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lovas\Desktop\"/>
    </mc:Choice>
  </mc:AlternateContent>
  <bookViews>
    <workbookView xWindow="0" yWindow="0" windowWidth="28800" windowHeight="11430" firstSheet="1" activeTab="1"/>
  </bookViews>
  <sheets>
    <sheet name="Rekapitulace stavby" sheetId="1" state="veryHidden" r:id="rId1"/>
    <sheet name="21 - Oprava bytu Bělohors..." sheetId="2" r:id="rId2"/>
  </sheets>
  <definedNames>
    <definedName name="_xlnm._FilterDatabase" localSheetId="1" hidden="1">'21 - Oprava bytu Bělohors...'!$C$151:$K$1181</definedName>
    <definedName name="_xlnm.Print_Titles" localSheetId="1">'21 - Oprava bytu Bělohors...'!$151:$151</definedName>
    <definedName name="_xlnm.Print_Titles" localSheetId="0">'Rekapitulace stavby'!$92:$92</definedName>
    <definedName name="_xlnm.Print_Area" localSheetId="1">'21 - Oprava bytu Bělohors...'!$C$4:$J$76,'21 - Oprava bytu Bělohors...'!$C$82:$J$133,'21 - Oprava bytu Bělohors...'!$C$139:$J$1181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181" i="2"/>
  <c r="BH1181" i="2"/>
  <c r="BG1181" i="2"/>
  <c r="BE1181" i="2"/>
  <c r="T1181" i="2"/>
  <c r="T1180" i="2" s="1"/>
  <c r="R1181" i="2"/>
  <c r="R1180" i="2" s="1"/>
  <c r="P1181" i="2"/>
  <c r="P1180" i="2"/>
  <c r="BI1179" i="2"/>
  <c r="BH1179" i="2"/>
  <c r="BG1179" i="2"/>
  <c r="BE1179" i="2"/>
  <c r="T1179" i="2"/>
  <c r="T1178" i="2" s="1"/>
  <c r="T1177" i="2" s="1"/>
  <c r="R1179" i="2"/>
  <c r="R1178" i="2"/>
  <c r="R1177" i="2" s="1"/>
  <c r="P1179" i="2"/>
  <c r="P1178" i="2" s="1"/>
  <c r="P1177" i="2" s="1"/>
  <c r="BI1176" i="2"/>
  <c r="BH1176" i="2"/>
  <c r="BG1176" i="2"/>
  <c r="BE1176" i="2"/>
  <c r="T1176" i="2"/>
  <c r="R1176" i="2"/>
  <c r="P1176" i="2"/>
  <c r="BI1172" i="2"/>
  <c r="BH1172" i="2"/>
  <c r="BG1172" i="2"/>
  <c r="BE1172" i="2"/>
  <c r="T1172" i="2"/>
  <c r="R1172" i="2"/>
  <c r="P1172" i="2"/>
  <c r="BI1168" i="2"/>
  <c r="BH1168" i="2"/>
  <c r="BG1168" i="2"/>
  <c r="BE1168" i="2"/>
  <c r="T1168" i="2"/>
  <c r="T1167" i="2"/>
  <c r="T1166" i="2" s="1"/>
  <c r="R1168" i="2"/>
  <c r="R1167" i="2"/>
  <c r="R1166" i="2"/>
  <c r="P1168" i="2"/>
  <c r="P1167" i="2"/>
  <c r="P1166" i="2"/>
  <c r="BI1160" i="2"/>
  <c r="BH1160" i="2"/>
  <c r="BG1160" i="2"/>
  <c r="BE1160" i="2"/>
  <c r="T1160" i="2"/>
  <c r="T1159" i="2" s="1"/>
  <c r="R1160" i="2"/>
  <c r="R1159" i="2"/>
  <c r="P1160" i="2"/>
  <c r="P1159" i="2" s="1"/>
  <c r="BI1149" i="2"/>
  <c r="BH1149" i="2"/>
  <c r="BG1149" i="2"/>
  <c r="BE1149" i="2"/>
  <c r="T1149" i="2"/>
  <c r="R1149" i="2"/>
  <c r="P1149" i="2"/>
  <c r="BI1130" i="2"/>
  <c r="BH1130" i="2"/>
  <c r="BG1130" i="2"/>
  <c r="BE1130" i="2"/>
  <c r="T1130" i="2"/>
  <c r="R1130" i="2"/>
  <c r="P1130" i="2"/>
  <c r="BI1129" i="2"/>
  <c r="BH1129" i="2"/>
  <c r="BG1129" i="2"/>
  <c r="BE1129" i="2"/>
  <c r="T1129" i="2"/>
  <c r="R1129" i="2"/>
  <c r="P1129" i="2"/>
  <c r="BI1127" i="2"/>
  <c r="BH1127" i="2"/>
  <c r="BG1127" i="2"/>
  <c r="BE1127" i="2"/>
  <c r="T1127" i="2"/>
  <c r="R1127" i="2"/>
  <c r="P1127" i="2"/>
  <c r="BI1126" i="2"/>
  <c r="BH1126" i="2"/>
  <c r="BG1126" i="2"/>
  <c r="BE1126" i="2"/>
  <c r="T1126" i="2"/>
  <c r="R1126" i="2"/>
  <c r="P1126" i="2"/>
  <c r="BI1124" i="2"/>
  <c r="BH1124" i="2"/>
  <c r="BG1124" i="2"/>
  <c r="BE1124" i="2"/>
  <c r="T1124" i="2"/>
  <c r="R1124" i="2"/>
  <c r="P1124" i="2"/>
  <c r="BI1123" i="2"/>
  <c r="BH1123" i="2"/>
  <c r="BG1123" i="2"/>
  <c r="BE1123" i="2"/>
  <c r="T1123" i="2"/>
  <c r="R1123" i="2"/>
  <c r="P1123" i="2"/>
  <c r="BI1120" i="2"/>
  <c r="BH1120" i="2"/>
  <c r="BG1120" i="2"/>
  <c r="BE1120" i="2"/>
  <c r="T1120" i="2"/>
  <c r="R1120" i="2"/>
  <c r="P1120" i="2"/>
  <c r="BI1113" i="2"/>
  <c r="BH1113" i="2"/>
  <c r="BG1113" i="2"/>
  <c r="BE1113" i="2"/>
  <c r="T1113" i="2"/>
  <c r="R1113" i="2"/>
  <c r="P1113" i="2"/>
  <c r="BI1112" i="2"/>
  <c r="BH1112" i="2"/>
  <c r="BG1112" i="2"/>
  <c r="BE1112" i="2"/>
  <c r="T1112" i="2"/>
  <c r="R1112" i="2"/>
  <c r="P1112" i="2"/>
  <c r="BI1111" i="2"/>
  <c r="BH1111" i="2"/>
  <c r="BG1111" i="2"/>
  <c r="BE1111" i="2"/>
  <c r="T1111" i="2"/>
  <c r="R1111" i="2"/>
  <c r="P1111" i="2"/>
  <c r="BI1110" i="2"/>
  <c r="BH1110" i="2"/>
  <c r="BG1110" i="2"/>
  <c r="BE1110" i="2"/>
  <c r="T1110" i="2"/>
  <c r="R1110" i="2"/>
  <c r="P1110" i="2"/>
  <c r="BI1109" i="2"/>
  <c r="BH1109" i="2"/>
  <c r="BG1109" i="2"/>
  <c r="BE1109" i="2"/>
  <c r="T1109" i="2"/>
  <c r="R1109" i="2"/>
  <c r="P1109" i="2"/>
  <c r="BI1107" i="2"/>
  <c r="BH1107" i="2"/>
  <c r="BG1107" i="2"/>
  <c r="BE1107" i="2"/>
  <c r="T1107" i="2"/>
  <c r="R1107" i="2"/>
  <c r="P1107" i="2"/>
  <c r="BI1106" i="2"/>
  <c r="BH1106" i="2"/>
  <c r="BG1106" i="2"/>
  <c r="BE1106" i="2"/>
  <c r="T1106" i="2"/>
  <c r="R1106" i="2"/>
  <c r="P1106" i="2"/>
  <c r="BI1105" i="2"/>
  <c r="BH1105" i="2"/>
  <c r="BG1105" i="2"/>
  <c r="BE1105" i="2"/>
  <c r="T1105" i="2"/>
  <c r="R1105" i="2"/>
  <c r="P1105" i="2"/>
  <c r="BI1104" i="2"/>
  <c r="BH1104" i="2"/>
  <c r="BG1104" i="2"/>
  <c r="BE1104" i="2"/>
  <c r="T1104" i="2"/>
  <c r="R1104" i="2"/>
  <c r="P1104" i="2"/>
  <c r="BI1103" i="2"/>
  <c r="BH1103" i="2"/>
  <c r="BG1103" i="2"/>
  <c r="BE1103" i="2"/>
  <c r="T1103" i="2"/>
  <c r="R1103" i="2"/>
  <c r="P1103" i="2"/>
  <c r="BI1102" i="2"/>
  <c r="BH1102" i="2"/>
  <c r="BG1102" i="2"/>
  <c r="BE1102" i="2"/>
  <c r="T1102" i="2"/>
  <c r="R1102" i="2"/>
  <c r="P1102" i="2"/>
  <c r="BI1101" i="2"/>
  <c r="BH1101" i="2"/>
  <c r="BG1101" i="2"/>
  <c r="BE1101" i="2"/>
  <c r="T1101" i="2"/>
  <c r="R1101" i="2"/>
  <c r="P1101" i="2"/>
  <c r="BI1100" i="2"/>
  <c r="BH1100" i="2"/>
  <c r="BG1100" i="2"/>
  <c r="BE1100" i="2"/>
  <c r="T1100" i="2"/>
  <c r="R1100" i="2"/>
  <c r="P1100" i="2"/>
  <c r="BI1099" i="2"/>
  <c r="BH1099" i="2"/>
  <c r="BG1099" i="2"/>
  <c r="BE1099" i="2"/>
  <c r="T1099" i="2"/>
  <c r="R1099" i="2"/>
  <c r="P1099" i="2"/>
  <c r="BI1098" i="2"/>
  <c r="BH1098" i="2"/>
  <c r="BG1098" i="2"/>
  <c r="BE1098" i="2"/>
  <c r="T1098" i="2"/>
  <c r="R1098" i="2"/>
  <c r="P1098" i="2"/>
  <c r="BI1088" i="2"/>
  <c r="BH1088" i="2"/>
  <c r="BG1088" i="2"/>
  <c r="BE1088" i="2"/>
  <c r="T1088" i="2"/>
  <c r="R1088" i="2"/>
  <c r="P1088" i="2"/>
  <c r="BI1087" i="2"/>
  <c r="BH1087" i="2"/>
  <c r="BG1087" i="2"/>
  <c r="BE1087" i="2"/>
  <c r="T1087" i="2"/>
  <c r="R1087" i="2"/>
  <c r="P1087" i="2"/>
  <c r="BI1086" i="2"/>
  <c r="BH1086" i="2"/>
  <c r="BG1086" i="2"/>
  <c r="BE1086" i="2"/>
  <c r="T1086" i="2"/>
  <c r="R1086" i="2"/>
  <c r="P1086" i="2"/>
  <c r="BI1085" i="2"/>
  <c r="BH1085" i="2"/>
  <c r="BG1085" i="2"/>
  <c r="BE1085" i="2"/>
  <c r="T1085" i="2"/>
  <c r="R1085" i="2"/>
  <c r="P1085" i="2"/>
  <c r="BI1084" i="2"/>
  <c r="BH1084" i="2"/>
  <c r="BG1084" i="2"/>
  <c r="BE1084" i="2"/>
  <c r="T1084" i="2"/>
  <c r="R1084" i="2"/>
  <c r="P1084" i="2"/>
  <c r="BI1079" i="2"/>
  <c r="BH1079" i="2"/>
  <c r="BG1079" i="2"/>
  <c r="BE1079" i="2"/>
  <c r="T1079" i="2"/>
  <c r="R1079" i="2"/>
  <c r="P1079" i="2"/>
  <c r="BI1077" i="2"/>
  <c r="BH1077" i="2"/>
  <c r="BG1077" i="2"/>
  <c r="BE1077" i="2"/>
  <c r="T1077" i="2"/>
  <c r="R1077" i="2"/>
  <c r="P1077" i="2"/>
  <c r="BI1076" i="2"/>
  <c r="BH1076" i="2"/>
  <c r="BG1076" i="2"/>
  <c r="BE1076" i="2"/>
  <c r="T1076" i="2"/>
  <c r="R1076" i="2"/>
  <c r="P1076" i="2"/>
  <c r="BI1075" i="2"/>
  <c r="BH1075" i="2"/>
  <c r="BG1075" i="2"/>
  <c r="BE1075" i="2"/>
  <c r="T1075" i="2"/>
  <c r="R1075" i="2"/>
  <c r="P1075" i="2"/>
  <c r="BI1072" i="2"/>
  <c r="BH1072" i="2"/>
  <c r="BG1072" i="2"/>
  <c r="BE1072" i="2"/>
  <c r="T1072" i="2"/>
  <c r="R1072" i="2"/>
  <c r="P1072" i="2"/>
  <c r="BI1066" i="2"/>
  <c r="BH1066" i="2"/>
  <c r="BG1066" i="2"/>
  <c r="BE1066" i="2"/>
  <c r="T1066" i="2"/>
  <c r="R1066" i="2"/>
  <c r="P1066" i="2"/>
  <c r="BI1063" i="2"/>
  <c r="BH1063" i="2"/>
  <c r="BG1063" i="2"/>
  <c r="BE1063" i="2"/>
  <c r="T1063" i="2"/>
  <c r="R1063" i="2"/>
  <c r="P1063" i="2"/>
  <c r="BI1062" i="2"/>
  <c r="BH1062" i="2"/>
  <c r="BG1062" i="2"/>
  <c r="BE1062" i="2"/>
  <c r="T1062" i="2"/>
  <c r="R1062" i="2"/>
  <c r="P1062" i="2"/>
  <c r="BI1056" i="2"/>
  <c r="BH1056" i="2"/>
  <c r="BG1056" i="2"/>
  <c r="BE1056" i="2"/>
  <c r="T1056" i="2"/>
  <c r="R1056" i="2"/>
  <c r="P1056" i="2"/>
  <c r="BI1054" i="2"/>
  <c r="BH1054" i="2"/>
  <c r="BG1054" i="2"/>
  <c r="BE1054" i="2"/>
  <c r="T1054" i="2"/>
  <c r="R1054" i="2"/>
  <c r="P1054" i="2"/>
  <c r="BI1047" i="2"/>
  <c r="BH1047" i="2"/>
  <c r="BG1047" i="2"/>
  <c r="BE1047" i="2"/>
  <c r="T1047" i="2"/>
  <c r="R1047" i="2"/>
  <c r="P1047" i="2"/>
  <c r="BI1045" i="2"/>
  <c r="BH1045" i="2"/>
  <c r="BG1045" i="2"/>
  <c r="BE1045" i="2"/>
  <c r="T1045" i="2"/>
  <c r="R1045" i="2"/>
  <c r="P1045" i="2"/>
  <c r="BI1043" i="2"/>
  <c r="BH1043" i="2"/>
  <c r="BG1043" i="2"/>
  <c r="BE1043" i="2"/>
  <c r="T1043" i="2"/>
  <c r="R1043" i="2"/>
  <c r="P1043" i="2"/>
  <c r="BI1037" i="2"/>
  <c r="BH1037" i="2"/>
  <c r="BG1037" i="2"/>
  <c r="BE1037" i="2"/>
  <c r="T1037" i="2"/>
  <c r="R1037" i="2"/>
  <c r="P1037" i="2"/>
  <c r="BI1035" i="2"/>
  <c r="BH1035" i="2"/>
  <c r="BG1035" i="2"/>
  <c r="BE1035" i="2"/>
  <c r="T1035" i="2"/>
  <c r="R1035" i="2"/>
  <c r="P1035" i="2"/>
  <c r="BI1033" i="2"/>
  <c r="BH1033" i="2"/>
  <c r="BG1033" i="2"/>
  <c r="BE1033" i="2"/>
  <c r="T1033" i="2"/>
  <c r="R1033" i="2"/>
  <c r="P1033" i="2"/>
  <c r="BI1032" i="2"/>
  <c r="BH1032" i="2"/>
  <c r="BG1032" i="2"/>
  <c r="BE1032" i="2"/>
  <c r="T1032" i="2"/>
  <c r="R1032" i="2"/>
  <c r="P1032" i="2"/>
  <c r="BI1030" i="2"/>
  <c r="BH1030" i="2"/>
  <c r="BG1030" i="2"/>
  <c r="BE1030" i="2"/>
  <c r="T1030" i="2"/>
  <c r="R1030" i="2"/>
  <c r="P1030" i="2"/>
  <c r="BI1024" i="2"/>
  <c r="BH1024" i="2"/>
  <c r="BG1024" i="2"/>
  <c r="BE1024" i="2"/>
  <c r="T1024" i="2"/>
  <c r="R1024" i="2"/>
  <c r="P1024" i="2"/>
  <c r="BI1021" i="2"/>
  <c r="BH1021" i="2"/>
  <c r="BG1021" i="2"/>
  <c r="BE1021" i="2"/>
  <c r="T1021" i="2"/>
  <c r="R1021" i="2"/>
  <c r="P1021" i="2"/>
  <c r="BI1020" i="2"/>
  <c r="BH1020" i="2"/>
  <c r="BG1020" i="2"/>
  <c r="BE1020" i="2"/>
  <c r="T1020" i="2"/>
  <c r="R1020" i="2"/>
  <c r="P1020" i="2"/>
  <c r="BI1019" i="2"/>
  <c r="BH1019" i="2"/>
  <c r="BG1019" i="2"/>
  <c r="BE1019" i="2"/>
  <c r="T1019" i="2"/>
  <c r="R1019" i="2"/>
  <c r="P1019" i="2"/>
  <c r="BI1017" i="2"/>
  <c r="BH1017" i="2"/>
  <c r="BG1017" i="2"/>
  <c r="BE1017" i="2"/>
  <c r="T1017" i="2"/>
  <c r="R1017" i="2"/>
  <c r="P1017" i="2"/>
  <c r="BI1016" i="2"/>
  <c r="BH1016" i="2"/>
  <c r="BG1016" i="2"/>
  <c r="BE1016" i="2"/>
  <c r="T1016" i="2"/>
  <c r="R1016" i="2"/>
  <c r="P1016" i="2"/>
  <c r="BI1007" i="2"/>
  <c r="BH1007" i="2"/>
  <c r="BG1007" i="2"/>
  <c r="BE1007" i="2"/>
  <c r="T1007" i="2"/>
  <c r="R1007" i="2"/>
  <c r="P1007" i="2"/>
  <c r="BI1006" i="2"/>
  <c r="BH1006" i="2"/>
  <c r="BG1006" i="2"/>
  <c r="BE1006" i="2"/>
  <c r="T1006" i="2"/>
  <c r="R1006" i="2"/>
  <c r="P1006" i="2"/>
  <c r="BI1004" i="2"/>
  <c r="BH1004" i="2"/>
  <c r="BG1004" i="2"/>
  <c r="BE1004" i="2"/>
  <c r="T1004" i="2"/>
  <c r="R1004" i="2"/>
  <c r="P1004" i="2"/>
  <c r="BI1001" i="2"/>
  <c r="BH1001" i="2"/>
  <c r="BG1001" i="2"/>
  <c r="BE1001" i="2"/>
  <c r="T1001" i="2"/>
  <c r="R1001" i="2"/>
  <c r="P1001" i="2"/>
  <c r="BI998" i="2"/>
  <c r="BH998" i="2"/>
  <c r="BG998" i="2"/>
  <c r="BE998" i="2"/>
  <c r="T998" i="2"/>
  <c r="R998" i="2"/>
  <c r="P998" i="2"/>
  <c r="BI997" i="2"/>
  <c r="BH997" i="2"/>
  <c r="BG997" i="2"/>
  <c r="BE997" i="2"/>
  <c r="T997" i="2"/>
  <c r="R997" i="2"/>
  <c r="P997" i="2"/>
  <c r="BI996" i="2"/>
  <c r="BH996" i="2"/>
  <c r="BG996" i="2"/>
  <c r="BE996" i="2"/>
  <c r="T996" i="2"/>
  <c r="R996" i="2"/>
  <c r="P996" i="2"/>
  <c r="BI995" i="2"/>
  <c r="BH995" i="2"/>
  <c r="BG995" i="2"/>
  <c r="BE995" i="2"/>
  <c r="T995" i="2"/>
  <c r="R995" i="2"/>
  <c r="P995" i="2"/>
  <c r="BI989" i="2"/>
  <c r="BH989" i="2"/>
  <c r="BG989" i="2"/>
  <c r="BE989" i="2"/>
  <c r="T989" i="2"/>
  <c r="R989" i="2"/>
  <c r="P989" i="2"/>
  <c r="BI988" i="2"/>
  <c r="BH988" i="2"/>
  <c r="BG988" i="2"/>
  <c r="BE988" i="2"/>
  <c r="T988" i="2"/>
  <c r="R988" i="2"/>
  <c r="P988" i="2"/>
  <c r="BI986" i="2"/>
  <c r="BH986" i="2"/>
  <c r="BG986" i="2"/>
  <c r="BE986" i="2"/>
  <c r="T986" i="2"/>
  <c r="R986" i="2"/>
  <c r="P986" i="2"/>
  <c r="BI985" i="2"/>
  <c r="BH985" i="2"/>
  <c r="BG985" i="2"/>
  <c r="BE985" i="2"/>
  <c r="T985" i="2"/>
  <c r="R985" i="2"/>
  <c r="P985" i="2"/>
  <c r="BI982" i="2"/>
  <c r="BH982" i="2"/>
  <c r="BG982" i="2"/>
  <c r="BE982" i="2"/>
  <c r="T982" i="2"/>
  <c r="R982" i="2"/>
  <c r="P982" i="2"/>
  <c r="BI980" i="2"/>
  <c r="BH980" i="2"/>
  <c r="BG980" i="2"/>
  <c r="BE980" i="2"/>
  <c r="T980" i="2"/>
  <c r="R980" i="2"/>
  <c r="P980" i="2"/>
  <c r="BI972" i="2"/>
  <c r="BH972" i="2"/>
  <c r="BG972" i="2"/>
  <c r="BE972" i="2"/>
  <c r="T972" i="2"/>
  <c r="R972" i="2"/>
  <c r="P972" i="2"/>
  <c r="BI969" i="2"/>
  <c r="BH969" i="2"/>
  <c r="BG969" i="2"/>
  <c r="BE969" i="2"/>
  <c r="T969" i="2"/>
  <c r="R969" i="2"/>
  <c r="P969" i="2"/>
  <c r="BI967" i="2"/>
  <c r="BH967" i="2"/>
  <c r="BG967" i="2"/>
  <c r="BE967" i="2"/>
  <c r="T967" i="2"/>
  <c r="R967" i="2"/>
  <c r="P967" i="2"/>
  <c r="BI966" i="2"/>
  <c r="BH966" i="2"/>
  <c r="BG966" i="2"/>
  <c r="BE966" i="2"/>
  <c r="T966" i="2"/>
  <c r="R966" i="2"/>
  <c r="P966" i="2"/>
  <c r="BI965" i="2"/>
  <c r="BH965" i="2"/>
  <c r="BG965" i="2"/>
  <c r="BE965" i="2"/>
  <c r="T965" i="2"/>
  <c r="R965" i="2"/>
  <c r="P965" i="2"/>
  <c r="BI962" i="2"/>
  <c r="BH962" i="2"/>
  <c r="BG962" i="2"/>
  <c r="BE962" i="2"/>
  <c r="T962" i="2"/>
  <c r="R962" i="2"/>
  <c r="P962" i="2"/>
  <c r="BI961" i="2"/>
  <c r="BH961" i="2"/>
  <c r="BG961" i="2"/>
  <c r="BE961" i="2"/>
  <c r="T961" i="2"/>
  <c r="R961" i="2"/>
  <c r="P961" i="2"/>
  <c r="BI959" i="2"/>
  <c r="BH959" i="2"/>
  <c r="BG959" i="2"/>
  <c r="BE959" i="2"/>
  <c r="T959" i="2"/>
  <c r="R959" i="2"/>
  <c r="P959" i="2"/>
  <c r="BI958" i="2"/>
  <c r="BH958" i="2"/>
  <c r="BG958" i="2"/>
  <c r="BE958" i="2"/>
  <c r="T958" i="2"/>
  <c r="R958" i="2"/>
  <c r="P958" i="2"/>
  <c r="BI957" i="2"/>
  <c r="BH957" i="2"/>
  <c r="BG957" i="2"/>
  <c r="BE957" i="2"/>
  <c r="T957" i="2"/>
  <c r="R957" i="2"/>
  <c r="P957" i="2"/>
  <c r="BI954" i="2"/>
  <c r="BH954" i="2"/>
  <c r="BG954" i="2"/>
  <c r="BE954" i="2"/>
  <c r="T954" i="2"/>
  <c r="R954" i="2"/>
  <c r="P954" i="2"/>
  <c r="BI953" i="2"/>
  <c r="BH953" i="2"/>
  <c r="BG953" i="2"/>
  <c r="BE953" i="2"/>
  <c r="T953" i="2"/>
  <c r="R953" i="2"/>
  <c r="P953" i="2"/>
  <c r="BI946" i="2"/>
  <c r="BH946" i="2"/>
  <c r="BG946" i="2"/>
  <c r="BE946" i="2"/>
  <c r="T946" i="2"/>
  <c r="R946" i="2"/>
  <c r="P946" i="2"/>
  <c r="BI945" i="2"/>
  <c r="BH945" i="2"/>
  <c r="BG945" i="2"/>
  <c r="BE945" i="2"/>
  <c r="T945" i="2"/>
  <c r="R945" i="2"/>
  <c r="P945" i="2"/>
  <c r="BI941" i="2"/>
  <c r="BH941" i="2"/>
  <c r="BG941" i="2"/>
  <c r="BE941" i="2"/>
  <c r="T941" i="2"/>
  <c r="R941" i="2"/>
  <c r="P941" i="2"/>
  <c r="BI938" i="2"/>
  <c r="BH938" i="2"/>
  <c r="BG938" i="2"/>
  <c r="BE938" i="2"/>
  <c r="T938" i="2"/>
  <c r="R938" i="2"/>
  <c r="P938" i="2"/>
  <c r="BI932" i="2"/>
  <c r="BH932" i="2"/>
  <c r="BG932" i="2"/>
  <c r="BE932" i="2"/>
  <c r="T932" i="2"/>
  <c r="R932" i="2"/>
  <c r="P932" i="2"/>
  <c r="BI924" i="2"/>
  <c r="BH924" i="2"/>
  <c r="BG924" i="2"/>
  <c r="BE924" i="2"/>
  <c r="T924" i="2"/>
  <c r="R924" i="2"/>
  <c r="P924" i="2"/>
  <c r="BI922" i="2"/>
  <c r="BH922" i="2"/>
  <c r="BG922" i="2"/>
  <c r="BE922" i="2"/>
  <c r="T922" i="2"/>
  <c r="R922" i="2"/>
  <c r="P922" i="2"/>
  <c r="BI919" i="2"/>
  <c r="BH919" i="2"/>
  <c r="BG919" i="2"/>
  <c r="BE919" i="2"/>
  <c r="T919" i="2"/>
  <c r="R919" i="2"/>
  <c r="P919" i="2"/>
  <c r="BI911" i="2"/>
  <c r="BH911" i="2"/>
  <c r="BG911" i="2"/>
  <c r="BE911" i="2"/>
  <c r="T911" i="2"/>
  <c r="R911" i="2"/>
  <c r="P911" i="2"/>
  <c r="BI910" i="2"/>
  <c r="BH910" i="2"/>
  <c r="BG910" i="2"/>
  <c r="BE910" i="2"/>
  <c r="T910" i="2"/>
  <c r="R910" i="2"/>
  <c r="P910" i="2"/>
  <c r="BI909" i="2"/>
  <c r="BH909" i="2"/>
  <c r="BG909" i="2"/>
  <c r="BE909" i="2"/>
  <c r="T909" i="2"/>
  <c r="R909" i="2"/>
  <c r="P909" i="2"/>
  <c r="BI908" i="2"/>
  <c r="BH908" i="2"/>
  <c r="BG908" i="2"/>
  <c r="BE908" i="2"/>
  <c r="T908" i="2"/>
  <c r="R908" i="2"/>
  <c r="P908" i="2"/>
  <c r="BI906" i="2"/>
  <c r="BH906" i="2"/>
  <c r="BG906" i="2"/>
  <c r="BE906" i="2"/>
  <c r="T906" i="2"/>
  <c r="R906" i="2"/>
  <c r="P906" i="2"/>
  <c r="BI905" i="2"/>
  <c r="BH905" i="2"/>
  <c r="BG905" i="2"/>
  <c r="BE905" i="2"/>
  <c r="T905" i="2"/>
  <c r="R905" i="2"/>
  <c r="P905" i="2"/>
  <c r="BI902" i="2"/>
  <c r="BH902" i="2"/>
  <c r="BG902" i="2"/>
  <c r="BE902" i="2"/>
  <c r="T902" i="2"/>
  <c r="R902" i="2"/>
  <c r="P902" i="2"/>
  <c r="BI896" i="2"/>
  <c r="BH896" i="2"/>
  <c r="BG896" i="2"/>
  <c r="BE896" i="2"/>
  <c r="T896" i="2"/>
  <c r="R896" i="2"/>
  <c r="P896" i="2"/>
  <c r="BI895" i="2"/>
  <c r="BH895" i="2"/>
  <c r="BG895" i="2"/>
  <c r="BE895" i="2"/>
  <c r="T895" i="2"/>
  <c r="R895" i="2"/>
  <c r="P895" i="2"/>
  <c r="BI889" i="2"/>
  <c r="BH889" i="2"/>
  <c r="BG889" i="2"/>
  <c r="BE889" i="2"/>
  <c r="T889" i="2"/>
  <c r="R889" i="2"/>
  <c r="P889" i="2"/>
  <c r="BI887" i="2"/>
  <c r="BH887" i="2"/>
  <c r="BG887" i="2"/>
  <c r="BE887" i="2"/>
  <c r="T887" i="2"/>
  <c r="R887" i="2"/>
  <c r="P887" i="2"/>
  <c r="BI886" i="2"/>
  <c r="BH886" i="2"/>
  <c r="BG886" i="2"/>
  <c r="BE886" i="2"/>
  <c r="T886" i="2"/>
  <c r="R886" i="2"/>
  <c r="P886" i="2"/>
  <c r="BI880" i="2"/>
  <c r="BH880" i="2"/>
  <c r="BG880" i="2"/>
  <c r="BE880" i="2"/>
  <c r="T880" i="2"/>
  <c r="R880" i="2"/>
  <c r="P880" i="2"/>
  <c r="BI879" i="2"/>
  <c r="BH879" i="2"/>
  <c r="BG879" i="2"/>
  <c r="BE879" i="2"/>
  <c r="T879" i="2"/>
  <c r="R879" i="2"/>
  <c r="P879" i="2"/>
  <c r="BI878" i="2"/>
  <c r="BH878" i="2"/>
  <c r="BG878" i="2"/>
  <c r="BE878" i="2"/>
  <c r="T878" i="2"/>
  <c r="R878" i="2"/>
  <c r="P878" i="2"/>
  <c r="BI877" i="2"/>
  <c r="BH877" i="2"/>
  <c r="BG877" i="2"/>
  <c r="BE877" i="2"/>
  <c r="T877" i="2"/>
  <c r="R877" i="2"/>
  <c r="P877" i="2"/>
  <c r="BI869" i="2"/>
  <c r="BH869" i="2"/>
  <c r="BG869" i="2"/>
  <c r="BE869" i="2"/>
  <c r="T869" i="2"/>
  <c r="R869" i="2"/>
  <c r="P869" i="2"/>
  <c r="BI863" i="2"/>
  <c r="BH863" i="2"/>
  <c r="BG863" i="2"/>
  <c r="BE863" i="2"/>
  <c r="T863" i="2"/>
  <c r="R863" i="2"/>
  <c r="P863" i="2"/>
  <c r="BI857" i="2"/>
  <c r="BH857" i="2"/>
  <c r="BG857" i="2"/>
  <c r="BE857" i="2"/>
  <c r="T857" i="2"/>
  <c r="R857" i="2"/>
  <c r="P857" i="2"/>
  <c r="BI856" i="2"/>
  <c r="BH856" i="2"/>
  <c r="BG856" i="2"/>
  <c r="BE856" i="2"/>
  <c r="T856" i="2"/>
  <c r="R856" i="2"/>
  <c r="P856" i="2"/>
  <c r="BI855" i="2"/>
  <c r="BH855" i="2"/>
  <c r="BG855" i="2"/>
  <c r="BE855" i="2"/>
  <c r="T855" i="2"/>
  <c r="R855" i="2"/>
  <c r="P855" i="2"/>
  <c r="BI854" i="2"/>
  <c r="BH854" i="2"/>
  <c r="BG854" i="2"/>
  <c r="BE854" i="2"/>
  <c r="T854" i="2"/>
  <c r="R854" i="2"/>
  <c r="P854" i="2"/>
  <c r="BI853" i="2"/>
  <c r="BH853" i="2"/>
  <c r="BG853" i="2"/>
  <c r="BE853" i="2"/>
  <c r="T853" i="2"/>
  <c r="R853" i="2"/>
  <c r="P853" i="2"/>
  <c r="BI852" i="2"/>
  <c r="BH852" i="2"/>
  <c r="BG852" i="2"/>
  <c r="BE852" i="2"/>
  <c r="T852" i="2"/>
  <c r="R852" i="2"/>
  <c r="P852" i="2"/>
  <c r="BI846" i="2"/>
  <c r="BH846" i="2"/>
  <c r="BG846" i="2"/>
  <c r="BE846" i="2"/>
  <c r="T846" i="2"/>
  <c r="R846" i="2"/>
  <c r="P846" i="2"/>
  <c r="BI843" i="2"/>
  <c r="BH843" i="2"/>
  <c r="BG843" i="2"/>
  <c r="BE843" i="2"/>
  <c r="T843" i="2"/>
  <c r="R843" i="2"/>
  <c r="P843" i="2"/>
  <c r="BI842" i="2"/>
  <c r="BH842" i="2"/>
  <c r="BG842" i="2"/>
  <c r="BE842" i="2"/>
  <c r="T842" i="2"/>
  <c r="R842" i="2"/>
  <c r="P842" i="2"/>
  <c r="BI841" i="2"/>
  <c r="BH841" i="2"/>
  <c r="BG841" i="2"/>
  <c r="BE841" i="2"/>
  <c r="T841" i="2"/>
  <c r="R841" i="2"/>
  <c r="P841" i="2"/>
  <c r="BI838" i="2"/>
  <c r="BH838" i="2"/>
  <c r="BG838" i="2"/>
  <c r="BE838" i="2"/>
  <c r="T838" i="2"/>
  <c r="R838" i="2"/>
  <c r="P838" i="2"/>
  <c r="BI835" i="2"/>
  <c r="BH835" i="2"/>
  <c r="BG835" i="2"/>
  <c r="BE835" i="2"/>
  <c r="T835" i="2"/>
  <c r="R835" i="2"/>
  <c r="P835" i="2"/>
  <c r="BI833" i="2"/>
  <c r="BH833" i="2"/>
  <c r="BG833" i="2"/>
  <c r="BE833" i="2"/>
  <c r="T833" i="2"/>
  <c r="R833" i="2"/>
  <c r="P833" i="2"/>
  <c r="BI832" i="2"/>
  <c r="BH832" i="2"/>
  <c r="BG832" i="2"/>
  <c r="BE832" i="2"/>
  <c r="T832" i="2"/>
  <c r="R832" i="2"/>
  <c r="P832" i="2"/>
  <c r="BI831" i="2"/>
  <c r="BH831" i="2"/>
  <c r="BG831" i="2"/>
  <c r="BE831" i="2"/>
  <c r="T831" i="2"/>
  <c r="R831" i="2"/>
  <c r="P831" i="2"/>
  <c r="BI829" i="2"/>
  <c r="BH829" i="2"/>
  <c r="BG829" i="2"/>
  <c r="BE829" i="2"/>
  <c r="T829" i="2"/>
  <c r="R829" i="2"/>
  <c r="P829" i="2"/>
  <c r="BI827" i="2"/>
  <c r="BH827" i="2"/>
  <c r="BG827" i="2"/>
  <c r="BE827" i="2"/>
  <c r="T827" i="2"/>
  <c r="R827" i="2"/>
  <c r="P827" i="2"/>
  <c r="BI826" i="2"/>
  <c r="BH826" i="2"/>
  <c r="BG826" i="2"/>
  <c r="BE826" i="2"/>
  <c r="T826" i="2"/>
  <c r="R826" i="2"/>
  <c r="P826" i="2"/>
  <c r="BI823" i="2"/>
  <c r="BH823" i="2"/>
  <c r="BG823" i="2"/>
  <c r="BE823" i="2"/>
  <c r="T823" i="2"/>
  <c r="R823" i="2"/>
  <c r="P823" i="2"/>
  <c r="BI820" i="2"/>
  <c r="BH820" i="2"/>
  <c r="BG820" i="2"/>
  <c r="BE820" i="2"/>
  <c r="T820" i="2"/>
  <c r="R820" i="2"/>
  <c r="P820" i="2"/>
  <c r="BI818" i="2"/>
  <c r="BH818" i="2"/>
  <c r="BG818" i="2"/>
  <c r="BE818" i="2"/>
  <c r="T818" i="2"/>
  <c r="R818" i="2"/>
  <c r="P818" i="2"/>
  <c r="BI817" i="2"/>
  <c r="BH817" i="2"/>
  <c r="BG817" i="2"/>
  <c r="BE817" i="2"/>
  <c r="T817" i="2"/>
  <c r="R817" i="2"/>
  <c r="P817" i="2"/>
  <c r="BI809" i="2"/>
  <c r="BH809" i="2"/>
  <c r="BG809" i="2"/>
  <c r="BE809" i="2"/>
  <c r="T809" i="2"/>
  <c r="R809" i="2"/>
  <c r="P809" i="2"/>
  <c r="BI808" i="2"/>
  <c r="BH808" i="2"/>
  <c r="BG808" i="2"/>
  <c r="BE808" i="2"/>
  <c r="T808" i="2"/>
  <c r="R808" i="2"/>
  <c r="P808" i="2"/>
  <c r="BI805" i="2"/>
  <c r="BH805" i="2"/>
  <c r="BG805" i="2"/>
  <c r="BE805" i="2"/>
  <c r="T805" i="2"/>
  <c r="R805" i="2"/>
  <c r="P805" i="2"/>
  <c r="BI804" i="2"/>
  <c r="BH804" i="2"/>
  <c r="BG804" i="2"/>
  <c r="BE804" i="2"/>
  <c r="T804" i="2"/>
  <c r="R804" i="2"/>
  <c r="P804" i="2"/>
  <c r="BI801" i="2"/>
  <c r="BH801" i="2"/>
  <c r="BG801" i="2"/>
  <c r="BE801" i="2"/>
  <c r="T801" i="2"/>
  <c r="R801" i="2"/>
  <c r="P801" i="2"/>
  <c r="BI799" i="2"/>
  <c r="BH799" i="2"/>
  <c r="BG799" i="2"/>
  <c r="BE799" i="2"/>
  <c r="T799" i="2"/>
  <c r="R799" i="2"/>
  <c r="P799" i="2"/>
  <c r="BI798" i="2"/>
  <c r="BH798" i="2"/>
  <c r="BG798" i="2"/>
  <c r="BE798" i="2"/>
  <c r="T798" i="2"/>
  <c r="R798" i="2"/>
  <c r="P798" i="2"/>
  <c r="BI797" i="2"/>
  <c r="BH797" i="2"/>
  <c r="BG797" i="2"/>
  <c r="BE797" i="2"/>
  <c r="T797" i="2"/>
  <c r="R797" i="2"/>
  <c r="P797" i="2"/>
  <c r="BI796" i="2"/>
  <c r="BH796" i="2"/>
  <c r="BG796" i="2"/>
  <c r="BE796" i="2"/>
  <c r="T796" i="2"/>
  <c r="R796" i="2"/>
  <c r="P796" i="2"/>
  <c r="BI793" i="2"/>
  <c r="BH793" i="2"/>
  <c r="BG793" i="2"/>
  <c r="BE793" i="2"/>
  <c r="T793" i="2"/>
  <c r="R793" i="2"/>
  <c r="P793" i="2"/>
  <c r="BI792" i="2"/>
  <c r="BH792" i="2"/>
  <c r="BG792" i="2"/>
  <c r="BE792" i="2"/>
  <c r="T792" i="2"/>
  <c r="R792" i="2"/>
  <c r="P792" i="2"/>
  <c r="BI791" i="2"/>
  <c r="BH791" i="2"/>
  <c r="BG791" i="2"/>
  <c r="BE791" i="2"/>
  <c r="T791" i="2"/>
  <c r="R791" i="2"/>
  <c r="P791" i="2"/>
  <c r="BI790" i="2"/>
  <c r="BH790" i="2"/>
  <c r="BG790" i="2"/>
  <c r="BE790" i="2"/>
  <c r="T790" i="2"/>
  <c r="R790" i="2"/>
  <c r="P790" i="2"/>
  <c r="BI788" i="2"/>
  <c r="BH788" i="2"/>
  <c r="BG788" i="2"/>
  <c r="BE788" i="2"/>
  <c r="T788" i="2"/>
  <c r="R788" i="2"/>
  <c r="P788" i="2"/>
  <c r="BI787" i="2"/>
  <c r="BH787" i="2"/>
  <c r="BG787" i="2"/>
  <c r="BE787" i="2"/>
  <c r="T787" i="2"/>
  <c r="R787" i="2"/>
  <c r="P787" i="2"/>
  <c r="BI786" i="2"/>
  <c r="BH786" i="2"/>
  <c r="BG786" i="2"/>
  <c r="BE786" i="2"/>
  <c r="T786" i="2"/>
  <c r="R786" i="2"/>
  <c r="P786" i="2"/>
  <c r="BI785" i="2"/>
  <c r="BH785" i="2"/>
  <c r="BG785" i="2"/>
  <c r="BE785" i="2"/>
  <c r="T785" i="2"/>
  <c r="R785" i="2"/>
  <c r="P785" i="2"/>
  <c r="BI784" i="2"/>
  <c r="BH784" i="2"/>
  <c r="BG784" i="2"/>
  <c r="BE784" i="2"/>
  <c r="T784" i="2"/>
  <c r="R784" i="2"/>
  <c r="P784" i="2"/>
  <c r="BI783" i="2"/>
  <c r="BH783" i="2"/>
  <c r="BG783" i="2"/>
  <c r="BE783" i="2"/>
  <c r="T783" i="2"/>
  <c r="R783" i="2"/>
  <c r="P783" i="2"/>
  <c r="BI782" i="2"/>
  <c r="BH782" i="2"/>
  <c r="BG782" i="2"/>
  <c r="BE782" i="2"/>
  <c r="T782" i="2"/>
  <c r="R782" i="2"/>
  <c r="P782" i="2"/>
  <c r="BI780" i="2"/>
  <c r="BH780" i="2"/>
  <c r="BG780" i="2"/>
  <c r="BE780" i="2"/>
  <c r="T780" i="2"/>
  <c r="R780" i="2"/>
  <c r="P780" i="2"/>
  <c r="BI779" i="2"/>
  <c r="BH779" i="2"/>
  <c r="BG779" i="2"/>
  <c r="BE779" i="2"/>
  <c r="T779" i="2"/>
  <c r="R779" i="2"/>
  <c r="P779" i="2"/>
  <c r="BI778" i="2"/>
  <c r="BH778" i="2"/>
  <c r="BG778" i="2"/>
  <c r="BE778" i="2"/>
  <c r="T778" i="2"/>
  <c r="R778" i="2"/>
  <c r="P778" i="2"/>
  <c r="BI777" i="2"/>
  <c r="BH777" i="2"/>
  <c r="BG777" i="2"/>
  <c r="BE777" i="2"/>
  <c r="T777" i="2"/>
  <c r="R777" i="2"/>
  <c r="P777" i="2"/>
  <c r="BI776" i="2"/>
  <c r="BH776" i="2"/>
  <c r="BG776" i="2"/>
  <c r="BE776" i="2"/>
  <c r="T776" i="2"/>
  <c r="R776" i="2"/>
  <c r="P776" i="2"/>
  <c r="BI775" i="2"/>
  <c r="BH775" i="2"/>
  <c r="BG775" i="2"/>
  <c r="BE775" i="2"/>
  <c r="T775" i="2"/>
  <c r="R775" i="2"/>
  <c r="P775" i="2"/>
  <c r="BI774" i="2"/>
  <c r="BH774" i="2"/>
  <c r="BG774" i="2"/>
  <c r="BE774" i="2"/>
  <c r="T774" i="2"/>
  <c r="R774" i="2"/>
  <c r="P774" i="2"/>
  <c r="BI773" i="2"/>
  <c r="BH773" i="2"/>
  <c r="BG773" i="2"/>
  <c r="BE773" i="2"/>
  <c r="T773" i="2"/>
  <c r="R773" i="2"/>
  <c r="P773" i="2"/>
  <c r="BI763" i="2"/>
  <c r="BH763" i="2"/>
  <c r="BG763" i="2"/>
  <c r="BE763" i="2"/>
  <c r="T763" i="2"/>
  <c r="R763" i="2"/>
  <c r="P763" i="2"/>
  <c r="BI762" i="2"/>
  <c r="BH762" i="2"/>
  <c r="BG762" i="2"/>
  <c r="BE762" i="2"/>
  <c r="T762" i="2"/>
  <c r="R762" i="2"/>
  <c r="P762" i="2"/>
  <c r="BI759" i="2"/>
  <c r="BH759" i="2"/>
  <c r="BG759" i="2"/>
  <c r="BE759" i="2"/>
  <c r="T759" i="2"/>
  <c r="R759" i="2"/>
  <c r="P759" i="2"/>
  <c r="BI758" i="2"/>
  <c r="BH758" i="2"/>
  <c r="BG758" i="2"/>
  <c r="BE758" i="2"/>
  <c r="T758" i="2"/>
  <c r="R758" i="2"/>
  <c r="P758" i="2"/>
  <c r="BI757" i="2"/>
  <c r="BH757" i="2"/>
  <c r="BG757" i="2"/>
  <c r="BE757" i="2"/>
  <c r="T757" i="2"/>
  <c r="R757" i="2"/>
  <c r="P757" i="2"/>
  <c r="BI756" i="2"/>
  <c r="BH756" i="2"/>
  <c r="BG756" i="2"/>
  <c r="BE756" i="2"/>
  <c r="T756" i="2"/>
  <c r="R756" i="2"/>
  <c r="P756" i="2"/>
  <c r="BI755" i="2"/>
  <c r="BH755" i="2"/>
  <c r="BG755" i="2"/>
  <c r="BE755" i="2"/>
  <c r="T755" i="2"/>
  <c r="R755" i="2"/>
  <c r="P755" i="2"/>
  <c r="BI754" i="2"/>
  <c r="BH754" i="2"/>
  <c r="BG754" i="2"/>
  <c r="BE754" i="2"/>
  <c r="T754" i="2"/>
  <c r="R754" i="2"/>
  <c r="P754" i="2"/>
  <c r="BI753" i="2"/>
  <c r="BH753" i="2"/>
  <c r="BG753" i="2"/>
  <c r="BE753" i="2"/>
  <c r="T753" i="2"/>
  <c r="R753" i="2"/>
  <c r="P753" i="2"/>
  <c r="BI752" i="2"/>
  <c r="BH752" i="2"/>
  <c r="BG752" i="2"/>
  <c r="BE752" i="2"/>
  <c r="T752" i="2"/>
  <c r="R752" i="2"/>
  <c r="P752" i="2"/>
  <c r="BI751" i="2"/>
  <c r="BH751" i="2"/>
  <c r="BG751" i="2"/>
  <c r="BE751" i="2"/>
  <c r="T751" i="2"/>
  <c r="R751" i="2"/>
  <c r="P751" i="2"/>
  <c r="BI750" i="2"/>
  <c r="BH750" i="2"/>
  <c r="BG750" i="2"/>
  <c r="BE750" i="2"/>
  <c r="T750" i="2"/>
  <c r="R750" i="2"/>
  <c r="P750" i="2"/>
  <c r="BI749" i="2"/>
  <c r="BH749" i="2"/>
  <c r="BG749" i="2"/>
  <c r="BE749" i="2"/>
  <c r="T749" i="2"/>
  <c r="R749" i="2"/>
  <c r="P749" i="2"/>
  <c r="BI748" i="2"/>
  <c r="BH748" i="2"/>
  <c r="BG748" i="2"/>
  <c r="BE748" i="2"/>
  <c r="T748" i="2"/>
  <c r="R748" i="2"/>
  <c r="P748" i="2"/>
  <c r="BI745" i="2"/>
  <c r="BH745" i="2"/>
  <c r="BG745" i="2"/>
  <c r="BE745" i="2"/>
  <c r="T745" i="2"/>
  <c r="R745" i="2"/>
  <c r="P745" i="2"/>
  <c r="BI742" i="2"/>
  <c r="BH742" i="2"/>
  <c r="BG742" i="2"/>
  <c r="BE742" i="2"/>
  <c r="T742" i="2"/>
  <c r="R742" i="2"/>
  <c r="P742" i="2"/>
  <c r="BI741" i="2"/>
  <c r="BH741" i="2"/>
  <c r="BG741" i="2"/>
  <c r="BE741" i="2"/>
  <c r="T741" i="2"/>
  <c r="R741" i="2"/>
  <c r="P741" i="2"/>
  <c r="BI740" i="2"/>
  <c r="BH740" i="2"/>
  <c r="BG740" i="2"/>
  <c r="BE740" i="2"/>
  <c r="T740" i="2"/>
  <c r="R740" i="2"/>
  <c r="P740" i="2"/>
  <c r="BI732" i="2"/>
  <c r="BH732" i="2"/>
  <c r="BG732" i="2"/>
  <c r="BE732" i="2"/>
  <c r="T732" i="2"/>
  <c r="R732" i="2"/>
  <c r="P732" i="2"/>
  <c r="BI731" i="2"/>
  <c r="BH731" i="2"/>
  <c r="BG731" i="2"/>
  <c r="BE731" i="2"/>
  <c r="T731" i="2"/>
  <c r="R731" i="2"/>
  <c r="P731" i="2"/>
  <c r="BI730" i="2"/>
  <c r="BH730" i="2"/>
  <c r="BG730" i="2"/>
  <c r="BE730" i="2"/>
  <c r="T730" i="2"/>
  <c r="R730" i="2"/>
  <c r="P730" i="2"/>
  <c r="BI718" i="2"/>
  <c r="BH718" i="2"/>
  <c r="BG718" i="2"/>
  <c r="BE718" i="2"/>
  <c r="T718" i="2"/>
  <c r="R718" i="2"/>
  <c r="P718" i="2"/>
  <c r="BI717" i="2"/>
  <c r="BH717" i="2"/>
  <c r="BG717" i="2"/>
  <c r="BE717" i="2"/>
  <c r="T717" i="2"/>
  <c r="R717" i="2"/>
  <c r="P717" i="2"/>
  <c r="BI714" i="2"/>
  <c r="BH714" i="2"/>
  <c r="BG714" i="2"/>
  <c r="BE714" i="2"/>
  <c r="T714" i="2"/>
  <c r="R714" i="2"/>
  <c r="P714" i="2"/>
  <c r="BI702" i="2"/>
  <c r="BH702" i="2"/>
  <c r="BG702" i="2"/>
  <c r="BE702" i="2"/>
  <c r="T702" i="2"/>
  <c r="R702" i="2"/>
  <c r="P702" i="2"/>
  <c r="BI701" i="2"/>
  <c r="BH701" i="2"/>
  <c r="BG701" i="2"/>
  <c r="BE701" i="2"/>
  <c r="T701" i="2"/>
  <c r="R701" i="2"/>
  <c r="P701" i="2"/>
  <c r="BI700" i="2"/>
  <c r="BH700" i="2"/>
  <c r="BG700" i="2"/>
  <c r="BE700" i="2"/>
  <c r="T700" i="2"/>
  <c r="R700" i="2"/>
  <c r="P700" i="2"/>
  <c r="BI699" i="2"/>
  <c r="BH699" i="2"/>
  <c r="BG699" i="2"/>
  <c r="BE699" i="2"/>
  <c r="T699" i="2"/>
  <c r="R699" i="2"/>
  <c r="P699" i="2"/>
  <c r="BI698" i="2"/>
  <c r="BH698" i="2"/>
  <c r="BG698" i="2"/>
  <c r="BE698" i="2"/>
  <c r="T698" i="2"/>
  <c r="R698" i="2"/>
  <c r="P698" i="2"/>
  <c r="BI695" i="2"/>
  <c r="BH695" i="2"/>
  <c r="BG695" i="2"/>
  <c r="BE695" i="2"/>
  <c r="T695" i="2"/>
  <c r="R695" i="2"/>
  <c r="P695" i="2"/>
  <c r="BI693" i="2"/>
  <c r="BH693" i="2"/>
  <c r="BG693" i="2"/>
  <c r="BE693" i="2"/>
  <c r="T693" i="2"/>
  <c r="R693" i="2"/>
  <c r="P693" i="2"/>
  <c r="BI691" i="2"/>
  <c r="BH691" i="2"/>
  <c r="BG691" i="2"/>
  <c r="BE691" i="2"/>
  <c r="T691" i="2"/>
  <c r="R691" i="2"/>
  <c r="P691" i="2"/>
  <c r="BI689" i="2"/>
  <c r="BH689" i="2"/>
  <c r="BG689" i="2"/>
  <c r="BE689" i="2"/>
  <c r="T689" i="2"/>
  <c r="R689" i="2"/>
  <c r="P689" i="2"/>
  <c r="BI688" i="2"/>
  <c r="BH688" i="2"/>
  <c r="BG688" i="2"/>
  <c r="BE688" i="2"/>
  <c r="T688" i="2"/>
  <c r="R688" i="2"/>
  <c r="P688" i="2"/>
  <c r="BI687" i="2"/>
  <c r="BH687" i="2"/>
  <c r="BG687" i="2"/>
  <c r="BE687" i="2"/>
  <c r="T687" i="2"/>
  <c r="R687" i="2"/>
  <c r="P687" i="2"/>
  <c r="BI675" i="2"/>
  <c r="BH675" i="2"/>
  <c r="BG675" i="2"/>
  <c r="BE675" i="2"/>
  <c r="T675" i="2"/>
  <c r="R675" i="2"/>
  <c r="P675" i="2"/>
  <c r="BI674" i="2"/>
  <c r="BH674" i="2"/>
  <c r="BG674" i="2"/>
  <c r="BE674" i="2"/>
  <c r="T674" i="2"/>
  <c r="R674" i="2"/>
  <c r="P674" i="2"/>
  <c r="BI673" i="2"/>
  <c r="BH673" i="2"/>
  <c r="BG673" i="2"/>
  <c r="BE673" i="2"/>
  <c r="T673" i="2"/>
  <c r="R673" i="2"/>
  <c r="P673" i="2"/>
  <c r="BI672" i="2"/>
  <c r="BH672" i="2"/>
  <c r="BG672" i="2"/>
  <c r="BE672" i="2"/>
  <c r="T672" i="2"/>
  <c r="R672" i="2"/>
  <c r="P672" i="2"/>
  <c r="BI671" i="2"/>
  <c r="BH671" i="2"/>
  <c r="BG671" i="2"/>
  <c r="BE671" i="2"/>
  <c r="T671" i="2"/>
  <c r="R671" i="2"/>
  <c r="P671" i="2"/>
  <c r="BI670" i="2"/>
  <c r="BH670" i="2"/>
  <c r="BG670" i="2"/>
  <c r="BE670" i="2"/>
  <c r="T670" i="2"/>
  <c r="R670" i="2"/>
  <c r="P670" i="2"/>
  <c r="BI669" i="2"/>
  <c r="BH669" i="2"/>
  <c r="BG669" i="2"/>
  <c r="BE669" i="2"/>
  <c r="T669" i="2"/>
  <c r="R669" i="2"/>
  <c r="P669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1" i="2"/>
  <c r="BH661" i="2"/>
  <c r="BG661" i="2"/>
  <c r="BE661" i="2"/>
  <c r="T661" i="2"/>
  <c r="R661" i="2"/>
  <c r="P661" i="2"/>
  <c r="BI658" i="2"/>
  <c r="BH658" i="2"/>
  <c r="BG658" i="2"/>
  <c r="BE658" i="2"/>
  <c r="T658" i="2"/>
  <c r="R658" i="2"/>
  <c r="P658" i="2"/>
  <c r="BI656" i="2"/>
  <c r="BH656" i="2"/>
  <c r="BG656" i="2"/>
  <c r="BE656" i="2"/>
  <c r="T656" i="2"/>
  <c r="R656" i="2"/>
  <c r="P656" i="2"/>
  <c r="BI653" i="2"/>
  <c r="BH653" i="2"/>
  <c r="BG653" i="2"/>
  <c r="BE653" i="2"/>
  <c r="T653" i="2"/>
  <c r="R653" i="2"/>
  <c r="P653" i="2"/>
  <c r="BI633" i="2"/>
  <c r="BH633" i="2"/>
  <c r="BG633" i="2"/>
  <c r="BE633" i="2"/>
  <c r="T633" i="2"/>
  <c r="R633" i="2"/>
  <c r="P633" i="2"/>
  <c r="BI616" i="2"/>
  <c r="BH616" i="2"/>
  <c r="BG616" i="2"/>
  <c r="BE616" i="2"/>
  <c r="T616" i="2"/>
  <c r="R616" i="2"/>
  <c r="P616" i="2"/>
  <c r="BI614" i="2"/>
  <c r="BH614" i="2"/>
  <c r="BG614" i="2"/>
  <c r="BE614" i="2"/>
  <c r="T614" i="2"/>
  <c r="R614" i="2"/>
  <c r="P614" i="2"/>
  <c r="BI613" i="2"/>
  <c r="BH613" i="2"/>
  <c r="BG613" i="2"/>
  <c r="BE613" i="2"/>
  <c r="T613" i="2"/>
  <c r="R613" i="2"/>
  <c r="P613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9" i="2"/>
  <c r="BH599" i="2"/>
  <c r="BG599" i="2"/>
  <c r="BE599" i="2"/>
  <c r="T599" i="2"/>
  <c r="R599" i="2"/>
  <c r="P599" i="2"/>
  <c r="BI589" i="2"/>
  <c r="BH589" i="2"/>
  <c r="BG589" i="2"/>
  <c r="BE589" i="2"/>
  <c r="T589" i="2"/>
  <c r="R589" i="2"/>
  <c r="P589" i="2"/>
  <c r="BI588" i="2"/>
  <c r="BH588" i="2"/>
  <c r="BG588" i="2"/>
  <c r="BE588" i="2"/>
  <c r="T588" i="2"/>
  <c r="R588" i="2"/>
  <c r="P588" i="2"/>
  <c r="BI587" i="2"/>
  <c r="BH587" i="2"/>
  <c r="BG587" i="2"/>
  <c r="BE587" i="2"/>
  <c r="T587" i="2"/>
  <c r="R587" i="2"/>
  <c r="P587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71" i="2"/>
  <c r="BH571" i="2"/>
  <c r="BG571" i="2"/>
  <c r="BE571" i="2"/>
  <c r="T571" i="2"/>
  <c r="R571" i="2"/>
  <c r="P571" i="2"/>
  <c r="BI568" i="2"/>
  <c r="BH568" i="2"/>
  <c r="BG568" i="2"/>
  <c r="BE568" i="2"/>
  <c r="T568" i="2"/>
  <c r="R568" i="2"/>
  <c r="P568" i="2"/>
  <c r="BI565" i="2"/>
  <c r="BH565" i="2"/>
  <c r="BG565" i="2"/>
  <c r="BE565" i="2"/>
  <c r="T565" i="2"/>
  <c r="R565" i="2"/>
  <c r="P565" i="2"/>
  <c r="BI562" i="2"/>
  <c r="BH562" i="2"/>
  <c r="BG562" i="2"/>
  <c r="BE562" i="2"/>
  <c r="T562" i="2"/>
  <c r="R562" i="2"/>
  <c r="P562" i="2"/>
  <c r="BI560" i="2"/>
  <c r="BH560" i="2"/>
  <c r="BG560" i="2"/>
  <c r="BE560" i="2"/>
  <c r="T560" i="2"/>
  <c r="R560" i="2"/>
  <c r="P560" i="2"/>
  <c r="BI557" i="2"/>
  <c r="BH557" i="2"/>
  <c r="BG557" i="2"/>
  <c r="BE557" i="2"/>
  <c r="T557" i="2"/>
  <c r="R557" i="2"/>
  <c r="P557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2" i="2"/>
  <c r="BH542" i="2"/>
  <c r="BG542" i="2"/>
  <c r="BE542" i="2"/>
  <c r="T542" i="2"/>
  <c r="R542" i="2"/>
  <c r="P542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2" i="2"/>
  <c r="BH522" i="2"/>
  <c r="BG522" i="2"/>
  <c r="BE522" i="2"/>
  <c r="T522" i="2"/>
  <c r="R522" i="2"/>
  <c r="P522" i="2"/>
  <c r="BI519" i="2"/>
  <c r="BH519" i="2"/>
  <c r="BG519" i="2"/>
  <c r="BE519" i="2"/>
  <c r="T519" i="2"/>
  <c r="R519" i="2"/>
  <c r="P519" i="2"/>
  <c r="BI516" i="2"/>
  <c r="BH516" i="2"/>
  <c r="BG516" i="2"/>
  <c r="BE516" i="2"/>
  <c r="T516" i="2"/>
  <c r="R516" i="2"/>
  <c r="P516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1" i="2"/>
  <c r="BH491" i="2"/>
  <c r="BG491" i="2"/>
  <c r="BE491" i="2"/>
  <c r="T491" i="2"/>
  <c r="R491" i="2"/>
  <c r="P491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3" i="2"/>
  <c r="BH483" i="2"/>
  <c r="BG483" i="2"/>
  <c r="BE483" i="2"/>
  <c r="T483" i="2"/>
  <c r="R483" i="2"/>
  <c r="P483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2" i="2"/>
  <c r="BH472" i="2"/>
  <c r="BG472" i="2"/>
  <c r="BE472" i="2"/>
  <c r="T472" i="2"/>
  <c r="R472" i="2"/>
  <c r="P472" i="2"/>
  <c r="BI469" i="2"/>
  <c r="BH469" i="2"/>
  <c r="BG469" i="2"/>
  <c r="BE469" i="2"/>
  <c r="T469" i="2"/>
  <c r="R469" i="2"/>
  <c r="P469" i="2"/>
  <c r="BI466" i="2"/>
  <c r="BH466" i="2"/>
  <c r="BG466" i="2"/>
  <c r="BE466" i="2"/>
  <c r="T466" i="2"/>
  <c r="R466" i="2"/>
  <c r="P466" i="2"/>
  <c r="BI463" i="2"/>
  <c r="BH463" i="2"/>
  <c r="BG463" i="2"/>
  <c r="BE463" i="2"/>
  <c r="T463" i="2"/>
  <c r="R463" i="2"/>
  <c r="P463" i="2"/>
  <c r="BI460" i="2"/>
  <c r="BH460" i="2"/>
  <c r="BG460" i="2"/>
  <c r="BE460" i="2"/>
  <c r="T460" i="2"/>
  <c r="R460" i="2"/>
  <c r="P460" i="2"/>
  <c r="BI457" i="2"/>
  <c r="BH457" i="2"/>
  <c r="BG457" i="2"/>
  <c r="BE457" i="2"/>
  <c r="T457" i="2"/>
  <c r="R457" i="2"/>
  <c r="P457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1" i="2"/>
  <c r="BH441" i="2"/>
  <c r="BG441" i="2"/>
  <c r="BE441" i="2"/>
  <c r="T441" i="2"/>
  <c r="R441" i="2"/>
  <c r="P441" i="2"/>
  <c r="BI435" i="2"/>
  <c r="BH435" i="2"/>
  <c r="BG435" i="2"/>
  <c r="BE435" i="2"/>
  <c r="T435" i="2"/>
  <c r="R435" i="2"/>
  <c r="P435" i="2"/>
  <c r="BI429" i="2"/>
  <c r="BH429" i="2"/>
  <c r="BG429" i="2"/>
  <c r="BE429" i="2"/>
  <c r="T429" i="2"/>
  <c r="R429" i="2"/>
  <c r="P429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08" i="2"/>
  <c r="BH408" i="2"/>
  <c r="BG408" i="2"/>
  <c r="BE408" i="2"/>
  <c r="T408" i="2"/>
  <c r="R408" i="2"/>
  <c r="P408" i="2"/>
  <c r="BI405" i="2"/>
  <c r="BH405" i="2"/>
  <c r="BG405" i="2"/>
  <c r="BE405" i="2"/>
  <c r="T405" i="2"/>
  <c r="R405" i="2"/>
  <c r="P405" i="2"/>
  <c r="BI402" i="2"/>
  <c r="BH402" i="2"/>
  <c r="BG402" i="2"/>
  <c r="BE402" i="2"/>
  <c r="T402" i="2"/>
  <c r="R402" i="2"/>
  <c r="P402" i="2"/>
  <c r="BI399" i="2"/>
  <c r="BH399" i="2"/>
  <c r="BG399" i="2"/>
  <c r="BE399" i="2"/>
  <c r="T399" i="2"/>
  <c r="R399" i="2"/>
  <c r="P399" i="2"/>
  <c r="BI393" i="2"/>
  <c r="BH393" i="2"/>
  <c r="BG393" i="2"/>
  <c r="BE393" i="2"/>
  <c r="T393" i="2"/>
  <c r="R393" i="2"/>
  <c r="P393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5" i="2"/>
  <c r="BH385" i="2"/>
  <c r="BG385" i="2"/>
  <c r="BE385" i="2"/>
  <c r="T385" i="2"/>
  <c r="R385" i="2"/>
  <c r="P385" i="2"/>
  <c r="BI379" i="2"/>
  <c r="BH379" i="2"/>
  <c r="BG379" i="2"/>
  <c r="BE379" i="2"/>
  <c r="T379" i="2"/>
  <c r="R379" i="2"/>
  <c r="P379" i="2"/>
  <c r="BI376" i="2"/>
  <c r="BH376" i="2"/>
  <c r="BG376" i="2"/>
  <c r="BE376" i="2"/>
  <c r="T376" i="2"/>
  <c r="R376" i="2"/>
  <c r="P376" i="2"/>
  <c r="BI370" i="2"/>
  <c r="BH370" i="2"/>
  <c r="BG370" i="2"/>
  <c r="BE370" i="2"/>
  <c r="T370" i="2"/>
  <c r="R370" i="2"/>
  <c r="P370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0" i="2"/>
  <c r="BH360" i="2"/>
  <c r="BG360" i="2"/>
  <c r="BE360" i="2"/>
  <c r="T360" i="2"/>
  <c r="R360" i="2"/>
  <c r="P360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45" i="2"/>
  <c r="BH345" i="2"/>
  <c r="BG345" i="2"/>
  <c r="BE345" i="2"/>
  <c r="T345" i="2"/>
  <c r="R345" i="2"/>
  <c r="P345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25" i="2"/>
  <c r="BH325" i="2"/>
  <c r="BG325" i="2"/>
  <c r="BE325" i="2"/>
  <c r="T325" i="2"/>
  <c r="R325" i="2"/>
  <c r="P325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4" i="2"/>
  <c r="BH294" i="2"/>
  <c r="BG294" i="2"/>
  <c r="BE294" i="2"/>
  <c r="T294" i="2"/>
  <c r="R294" i="2"/>
  <c r="P294" i="2"/>
  <c r="BI286" i="2"/>
  <c r="BH286" i="2"/>
  <c r="BG286" i="2"/>
  <c r="BE286" i="2"/>
  <c r="T286" i="2"/>
  <c r="R286" i="2"/>
  <c r="P286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4" i="2"/>
  <c r="BH274" i="2"/>
  <c r="BG274" i="2"/>
  <c r="BE274" i="2"/>
  <c r="T274" i="2"/>
  <c r="R274" i="2"/>
  <c r="P274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5" i="2"/>
  <c r="BH265" i="2"/>
  <c r="BG265" i="2"/>
  <c r="BE265" i="2"/>
  <c r="T265" i="2"/>
  <c r="R265" i="2"/>
  <c r="P265" i="2"/>
  <c r="BI260" i="2"/>
  <c r="BH260" i="2"/>
  <c r="BG260" i="2"/>
  <c r="BE260" i="2"/>
  <c r="T260" i="2"/>
  <c r="R260" i="2"/>
  <c r="P260" i="2"/>
  <c r="BI258" i="2"/>
  <c r="BH258" i="2"/>
  <c r="BG258" i="2"/>
  <c r="BE258" i="2"/>
  <c r="T258" i="2"/>
  <c r="R258" i="2"/>
  <c r="P258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R250" i="2"/>
  <c r="P250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R235" i="2"/>
  <c r="P235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18" i="2"/>
  <c r="BH218" i="2"/>
  <c r="BG218" i="2"/>
  <c r="BE218" i="2"/>
  <c r="T218" i="2"/>
  <c r="R218" i="2"/>
  <c r="P218" i="2"/>
  <c r="BI202" i="2"/>
  <c r="BH202" i="2"/>
  <c r="BG202" i="2"/>
  <c r="BE202" i="2"/>
  <c r="T202" i="2"/>
  <c r="R202" i="2"/>
  <c r="P202" i="2"/>
  <c r="BI190" i="2"/>
  <c r="BH190" i="2"/>
  <c r="BG190" i="2"/>
  <c r="BE190" i="2"/>
  <c r="T190" i="2"/>
  <c r="R190" i="2"/>
  <c r="P190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J149" i="2"/>
  <c r="F146" i="2"/>
  <c r="E144" i="2"/>
  <c r="J92" i="2"/>
  <c r="F89" i="2"/>
  <c r="E87" i="2"/>
  <c r="J21" i="2"/>
  <c r="E21" i="2"/>
  <c r="J148" i="2"/>
  <c r="J20" i="2"/>
  <c r="J18" i="2"/>
  <c r="E18" i="2"/>
  <c r="F149" i="2" s="1"/>
  <c r="J17" i="2"/>
  <c r="J15" i="2"/>
  <c r="E15" i="2"/>
  <c r="F91" i="2"/>
  <c r="J14" i="2"/>
  <c r="J89" i="2"/>
  <c r="E7" i="2"/>
  <c r="E142" i="2" s="1"/>
  <c r="L90" i="1"/>
  <c r="AM90" i="1"/>
  <c r="AM89" i="1"/>
  <c r="L89" i="1"/>
  <c r="AM87" i="1"/>
  <c r="L87" i="1"/>
  <c r="L85" i="1"/>
  <c r="L84" i="1"/>
  <c r="BK1113" i="2"/>
  <c r="BK1079" i="2"/>
  <c r="BK906" i="2"/>
  <c r="BK831" i="2"/>
  <c r="BK776" i="2"/>
  <c r="J741" i="2"/>
  <c r="BK687" i="2"/>
  <c r="BK588" i="2"/>
  <c r="J525" i="2"/>
  <c r="J393" i="2"/>
  <c r="BK352" i="2"/>
  <c r="J1035" i="2"/>
  <c r="BK982" i="2"/>
  <c r="J941" i="2"/>
  <c r="BK778" i="2"/>
  <c r="BK675" i="2"/>
  <c r="BK602" i="2"/>
  <c r="J498" i="2"/>
  <c r="BK450" i="2"/>
  <c r="BK297" i="2"/>
  <c r="BK202" i="2"/>
  <c r="BK1086" i="2"/>
  <c r="BK989" i="2"/>
  <c r="BK959" i="2"/>
  <c r="J856" i="2"/>
  <c r="BK818" i="2"/>
  <c r="BK792" i="2"/>
  <c r="J778" i="2"/>
  <c r="BK749" i="2"/>
  <c r="J699" i="2"/>
  <c r="BK666" i="2"/>
  <c r="J616" i="2"/>
  <c r="BK527" i="2"/>
  <c r="J454" i="2"/>
  <c r="BK354" i="2"/>
  <c r="BK277" i="2"/>
  <c r="J969" i="2"/>
  <c r="J831" i="2"/>
  <c r="J792" i="2"/>
  <c r="J755" i="2"/>
  <c r="BK670" i="2"/>
  <c r="BK601" i="2"/>
  <c r="BK526" i="2"/>
  <c r="J508" i="2"/>
  <c r="BK500" i="2"/>
  <c r="BK441" i="2"/>
  <c r="BK356" i="2"/>
  <c r="J277" i="2"/>
  <c r="J1127" i="2"/>
  <c r="J1087" i="2"/>
  <c r="J1024" i="2"/>
  <c r="J995" i="2"/>
  <c r="BK945" i="2"/>
  <c r="BK878" i="2"/>
  <c r="J846" i="2"/>
  <c r="J773" i="2"/>
  <c r="BK740" i="2"/>
  <c r="BK691" i="2"/>
  <c r="BK605" i="2"/>
  <c r="BK489" i="2"/>
  <c r="BK419" i="2"/>
  <c r="BK342" i="2"/>
  <c r="J297" i="2"/>
  <c r="BK226" i="2"/>
  <c r="BK1124" i="2"/>
  <c r="BK1098" i="2"/>
  <c r="BK1006" i="2"/>
  <c r="J922" i="2"/>
  <c r="J827" i="2"/>
  <c r="J799" i="2"/>
  <c r="BK757" i="2"/>
  <c r="BK664" i="2"/>
  <c r="J549" i="2"/>
  <c r="BK529" i="2"/>
  <c r="J466" i="2"/>
  <c r="J423" i="2"/>
  <c r="J345" i="2"/>
  <c r="J185" i="2"/>
  <c r="BK1168" i="2"/>
  <c r="BK1123" i="2"/>
  <c r="BK1032" i="2"/>
  <c r="BK909" i="2"/>
  <c r="J826" i="2"/>
  <c r="J758" i="2"/>
  <c r="BK717" i="2"/>
  <c r="J603" i="2"/>
  <c r="BK551" i="2"/>
  <c r="J506" i="2"/>
  <c r="BK447" i="2"/>
  <c r="J370" i="2"/>
  <c r="J226" i="2"/>
  <c r="BK1106" i="2"/>
  <c r="BK1076" i="2"/>
  <c r="BK969" i="2"/>
  <c r="J889" i="2"/>
  <c r="J829" i="2"/>
  <c r="BK773" i="2"/>
  <c r="J731" i="2"/>
  <c r="J669" i="2"/>
  <c r="BK549" i="2"/>
  <c r="J500" i="2"/>
  <c r="BK448" i="2"/>
  <c r="BK355" i="2"/>
  <c r="BK1107" i="2"/>
  <c r="J1016" i="2"/>
  <c r="J887" i="2"/>
  <c r="BK827" i="2"/>
  <c r="J776" i="2"/>
  <c r="BK693" i="2"/>
  <c r="J554" i="2"/>
  <c r="J501" i="2"/>
  <c r="BK469" i="2"/>
  <c r="J416" i="2"/>
  <c r="BK278" i="2"/>
  <c r="BK1102" i="2"/>
  <c r="J1100" i="2"/>
  <c r="BK1024" i="2"/>
  <c r="J905" i="2"/>
  <c r="BK829" i="2"/>
  <c r="BK797" i="2"/>
  <c r="J782" i="2"/>
  <c r="BK763" i="2"/>
  <c r="BK730" i="2"/>
  <c r="J671" i="2"/>
  <c r="BK600" i="2"/>
  <c r="BK481" i="2"/>
  <c r="J424" i="2"/>
  <c r="J367" i="2"/>
  <c r="J294" i="2"/>
  <c r="BK1007" i="2"/>
  <c r="J919" i="2"/>
  <c r="BK852" i="2"/>
  <c r="J809" i="2"/>
  <c r="BK752" i="2"/>
  <c r="J687" i="2"/>
  <c r="J605" i="2"/>
  <c r="BK554" i="2"/>
  <c r="J516" i="2"/>
  <c r="BK498" i="2"/>
  <c r="J476" i="2"/>
  <c r="J335" i="2"/>
  <c r="J254" i="2"/>
  <c r="J1098" i="2"/>
  <c r="J1072" i="2"/>
  <c r="BK997" i="2"/>
  <c r="J924" i="2"/>
  <c r="BK957" i="2"/>
  <c r="BK879" i="2"/>
  <c r="J833" i="2"/>
  <c r="J787" i="2"/>
  <c r="BK741" i="2"/>
  <c r="J674" i="2"/>
  <c r="BK612" i="2"/>
  <c r="J587" i="2"/>
  <c r="J546" i="2"/>
  <c r="J527" i="2"/>
  <c r="J463" i="2"/>
  <c r="J405" i="2"/>
  <c r="J334" i="2"/>
  <c r="J190" i="2"/>
  <c r="BK1179" i="2"/>
  <c r="BK1160" i="2"/>
  <c r="J1101" i="2"/>
  <c r="J1006" i="2"/>
  <c r="J954" i="2"/>
  <c r="BK835" i="2"/>
  <c r="J788" i="2"/>
  <c r="BK756" i="2"/>
  <c r="BK661" i="2"/>
  <c r="BK599" i="2"/>
  <c r="J555" i="2"/>
  <c r="BK508" i="2"/>
  <c r="J435" i="2"/>
  <c r="J402" i="2"/>
  <c r="BK235" i="2"/>
  <c r="BK1100" i="2"/>
  <c r="BK1045" i="2"/>
  <c r="J958" i="2"/>
  <c r="J835" i="2"/>
  <c r="BK783" i="2"/>
  <c r="BK732" i="2"/>
  <c r="J611" i="2"/>
  <c r="J526" i="2"/>
  <c r="BK476" i="2"/>
  <c r="BK379" i="2"/>
  <c r="J271" i="2"/>
  <c r="BK1085" i="2"/>
  <c r="BK972" i="2"/>
  <c r="J880" i="2"/>
  <c r="J805" i="2"/>
  <c r="J752" i="2"/>
  <c r="BK608" i="2"/>
  <c r="J553" i="2"/>
  <c r="BK504" i="2"/>
  <c r="J475" i="2"/>
  <c r="BK424" i="2"/>
  <c r="J274" i="2"/>
  <c r="BK1112" i="2"/>
  <c r="J1085" i="2"/>
  <c r="J982" i="2"/>
  <c r="BK965" i="2"/>
  <c r="J877" i="2"/>
  <c r="BK805" i="2"/>
  <c r="BK784" i="2"/>
  <c r="BK774" i="2"/>
  <c r="BK751" i="2"/>
  <c r="J691" i="2"/>
  <c r="J656" i="2"/>
  <c r="J548" i="2"/>
  <c r="J486" i="2"/>
  <c r="J469" i="2"/>
  <c r="J420" i="2"/>
  <c r="J357" i="2"/>
  <c r="J250" i="2"/>
  <c r="J238" i="2"/>
  <c r="J186" i="2"/>
  <c r="BK185" i="2"/>
  <c r="J171" i="2"/>
  <c r="J164" i="2"/>
  <c r="J1124" i="2"/>
  <c r="J1123" i="2"/>
  <c r="J1113" i="2"/>
  <c r="BK1111" i="2"/>
  <c r="BK1104" i="2"/>
  <c r="J1084" i="2"/>
  <c r="BK1066" i="2"/>
  <c r="J1054" i="2"/>
  <c r="J1045" i="2"/>
  <c r="BK1043" i="2"/>
  <c r="BK1033" i="2"/>
  <c r="J1020" i="2"/>
  <c r="J1019" i="2"/>
  <c r="J1017" i="2"/>
  <c r="J1004" i="2"/>
  <c r="J966" i="2"/>
  <c r="BK941" i="2"/>
  <c r="BK846" i="2"/>
  <c r="J796" i="2"/>
  <c r="BK782" i="2"/>
  <c r="J732" i="2"/>
  <c r="J658" i="2"/>
  <c r="BK568" i="2"/>
  <c r="J538" i="2"/>
  <c r="J519" i="2"/>
  <c r="J504" i="2"/>
  <c r="BK486" i="2"/>
  <c r="J421" i="2"/>
  <c r="J337" i="2"/>
  <c r="BK309" i="2"/>
  <c r="J235" i="2"/>
  <c r="J1103" i="2"/>
  <c r="BK1063" i="2"/>
  <c r="BK985" i="2"/>
  <c r="J908" i="2"/>
  <c r="BK857" i="2"/>
  <c r="BK832" i="2"/>
  <c r="J745" i="2"/>
  <c r="BK689" i="2"/>
  <c r="BK613" i="2"/>
  <c r="J599" i="2"/>
  <c r="J542" i="2"/>
  <c r="BK399" i="2"/>
  <c r="J539" i="2"/>
  <c r="BK483" i="2"/>
  <c r="J447" i="2"/>
  <c r="BK310" i="2"/>
  <c r="BK167" i="2"/>
  <c r="BK1172" i="2"/>
  <c r="BK1127" i="2"/>
  <c r="J1076" i="2"/>
  <c r="BK1021" i="2"/>
  <c r="BK938" i="2"/>
  <c r="J869" i="2"/>
  <c r="BK796" i="2"/>
  <c r="J750" i="2"/>
  <c r="BK672" i="2"/>
  <c r="J602" i="2"/>
  <c r="J552" i="2"/>
  <c r="BK511" i="2"/>
  <c r="J453" i="2"/>
  <c r="BK420" i="2"/>
  <c r="J202" i="2"/>
  <c r="J1088" i="2"/>
  <c r="BK954" i="2"/>
  <c r="BK887" i="2"/>
  <c r="J785" i="2"/>
  <c r="BK748" i="2"/>
  <c r="BK688" i="2"/>
  <c r="BK538" i="2"/>
  <c r="BK497" i="2"/>
  <c r="BK429" i="2"/>
  <c r="BK370" i="2"/>
  <c r="J258" i="2"/>
  <c r="BK1072" i="2"/>
  <c r="BK966" i="2"/>
  <c r="J878" i="2"/>
  <c r="J804" i="2"/>
  <c r="J702" i="2"/>
  <c r="BK671" i="2"/>
  <c r="BK539" i="2"/>
  <c r="BK487" i="2"/>
  <c r="J472" i="2"/>
  <c r="BK422" i="2"/>
  <c r="BK334" i="2"/>
  <c r="BK238" i="2"/>
  <c r="J1043" i="2"/>
  <c r="BK967" i="2"/>
  <c r="BK924" i="2"/>
  <c r="J841" i="2"/>
  <c r="BK808" i="2"/>
  <c r="BK788" i="2"/>
  <c r="J753" i="2"/>
  <c r="BK718" i="2"/>
  <c r="BK658" i="2"/>
  <c r="BK587" i="2"/>
  <c r="BK525" i="2"/>
  <c r="BK479" i="2"/>
  <c r="J457" i="2"/>
  <c r="J312" i="2"/>
  <c r="BK253" i="2"/>
  <c r="J1030" i="2"/>
  <c r="J986" i="2"/>
  <c r="BK962" i="2"/>
  <c r="BK953" i="2"/>
  <c r="BK902" i="2"/>
  <c r="J823" i="2"/>
  <c r="J786" i="2"/>
  <c r="BK745" i="2"/>
  <c r="J663" i="2"/>
  <c r="BK571" i="2"/>
  <c r="BK545" i="2"/>
  <c r="J510" i="2"/>
  <c r="J497" i="2"/>
  <c r="J427" i="2"/>
  <c r="J399" i="2"/>
  <c r="BK345" i="2"/>
  <c r="BK268" i="2"/>
  <c r="J1112" i="2"/>
  <c r="BK1056" i="2"/>
  <c r="J988" i="2"/>
  <c r="J938" i="2"/>
  <c r="J906" i="2"/>
  <c r="J855" i="2"/>
  <c r="J762" i="2"/>
  <c r="J730" i="2"/>
  <c r="BK665" i="2"/>
  <c r="J604" i="2"/>
  <c r="BK454" i="2"/>
  <c r="BK389" i="2"/>
  <c r="BK325" i="2"/>
  <c r="J265" i="2"/>
  <c r="J1126" i="2"/>
  <c r="BK1101" i="2"/>
  <c r="J1066" i="2"/>
  <c r="J997" i="2"/>
  <c r="J910" i="2"/>
  <c r="J853" i="2"/>
  <c r="BK826" i="2"/>
  <c r="BK775" i="2"/>
  <c r="J717" i="2"/>
  <c r="J661" i="2"/>
  <c r="J610" i="2"/>
  <c r="J557" i="2"/>
  <c r="BK542" i="2"/>
  <c r="J478" i="2"/>
  <c r="J408" i="2"/>
  <c r="J342" i="2"/>
  <c r="BK158" i="2"/>
  <c r="J1172" i="2"/>
  <c r="J1160" i="2"/>
  <c r="J1110" i="2"/>
  <c r="BK1030" i="2"/>
  <c r="BK958" i="2"/>
  <c r="BK910" i="2"/>
  <c r="BK823" i="2"/>
  <c r="J779" i="2"/>
  <c r="J688" i="2"/>
  <c r="BK610" i="2"/>
  <c r="BK560" i="2"/>
  <c r="BK516" i="2"/>
  <c r="BK463" i="2"/>
  <c r="BK427" i="2"/>
  <c r="BK335" i="2"/>
  <c r="BK271" i="2"/>
  <c r="J1120" i="2"/>
  <c r="J1075" i="2"/>
  <c r="J959" i="2"/>
  <c r="J857" i="2"/>
  <c r="J790" i="2"/>
  <c r="BK754" i="2"/>
  <c r="J698" i="2"/>
  <c r="J560" i="2"/>
  <c r="BK488" i="2"/>
  <c r="BK360" i="2"/>
  <c r="BK227" i="2"/>
  <c r="BK1001" i="2"/>
  <c r="BK946" i="2"/>
  <c r="BK841" i="2"/>
  <c r="BK780" i="2"/>
  <c r="BK700" i="2"/>
  <c r="BK604" i="2"/>
  <c r="BK548" i="2"/>
  <c r="J502" i="2"/>
  <c r="BK478" i="2"/>
  <c r="BK653" i="2"/>
  <c r="J528" i="2"/>
  <c r="J488" i="2"/>
  <c r="BK460" i="2"/>
  <c r="BK390" i="2"/>
  <c r="BK336" i="2"/>
  <c r="J1001" i="2"/>
  <c r="BK853" i="2"/>
  <c r="J797" i="2"/>
  <c r="BK759" i="2"/>
  <c r="BK695" i="2"/>
  <c r="J607" i="2"/>
  <c r="BK528" i="2"/>
  <c r="BK513" i="2"/>
  <c r="J487" i="2"/>
  <c r="J419" i="2"/>
  <c r="J368" i="2"/>
  <c r="J325" i="2"/>
  <c r="BK258" i="2"/>
  <c r="J1105" i="2"/>
  <c r="J1037" i="2"/>
  <c r="BK1016" i="2"/>
  <c r="J957" i="2"/>
  <c r="J902" i="2"/>
  <c r="BK838" i="2"/>
  <c r="BK750" i="2"/>
  <c r="J693" i="2"/>
  <c r="BK611" i="2"/>
  <c r="J584" i="2"/>
  <c r="BK421" i="2"/>
  <c r="J356" i="2"/>
  <c r="J310" i="2"/>
  <c r="J158" i="2"/>
  <c r="BK1099" i="2"/>
  <c r="BK1075" i="2"/>
  <c r="BK998" i="2"/>
  <c r="J909" i="2"/>
  <c r="BK791" i="2"/>
  <c r="BK714" i="2"/>
  <c r="J613" i="2"/>
  <c r="BK553" i="2"/>
  <c r="J530" i="2"/>
  <c r="BK501" i="2"/>
  <c r="J448" i="2"/>
  <c r="J355" i="2"/>
  <c r="J253" i="2"/>
  <c r="J1179" i="2"/>
  <c r="BK1149" i="2"/>
  <c r="J1106" i="2"/>
  <c r="BK1037" i="2"/>
  <c r="BK986" i="2"/>
  <c r="BK932" i="2"/>
  <c r="J863" i="2"/>
  <c r="BK799" i="2"/>
  <c r="BK786" i="2"/>
  <c r="J742" i="2"/>
  <c r="J583" i="2"/>
  <c r="BK519" i="2"/>
  <c r="J503" i="2"/>
  <c r="J426" i="2"/>
  <c r="J352" i="2"/>
  <c r="J227" i="2"/>
  <c r="J167" i="2"/>
  <c r="BK1087" i="2"/>
  <c r="BK996" i="2"/>
  <c r="BK896" i="2"/>
  <c r="J820" i="2"/>
  <c r="BK758" i="2"/>
  <c r="BK701" i="2"/>
  <c r="BK603" i="2"/>
  <c r="BK530" i="2"/>
  <c r="J477" i="2"/>
  <c r="J390" i="2"/>
  <c r="J336" i="2"/>
  <c r="J1104" i="2"/>
  <c r="J967" i="2"/>
  <c r="BK855" i="2"/>
  <c r="BK793" i="2"/>
  <c r="J756" i="2"/>
  <c r="BK614" i="2"/>
  <c r="J529" i="2"/>
  <c r="J489" i="2"/>
  <c r="BK425" i="2"/>
  <c r="J309" i="2"/>
  <c r="J218" i="2"/>
  <c r="J1077" i="2"/>
  <c r="BK1084" i="2"/>
  <c r="BK988" i="2"/>
  <c r="J879" i="2"/>
  <c r="J838" i="2"/>
  <c r="BK801" i="2"/>
  <c r="BK779" i="2"/>
  <c r="BK755" i="2"/>
  <c r="J695" i="2"/>
  <c r="J665" i="2"/>
  <c r="BK583" i="2"/>
  <c r="BK509" i="2"/>
  <c r="BK472" i="2"/>
  <c r="BK402" i="2"/>
  <c r="BK341" i="2"/>
  <c r="BK265" i="2"/>
  <c r="BK995" i="2"/>
  <c r="J945" i="2"/>
  <c r="BK869" i="2"/>
  <c r="BK833" i="2"/>
  <c r="J784" i="2"/>
  <c r="J675" i="2"/>
  <c r="J614" i="2"/>
  <c r="J589" i="2"/>
  <c r="J547" i="2"/>
  <c r="J509" i="2"/>
  <c r="BK503" i="2"/>
  <c r="BK480" i="2"/>
  <c r="BK405" i="2"/>
  <c r="J339" i="2"/>
  <c r="BK260" i="2"/>
  <c r="BK1129" i="2"/>
  <c r="BK1077" i="2"/>
  <c r="J1021" i="2"/>
  <c r="J972" i="2"/>
  <c r="J932" i="2"/>
  <c r="BK895" i="2"/>
  <c r="J854" i="2"/>
  <c r="BK777" i="2"/>
  <c r="J701" i="2"/>
  <c r="J664" i="2"/>
  <c r="J601" i="2"/>
  <c r="BK435" i="2"/>
  <c r="BK376" i="2"/>
  <c r="BK337" i="2"/>
  <c r="BK274" i="2"/>
  <c r="J1130" i="2"/>
  <c r="BK1110" i="2"/>
  <c r="J1079" i="2"/>
  <c r="BK1054" i="2"/>
  <c r="J953" i="2"/>
  <c r="BK863" i="2"/>
  <c r="J818" i="2"/>
  <c r="J780" i="2"/>
  <c r="J748" i="2"/>
  <c r="J700" i="2"/>
  <c r="BK633" i="2"/>
  <c r="J588" i="2"/>
  <c r="BK552" i="2"/>
  <c r="BK502" i="2"/>
  <c r="BK475" i="2"/>
  <c r="J425" i="2"/>
  <c r="J389" i="2"/>
  <c r="J278" i="2"/>
  <c r="J1181" i="2"/>
  <c r="J1168" i="2"/>
  <c r="BK1126" i="2"/>
  <c r="J1062" i="2"/>
  <c r="J946" i="2"/>
  <c r="J911" i="2"/>
  <c r="J852" i="2"/>
  <c r="BK790" i="2"/>
  <c r="J757" i="2"/>
  <c r="BK674" i="2"/>
  <c r="J568" i="2"/>
  <c r="BK522" i="2"/>
  <c r="BK505" i="2"/>
  <c r="BK449" i="2"/>
  <c r="BK385" i="2"/>
  <c r="BK312" i="2"/>
  <c r="BK190" i="2"/>
  <c r="J1099" i="2"/>
  <c r="J1033" i="2"/>
  <c r="J962" i="2"/>
  <c r="J886" i="2"/>
  <c r="BK804" i="2"/>
  <c r="BK753" i="2"/>
  <c r="J672" i="2"/>
  <c r="BK562" i="2"/>
  <c r="BK507" i="2"/>
  <c r="BK466" i="2"/>
  <c r="BK339" i="2"/>
  <c r="BK218" i="2"/>
  <c r="J961" i="2"/>
  <c r="J808" i="2"/>
  <c r="J777" i="2"/>
  <c r="BK673" i="2"/>
  <c r="J600" i="2"/>
  <c r="BK510" i="2"/>
  <c r="J481" i="2"/>
  <c r="BK457" i="2"/>
  <c r="BK357" i="2"/>
  <c r="J268" i="2"/>
  <c r="J1107" i="2"/>
  <c r="J1102" i="2"/>
  <c r="J1056" i="2"/>
  <c r="J980" i="2"/>
  <c r="BK889" i="2"/>
  <c r="BK809" i="2"/>
  <c r="J783" i="2"/>
  <c r="J759" i="2"/>
  <c r="J689" i="2"/>
  <c r="J562" i="2"/>
  <c r="J511" i="2"/>
  <c r="BK477" i="2"/>
  <c r="BK453" i="2"/>
  <c r="BK388" i="2"/>
  <c r="BK303" i="2"/>
  <c r="BK254" i="2"/>
  <c r="BK980" i="2"/>
  <c r="BK856" i="2"/>
  <c r="J798" i="2"/>
  <c r="J763" i="2"/>
  <c r="J666" i="2"/>
  <c r="BK555" i="2"/>
  <c r="J522" i="2"/>
  <c r="BK506" i="2"/>
  <c r="BK491" i="2"/>
  <c r="BK423" i="2"/>
  <c r="J354" i="2"/>
  <c r="BK311" i="2"/>
  <c r="BK186" i="2"/>
  <c r="J1111" i="2"/>
  <c r="BK1047" i="2"/>
  <c r="BK1019" i="2"/>
  <c r="J965" i="2"/>
  <c r="BK911" i="2"/>
  <c r="BK877" i="2"/>
  <c r="J817" i="2"/>
  <c r="BK742" i="2"/>
  <c r="BK698" i="2"/>
  <c r="J653" i="2"/>
  <c r="J571" i="2"/>
  <c r="J422" i="2"/>
  <c r="BK367" i="2"/>
  <c r="BK313" i="2"/>
  <c r="J1129" i="2"/>
  <c r="BK1109" i="2"/>
  <c r="J1086" i="2"/>
  <c r="BK1062" i="2"/>
  <c r="J985" i="2"/>
  <c r="J896" i="2"/>
  <c r="BK843" i="2"/>
  <c r="J801" i="2"/>
  <c r="BK762" i="2"/>
  <c r="BK702" i="2"/>
  <c r="BK656" i="2"/>
  <c r="BK589" i="2"/>
  <c r="J551" i="2"/>
  <c r="J505" i="2"/>
  <c r="J450" i="2"/>
  <c r="J385" i="2"/>
  <c r="J313" i="2"/>
  <c r="AS94" i="1"/>
  <c r="BK1176" i="2"/>
  <c r="BK1130" i="2"/>
  <c r="J1063" i="2"/>
  <c r="J1007" i="2"/>
  <c r="BK919" i="2"/>
  <c r="J832" i="2"/>
  <c r="BK798" i="2"/>
  <c r="J740" i="2"/>
  <c r="J612" i="2"/>
  <c r="J565" i="2"/>
  <c r="BK512" i="2"/>
  <c r="J491" i="2"/>
  <c r="J429" i="2"/>
  <c r="J376" i="2"/>
  <c r="BK294" i="2"/>
  <c r="J155" i="2"/>
  <c r="BK1103" i="2"/>
  <c r="J998" i="2"/>
  <c r="BK905" i="2"/>
  <c r="J842" i="2"/>
  <c r="BK787" i="2"/>
  <c r="J751" i="2"/>
  <c r="J670" i="2"/>
  <c r="BK546" i="2"/>
  <c r="BK499" i="2"/>
  <c r="J449" i="2"/>
  <c r="BK368" i="2"/>
  <c r="BK250" i="2"/>
  <c r="BK1017" i="2"/>
  <c r="BK908" i="2"/>
  <c r="J843" i="2"/>
  <c r="BK785" i="2"/>
  <c r="J714" i="2"/>
  <c r="J633" i="2"/>
  <c r="BK547" i="2"/>
  <c r="J507" i="2"/>
  <c r="J480" i="2"/>
  <c r="J441" i="2"/>
  <c r="BK393" i="2"/>
  <c r="J260" i="2"/>
  <c r="BK1105" i="2"/>
  <c r="J1032" i="2"/>
  <c r="BK961" i="2"/>
  <c r="BK854" i="2"/>
  <c r="J791" i="2"/>
  <c r="J775" i="2"/>
  <c r="BK731" i="2"/>
  <c r="J673" i="2"/>
  <c r="BK557" i="2"/>
  <c r="J512" i="2"/>
  <c r="J483" i="2"/>
  <c r="BK416" i="2"/>
  <c r="J360" i="2"/>
  <c r="BK286" i="2"/>
  <c r="J479" i="2"/>
  <c r="BK164" i="2"/>
  <c r="BK1035" i="2"/>
  <c r="BK1004" i="2"/>
  <c r="BK886" i="2"/>
  <c r="BK820" i="2"/>
  <c r="J754" i="2"/>
  <c r="BK699" i="2"/>
  <c r="BK669" i="2"/>
  <c r="BK607" i="2"/>
  <c r="BK565" i="2"/>
  <c r="BK408" i="2"/>
  <c r="J341" i="2"/>
  <c r="J311" i="2"/>
  <c r="BK155" i="2"/>
  <c r="BK1120" i="2"/>
  <c r="BK1088" i="2"/>
  <c r="BK1020" i="2"/>
  <c r="J996" i="2"/>
  <c r="J895" i="2"/>
  <c r="BK842" i="2"/>
  <c r="J793" i="2"/>
  <c r="J749" i="2"/>
  <c r="BK663" i="2"/>
  <c r="J608" i="2"/>
  <c r="BK584" i="2"/>
  <c r="J545" i="2"/>
  <c r="J499" i="2"/>
  <c r="BK426" i="2"/>
  <c r="J388" i="2"/>
  <c r="J286" i="2"/>
  <c r="BK1181" i="2"/>
  <c r="J1176" i="2"/>
  <c r="J1149" i="2"/>
  <c r="J1109" i="2"/>
  <c r="J1047" i="2"/>
  <c r="J989" i="2"/>
  <c r="BK922" i="2"/>
  <c r="BK880" i="2"/>
  <c r="BK817" i="2"/>
  <c r="J774" i="2"/>
  <c r="J718" i="2"/>
  <c r="BK616" i="2"/>
  <c r="J513" i="2"/>
  <c r="J460" i="2"/>
  <c r="J379" i="2"/>
  <c r="J303" i="2"/>
  <c r="BK171" i="2"/>
  <c r="T154" i="2" l="1"/>
  <c r="BK257" i="2"/>
  <c r="J257" i="2" s="1"/>
  <c r="J100" i="2" s="1"/>
  <c r="R333" i="2"/>
  <c r="P369" i="2"/>
  <c r="BK606" i="2"/>
  <c r="J606" i="2"/>
  <c r="J112" i="2" s="1"/>
  <c r="T781" i="2"/>
  <c r="P834" i="2"/>
  <c r="R888" i="2"/>
  <c r="P960" i="2"/>
  <c r="BK987" i="2"/>
  <c r="J987" i="2"/>
  <c r="J122" i="2"/>
  <c r="BK1078" i="2"/>
  <c r="J1078" i="2"/>
  <c r="J124" i="2" s="1"/>
  <c r="BK154" i="2"/>
  <c r="P257" i="2"/>
  <c r="T344" i="2"/>
  <c r="R428" i="2"/>
  <c r="R482" i="2"/>
  <c r="P490" i="2"/>
  <c r="BK556" i="2"/>
  <c r="J556" i="2" s="1"/>
  <c r="J110" i="2" s="1"/>
  <c r="T556" i="2"/>
  <c r="T561" i="2"/>
  <c r="P781" i="2"/>
  <c r="T834" i="2"/>
  <c r="P888" i="2"/>
  <c r="BK960" i="2"/>
  <c r="J960" i="2" s="1"/>
  <c r="J120" i="2" s="1"/>
  <c r="R968" i="2"/>
  <c r="R987" i="2"/>
  <c r="P1108" i="2"/>
  <c r="P154" i="2"/>
  <c r="R257" i="2"/>
  <c r="BK344" i="2"/>
  <c r="J344" i="2" s="1"/>
  <c r="J104" i="2" s="1"/>
  <c r="P428" i="2"/>
  <c r="P482" i="2"/>
  <c r="R490" i="2"/>
  <c r="P550" i="2"/>
  <c r="R556" i="2"/>
  <c r="P561" i="2"/>
  <c r="BK800" i="2"/>
  <c r="J800" i="2" s="1"/>
  <c r="J114" i="2" s="1"/>
  <c r="BK819" i="2"/>
  <c r="J819" i="2"/>
  <c r="J115" i="2"/>
  <c r="BK828" i="2"/>
  <c r="J828" i="2"/>
  <c r="J116" i="2" s="1"/>
  <c r="P907" i="2"/>
  <c r="P968" i="2"/>
  <c r="P987" i="2"/>
  <c r="R1108" i="2"/>
  <c r="BK170" i="2"/>
  <c r="J170" i="2" s="1"/>
  <c r="J99" i="2" s="1"/>
  <c r="BK340" i="2"/>
  <c r="J340" i="2" s="1"/>
  <c r="J102" i="2" s="1"/>
  <c r="T340" i="2"/>
  <c r="BK369" i="2"/>
  <c r="J369" i="2"/>
  <c r="J105" i="2" s="1"/>
  <c r="P606" i="2"/>
  <c r="R800" i="2"/>
  <c r="P819" i="2"/>
  <c r="P828" i="2"/>
  <c r="T907" i="2"/>
  <c r="T968" i="2"/>
  <c r="T987" i="2"/>
  <c r="T1108" i="2"/>
  <c r="R170" i="2"/>
  <c r="T333" i="2"/>
  <c r="R340" i="2"/>
  <c r="T369" i="2"/>
  <c r="R606" i="2"/>
  <c r="P800" i="2"/>
  <c r="T819" i="2"/>
  <c r="R828" i="2"/>
  <c r="R907" i="2"/>
  <c r="BK1018" i="2"/>
  <c r="J1018" i="2" s="1"/>
  <c r="J123" i="2" s="1"/>
  <c r="BK1108" i="2"/>
  <c r="J1108" i="2"/>
  <c r="J125" i="2"/>
  <c r="P1171" i="2"/>
  <c r="P170" i="2"/>
  <c r="BK333" i="2"/>
  <c r="J333" i="2" s="1"/>
  <c r="J101" i="2" s="1"/>
  <c r="P340" i="2"/>
  <c r="R369" i="2"/>
  <c r="T606" i="2"/>
  <c r="T800" i="2"/>
  <c r="R819" i="2"/>
  <c r="T828" i="2"/>
  <c r="BK907" i="2"/>
  <c r="J907" i="2"/>
  <c r="J119" i="2"/>
  <c r="T960" i="2"/>
  <c r="R1018" i="2"/>
  <c r="P1078" i="2"/>
  <c r="T1171" i="2"/>
  <c r="R154" i="2"/>
  <c r="R153" i="2" s="1"/>
  <c r="T257" i="2"/>
  <c r="P344" i="2"/>
  <c r="BK428" i="2"/>
  <c r="J428" i="2"/>
  <c r="J106" i="2" s="1"/>
  <c r="BK482" i="2"/>
  <c r="J482" i="2" s="1"/>
  <c r="J107" i="2" s="1"/>
  <c r="BK490" i="2"/>
  <c r="J490" i="2"/>
  <c r="J108" i="2"/>
  <c r="BK550" i="2"/>
  <c r="J550" i="2" s="1"/>
  <c r="J109" i="2" s="1"/>
  <c r="R550" i="2"/>
  <c r="P556" i="2"/>
  <c r="R561" i="2"/>
  <c r="R781" i="2"/>
  <c r="BK834" i="2"/>
  <c r="J834" i="2"/>
  <c r="J117" i="2" s="1"/>
  <c r="BK888" i="2"/>
  <c r="J888" i="2" s="1"/>
  <c r="J118" i="2" s="1"/>
  <c r="BK968" i="2"/>
  <c r="J968" i="2"/>
  <c r="J121" i="2"/>
  <c r="P1018" i="2"/>
  <c r="R1078" i="2"/>
  <c r="R1171" i="2"/>
  <c r="T170" i="2"/>
  <c r="P333" i="2"/>
  <c r="R344" i="2"/>
  <c r="T428" i="2"/>
  <c r="T482" i="2"/>
  <c r="T490" i="2"/>
  <c r="T550" i="2"/>
  <c r="BK561" i="2"/>
  <c r="J561" i="2" s="1"/>
  <c r="J111" i="2" s="1"/>
  <c r="BK781" i="2"/>
  <c r="J781" i="2"/>
  <c r="J113" i="2"/>
  <c r="R834" i="2"/>
  <c r="T888" i="2"/>
  <c r="R960" i="2"/>
  <c r="T1018" i="2"/>
  <c r="T1078" i="2"/>
  <c r="BK1171" i="2"/>
  <c r="J1171" i="2"/>
  <c r="J129" i="2"/>
  <c r="BK1178" i="2"/>
  <c r="J1178" i="2" s="1"/>
  <c r="J131" i="2" s="1"/>
  <c r="BK1159" i="2"/>
  <c r="J1159" i="2" s="1"/>
  <c r="J126" i="2" s="1"/>
  <c r="BK1167" i="2"/>
  <c r="J1167" i="2"/>
  <c r="J128" i="2"/>
  <c r="BK1180" i="2"/>
  <c r="J1180" i="2"/>
  <c r="J132" i="2" s="1"/>
  <c r="BF185" i="2"/>
  <c r="BF260" i="2"/>
  <c r="BF278" i="2"/>
  <c r="BF286" i="2"/>
  <c r="BF294" i="2"/>
  <c r="BF336" i="2"/>
  <c r="BF354" i="2"/>
  <c r="BF356" i="2"/>
  <c r="BF389" i="2"/>
  <c r="BF421" i="2"/>
  <c r="BF424" i="2"/>
  <c r="BF449" i="2"/>
  <c r="BF466" i="2"/>
  <c r="BF469" i="2"/>
  <c r="BF478" i="2"/>
  <c r="BF479" i="2"/>
  <c r="BF486" i="2"/>
  <c r="BF507" i="2"/>
  <c r="BF512" i="2"/>
  <c r="BF547" i="2"/>
  <c r="BF548" i="2"/>
  <c r="BF584" i="2"/>
  <c r="BF604" i="2"/>
  <c r="BF605" i="2"/>
  <c r="BF612" i="2"/>
  <c r="BF653" i="2"/>
  <c r="BF691" i="2"/>
  <c r="BF698" i="2"/>
  <c r="BF730" i="2"/>
  <c r="BF748" i="2"/>
  <c r="BF751" i="2"/>
  <c r="BF755" i="2"/>
  <c r="BF763" i="2"/>
  <c r="BF776" i="2"/>
  <c r="BF779" i="2"/>
  <c r="BF792" i="2"/>
  <c r="BF804" i="2"/>
  <c r="BF924" i="2"/>
  <c r="BF941" i="2"/>
  <c r="BF998" i="2"/>
  <c r="BF1019" i="2"/>
  <c r="BF1020" i="2"/>
  <c r="BF1033" i="2"/>
  <c r="BF1035" i="2"/>
  <c r="BF1077" i="2"/>
  <c r="BF1086" i="2"/>
  <c r="BF1087" i="2"/>
  <c r="BF1099" i="2"/>
  <c r="BF1124" i="2"/>
  <c r="BF1130" i="2"/>
  <c r="BF1149" i="2"/>
  <c r="BF1160" i="2"/>
  <c r="BF1168" i="2"/>
  <c r="BF1172" i="2"/>
  <c r="BF1176" i="2"/>
  <c r="BF1179" i="2"/>
  <c r="BF1181" i="2"/>
  <c r="F92" i="2"/>
  <c r="F148" i="2"/>
  <c r="BF202" i="2"/>
  <c r="BF238" i="2"/>
  <c r="BF258" i="2"/>
  <c r="BF268" i="2"/>
  <c r="BF337" i="2"/>
  <c r="BF341" i="2"/>
  <c r="BF357" i="2"/>
  <c r="BF393" i="2"/>
  <c r="BF399" i="2"/>
  <c r="BF419" i="2"/>
  <c r="BF420" i="2"/>
  <c r="BF480" i="2"/>
  <c r="BF487" i="2"/>
  <c r="BF489" i="2"/>
  <c r="BF525" i="2"/>
  <c r="BF538" i="2"/>
  <c r="BF571" i="2"/>
  <c r="BF583" i="2"/>
  <c r="BF614" i="2"/>
  <c r="BF665" i="2"/>
  <c r="BF675" i="2"/>
  <c r="BF693" i="2"/>
  <c r="BF820" i="2"/>
  <c r="BF846" i="2"/>
  <c r="BF906" i="2"/>
  <c r="BF961" i="2"/>
  <c r="BF986" i="2"/>
  <c r="BF995" i="2"/>
  <c r="BF1032" i="2"/>
  <c r="BF1037" i="2"/>
  <c r="BF1103" i="2"/>
  <c r="BF1104" i="2"/>
  <c r="BF1105" i="2"/>
  <c r="BF1106" i="2"/>
  <c r="BF1111" i="2"/>
  <c r="BF1112" i="2"/>
  <c r="BF1113" i="2"/>
  <c r="BF1126" i="2"/>
  <c r="BF1129" i="2"/>
  <c r="J91" i="2"/>
  <c r="J146" i="2"/>
  <c r="BF227" i="2"/>
  <c r="BF250" i="2"/>
  <c r="BF253" i="2"/>
  <c r="BF303" i="2"/>
  <c r="BF339" i="2"/>
  <c r="BF345" i="2"/>
  <c r="BF405" i="2"/>
  <c r="BF416" i="2"/>
  <c r="BF422" i="2"/>
  <c r="BF441" i="2"/>
  <c r="BF448" i="2"/>
  <c r="BF450" i="2"/>
  <c r="BF457" i="2"/>
  <c r="BF476" i="2"/>
  <c r="BF481" i="2"/>
  <c r="BF483" i="2"/>
  <c r="BF498" i="2"/>
  <c r="BF501" i="2"/>
  <c r="BF502" i="2"/>
  <c r="BF504" i="2"/>
  <c r="BF508" i="2"/>
  <c r="BF510" i="2"/>
  <c r="BF511" i="2"/>
  <c r="BF526" i="2"/>
  <c r="BF530" i="2"/>
  <c r="BF546" i="2"/>
  <c r="BF552" i="2"/>
  <c r="BF557" i="2"/>
  <c r="BF616" i="2"/>
  <c r="BF658" i="2"/>
  <c r="BF670" i="2"/>
  <c r="BF673" i="2"/>
  <c r="BF752" i="2"/>
  <c r="BF758" i="2"/>
  <c r="BF775" i="2"/>
  <c r="BF778" i="2"/>
  <c r="BF783" i="2"/>
  <c r="BF784" i="2"/>
  <c r="BF786" i="2"/>
  <c r="BF790" i="2"/>
  <c r="BF791" i="2"/>
  <c r="BF796" i="2"/>
  <c r="BF818" i="2"/>
  <c r="BF823" i="2"/>
  <c r="BF826" i="2"/>
  <c r="BF833" i="2"/>
  <c r="BF835" i="2"/>
  <c r="BF852" i="2"/>
  <c r="BF953" i="2"/>
  <c r="BF982" i="2"/>
  <c r="BF1001" i="2"/>
  <c r="BF1017" i="2"/>
  <c r="BF1030" i="2"/>
  <c r="BF1101" i="2"/>
  <c r="BF1127" i="2"/>
  <c r="BF158" i="2"/>
  <c r="BF312" i="2"/>
  <c r="BF334" i="2"/>
  <c r="BF360" i="2"/>
  <c r="BF402" i="2"/>
  <c r="BF429" i="2"/>
  <c r="BF472" i="2"/>
  <c r="BF477" i="2"/>
  <c r="BF488" i="2"/>
  <c r="BF505" i="2"/>
  <c r="BF513" i="2"/>
  <c r="BF516" i="2"/>
  <c r="BF519" i="2"/>
  <c r="BF522" i="2"/>
  <c r="BF549" i="2"/>
  <c r="BF551" i="2"/>
  <c r="BF587" i="2"/>
  <c r="BF588" i="2"/>
  <c r="BF599" i="2"/>
  <c r="BF608" i="2"/>
  <c r="BF633" i="2"/>
  <c r="BF671" i="2"/>
  <c r="BF674" i="2"/>
  <c r="BF688" i="2"/>
  <c r="BF699" i="2"/>
  <c r="BF700" i="2"/>
  <c r="BF750" i="2"/>
  <c r="BF773" i="2"/>
  <c r="BF774" i="2"/>
  <c r="BF788" i="2"/>
  <c r="BF805" i="2"/>
  <c r="BF817" i="2"/>
  <c r="BF827" i="2"/>
  <c r="BF838" i="2"/>
  <c r="BF841" i="2"/>
  <c r="BF908" i="2"/>
  <c r="BF909" i="2"/>
  <c r="BF922" i="2"/>
  <c r="BF959" i="2"/>
  <c r="BF972" i="2"/>
  <c r="BF997" i="2"/>
  <c r="BF1056" i="2"/>
  <c r="BF1063" i="2"/>
  <c r="BF1120" i="2"/>
  <c r="BF167" i="2"/>
  <c r="BF218" i="2"/>
  <c r="BF274" i="2"/>
  <c r="BF297" i="2"/>
  <c r="BF309" i="2"/>
  <c r="BF310" i="2"/>
  <c r="BF335" i="2"/>
  <c r="BF352" i="2"/>
  <c r="BF368" i="2"/>
  <c r="BF370" i="2"/>
  <c r="BF463" i="2"/>
  <c r="BF475" i="2"/>
  <c r="BF491" i="2"/>
  <c r="BF497" i="2"/>
  <c r="BF499" i="2"/>
  <c r="BF500" i="2"/>
  <c r="BF539" i="2"/>
  <c r="BF545" i="2"/>
  <c r="BF553" i="2"/>
  <c r="BF554" i="2"/>
  <c r="BF589" i="2"/>
  <c r="BF602" i="2"/>
  <c r="BF603" i="2"/>
  <c r="BF607" i="2"/>
  <c r="BF610" i="2"/>
  <c r="BF613" i="2"/>
  <c r="BF661" i="2"/>
  <c r="BF663" i="2"/>
  <c r="BF669" i="2"/>
  <c r="BF687" i="2"/>
  <c r="BF701" i="2"/>
  <c r="BF702" i="2"/>
  <c r="BF714" i="2"/>
  <c r="BF717" i="2"/>
  <c r="BF732" i="2"/>
  <c r="BF745" i="2"/>
  <c r="BF756" i="2"/>
  <c r="BF785" i="2"/>
  <c r="BF831" i="2"/>
  <c r="BF842" i="2"/>
  <c r="BF857" i="2"/>
  <c r="BF880" i="2"/>
  <c r="BF886" i="2"/>
  <c r="BF887" i="2"/>
  <c r="BF896" i="2"/>
  <c r="BF911" i="2"/>
  <c r="BF919" i="2"/>
  <c r="BF938" i="2"/>
  <c r="BF945" i="2"/>
  <c r="BF946" i="2"/>
  <c r="BF957" i="2"/>
  <c r="BF958" i="2"/>
  <c r="BF985" i="2"/>
  <c r="BF1045" i="2"/>
  <c r="BF1107" i="2"/>
  <c r="BF1110" i="2"/>
  <c r="BF1072" i="2"/>
  <c r="BF1085" i="2"/>
  <c r="BF1088" i="2"/>
  <c r="BF1109" i="2"/>
  <c r="E85" i="2"/>
  <c r="BF226" i="2"/>
  <c r="BF235" i="2"/>
  <c r="BF271" i="2"/>
  <c r="BF277" i="2"/>
  <c r="BF342" i="2"/>
  <c r="BF355" i="2"/>
  <c r="BF367" i="2"/>
  <c r="BF376" i="2"/>
  <c r="BF379" i="2"/>
  <c r="BF388" i="2"/>
  <c r="BF390" i="2"/>
  <c r="BF408" i="2"/>
  <c r="BF423" i="2"/>
  <c r="BF426" i="2"/>
  <c r="BF427" i="2"/>
  <c r="BF447" i="2"/>
  <c r="BF454" i="2"/>
  <c r="BF560" i="2"/>
  <c r="BF562" i="2"/>
  <c r="BF611" i="2"/>
  <c r="BF656" i="2"/>
  <c r="BF664" i="2"/>
  <c r="BF666" i="2"/>
  <c r="BF672" i="2"/>
  <c r="BF695" i="2"/>
  <c r="BF718" i="2"/>
  <c r="BF731" i="2"/>
  <c r="BF740" i="2"/>
  <c r="BF749" i="2"/>
  <c r="BF753" i="2"/>
  <c r="BF754" i="2"/>
  <c r="BF762" i="2"/>
  <c r="BF782" i="2"/>
  <c r="BF787" i="2"/>
  <c r="BF797" i="2"/>
  <c r="BF798" i="2"/>
  <c r="BF799" i="2"/>
  <c r="BF801" i="2"/>
  <c r="BF829" i="2"/>
  <c r="BF832" i="2"/>
  <c r="BF853" i="2"/>
  <c r="BF856" i="2"/>
  <c r="BF869" i="2"/>
  <c r="BF878" i="2"/>
  <c r="BF889" i="2"/>
  <c r="BF895" i="2"/>
  <c r="BF902" i="2"/>
  <c r="BF905" i="2"/>
  <c r="BF954" i="2"/>
  <c r="BF969" i="2"/>
  <c r="BF980" i="2"/>
  <c r="BF996" i="2"/>
  <c r="BF1004" i="2"/>
  <c r="BF1006" i="2"/>
  <c r="BF1021" i="2"/>
  <c r="BF1024" i="2"/>
  <c r="BF1043" i="2"/>
  <c r="BF1054" i="2"/>
  <c r="BF1075" i="2"/>
  <c r="BF1076" i="2"/>
  <c r="BF1079" i="2"/>
  <c r="BF1098" i="2"/>
  <c r="BF1100" i="2"/>
  <c r="BF1102" i="2"/>
  <c r="BF155" i="2"/>
  <c r="BF164" i="2"/>
  <c r="BF171" i="2"/>
  <c r="BF186" i="2"/>
  <c r="BF190" i="2"/>
  <c r="BF254" i="2"/>
  <c r="BF265" i="2"/>
  <c r="BF311" i="2"/>
  <c r="BF313" i="2"/>
  <c r="BF325" i="2"/>
  <c r="BF385" i="2"/>
  <c r="BF425" i="2"/>
  <c r="BF435" i="2"/>
  <c r="BF453" i="2"/>
  <c r="BF460" i="2"/>
  <c r="BF503" i="2"/>
  <c r="BF506" i="2"/>
  <c r="BF509" i="2"/>
  <c r="BF527" i="2"/>
  <c r="BF528" i="2"/>
  <c r="BF529" i="2"/>
  <c r="BF542" i="2"/>
  <c r="BF555" i="2"/>
  <c r="BF565" i="2"/>
  <c r="BF568" i="2"/>
  <c r="BF600" i="2"/>
  <c r="BF601" i="2"/>
  <c r="BF689" i="2"/>
  <c r="BF741" i="2"/>
  <c r="BF742" i="2"/>
  <c r="BF757" i="2"/>
  <c r="BF759" i="2"/>
  <c r="BF777" i="2"/>
  <c r="BF780" i="2"/>
  <c r="BF793" i="2"/>
  <c r="BF808" i="2"/>
  <c r="BF809" i="2"/>
  <c r="BF843" i="2"/>
  <c r="BF854" i="2"/>
  <c r="BF855" i="2"/>
  <c r="BF863" i="2"/>
  <c r="BF877" i="2"/>
  <c r="BF879" i="2"/>
  <c r="BF910" i="2"/>
  <c r="BF932" i="2"/>
  <c r="BF962" i="2"/>
  <c r="BF965" i="2"/>
  <c r="BF966" i="2"/>
  <c r="BF967" i="2"/>
  <c r="BF988" i="2"/>
  <c r="BF989" i="2"/>
  <c r="BF1007" i="2"/>
  <c r="BF1016" i="2"/>
  <c r="BF1047" i="2"/>
  <c r="BF1062" i="2"/>
  <c r="BF1066" i="2"/>
  <c r="BF1084" i="2"/>
  <c r="BF1123" i="2"/>
  <c r="F36" i="2"/>
  <c r="BC95" i="1" s="1"/>
  <c r="BC94" i="1" s="1"/>
  <c r="W32" i="1" s="1"/>
  <c r="F35" i="2"/>
  <c r="BB95" i="1"/>
  <c r="BB94" i="1"/>
  <c r="W31" i="1" s="1"/>
  <c r="F33" i="2"/>
  <c r="AZ95" i="1" s="1"/>
  <c r="AZ94" i="1" s="1"/>
  <c r="AV94" i="1" s="1"/>
  <c r="AK29" i="1" s="1"/>
  <c r="J33" i="2"/>
  <c r="AV95" i="1"/>
  <c r="F37" i="2"/>
  <c r="BD95" i="1"/>
  <c r="BD94" i="1" s="1"/>
  <c r="W33" i="1" s="1"/>
  <c r="R343" i="2" l="1"/>
  <c r="P153" i="2"/>
  <c r="BK153" i="2"/>
  <c r="J153" i="2"/>
  <c r="J97" i="2"/>
  <c r="P343" i="2"/>
  <c r="R152" i="2"/>
  <c r="T343" i="2"/>
  <c r="T153" i="2"/>
  <c r="BK343" i="2"/>
  <c r="J343" i="2" s="1"/>
  <c r="J103" i="2" s="1"/>
  <c r="J154" i="2"/>
  <c r="J98" i="2"/>
  <c r="BK1177" i="2"/>
  <c r="J1177" i="2"/>
  <c r="J130" i="2" s="1"/>
  <c r="BK1166" i="2"/>
  <c r="J1166" i="2" s="1"/>
  <c r="J127" i="2" s="1"/>
  <c r="AY94" i="1"/>
  <c r="J34" i="2"/>
  <c r="AW95" i="1" s="1"/>
  <c r="AT95" i="1" s="1"/>
  <c r="F34" i="2"/>
  <c r="BA95" i="1" s="1"/>
  <c r="BA94" i="1" s="1"/>
  <c r="W30" i="1" s="1"/>
  <c r="W29" i="1"/>
  <c r="AX94" i="1"/>
  <c r="P152" i="2" l="1"/>
  <c r="AU95" i="1"/>
  <c r="T152" i="2"/>
  <c r="BK152" i="2"/>
  <c r="J152" i="2"/>
  <c r="AU94" i="1"/>
  <c r="J30" i="2"/>
  <c r="AG95" i="1" s="1"/>
  <c r="AG94" i="1" s="1"/>
  <c r="AK26" i="1" s="1"/>
  <c r="AW94" i="1"/>
  <c r="AK30" i="1"/>
  <c r="J39" i="2" l="1"/>
  <c r="J96" i="2"/>
  <c r="AK35" i="1"/>
  <c r="AN95" i="1"/>
  <c r="AT94" i="1"/>
  <c r="AN94" i="1" l="1"/>
</calcChain>
</file>

<file path=xl/sharedStrings.xml><?xml version="1.0" encoding="utf-8"?>
<sst xmlns="http://schemas.openxmlformats.org/spreadsheetml/2006/main" count="11600" uniqueCount="1948">
  <si>
    <t>Export Komplet</t>
  </si>
  <si>
    <t/>
  </si>
  <si>
    <t>2.0</t>
  </si>
  <si>
    <t>ZAMOK</t>
  </si>
  <si>
    <t>False</t>
  </si>
  <si>
    <t>{5c227ce6-97ba-4a46-bb3b-563ebb6fa463}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</si>
  <si>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</si>
  <si>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</si>
  <si>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</si>
  <si>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</si>
  <si>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</si>
  <si>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</si>
  <si>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</si>
  <si>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</si>
  <si>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</si>
  <si>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</si>
  <si>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</si>
  <si>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bytů MČ Praha 6</t>
  </si>
  <si>
    <t>KSO:</t>
  </si>
  <si>
    <t>CC-CZ:</t>
  </si>
  <si>
    <t>Místo:</t>
  </si>
  <si>
    <t xml:space="preserve"> </t>
  </si>
  <si>
    <t>Datum:</t>
  </si>
  <si>
    <t>4. 1. 2024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</si>
  <si>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</si>
  <si>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</si>
  <si>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</si>
  <si>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</si>
  <si>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</si>
  <si>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</si>
  <si>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</si>
  <si>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</si>
  <si>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</si>
  <si>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</si>
  <si>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</si>
  <si>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</si>
  <si>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</si>
  <si>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</si>
  <si>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</si>
  <si>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</si>
  <si>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</si>
  <si>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</si>
  <si>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</si>
  <si>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</si>
  <si>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</si>
  <si>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</si>
  <si>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</si>
  <si>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</si>
  <si>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</si>
  <si>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</si>
  <si>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</si>
  <si>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</si>
  <si>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</si>
  <si>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</si>
  <si>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</si>
  <si>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</si>
  <si>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</si>
  <si>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</si>
  <si>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</si>
  <si>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</si>
  <si>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</si>
  <si>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</si>
  <si>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</si>
  <si>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</si>
  <si>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</si>
  <si>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</si>
  <si>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</si>
  <si>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</si>
  <si>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</si>
  <si>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</si>
  <si>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</si>
  <si>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</si>
  <si>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</si>
  <si>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</si>
  <si>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</si>
  <si>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</si>
  <si>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</si>
  <si>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</si>
  <si>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Oprava bytu Bělohorská 1677/72, byt č. 9, 5 NP</t>
  </si>
  <si>
    <t>STA</t>
  </si>
  <si>
    <t>1</t>
  </si>
  <si>
    <t>{c2cb21b8-3b45-4d0b-aec7-1dd463500592}</t>
  </si>
  <si>
    <t>KRYCÍ LIST SOUPISU PRACÍ</t>
  </si>
  <si>
    <t>Objekt:</t>
  </si>
  <si>
    <t>21 - Oprava bytu Bělohorská 1677/72, byt č. 9, 5 NP</t>
  </si>
  <si>
    <t>Simona Králová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</si>
  <si>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</si>
  <si>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</si>
  <si>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</si>
  <si>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</si>
  <si>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</si>
  <si>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</si>
  <si>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</si>
  <si>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</si>
  <si>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</si>
  <si>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</si>
  <si>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</si>
  <si>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</si>
  <si>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</si>
  <si>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</si>
  <si>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</si>
  <si>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</si>
  <si>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</si>
  <si>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</si>
  <si>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</si>
  <si>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</si>
  <si>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</si>
  <si>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</si>
  <si>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</si>
  <si>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</si>
  <si>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</si>
  <si>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</si>
  <si>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</si>
  <si>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</si>
  <si>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773 - Podlahy z litého teraca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</si>
  <si>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</si>
  <si>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</si>
  <si>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</si>
  <si>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</si>
  <si>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</si>
  <si>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</si>
  <si>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M - Práce a dodávky M</t>
  </si>
  <si>
    <t xml:space="preserve">    22-M - Montáže technologických zařízení pro dopravní stavby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</si>
  <si>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</si>
  <si>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</si>
  <si>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</si>
  <si>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</si>
  <si>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</si>
  <si>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</si>
  <si>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</si>
  <si>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</si>
  <si>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</si>
  <si>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</si>
  <si>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</si>
  <si>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</si>
  <si>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</si>
  <si>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</si>
  <si>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</si>
  <si>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</si>
  <si>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</si>
  <si>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</si>
  <si>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</si>
  <si>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</si>
  <si>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</si>
  <si>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</si>
  <si>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</si>
  <si>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317361821</t>
  </si>
  <si>
    <t>Výztuž překladů a říms z betonářské oceli 10 505</t>
  </si>
  <si>
    <t>t</t>
  </si>
  <si>
    <t>4</t>
  </si>
  <si>
    <t>2</t>
  </si>
  <si>
    <t>-1506491996</t>
  </si>
  <si>
    <t>VV</t>
  </si>
  <si>
    <t>Ztužení překladů nad dveře WC, koupelna, komora, kuchyně a pokoj</t>
  </si>
  <si>
    <t>0,617*2*1,2/1000*5</t>
  </si>
  <si>
    <t>340238212</t>
  </si>
  <si>
    <t>Zazdívka otvorů v příčkách nebo stěnách pl přes 0,25 do 1 m2 cihlami plnými tl přes 100 mm</t>
  </si>
  <si>
    <t>m2</t>
  </si>
  <si>
    <t>52548658</t>
  </si>
  <si>
    <t>zazdění větrací mřížky v koupelně a  WC</t>
  </si>
  <si>
    <t>0,3*0,3*2</t>
  </si>
  <si>
    <t>dozdění po vybourání původních zárubní</t>
  </si>
  <si>
    <t>5*1</t>
  </si>
  <si>
    <t>Součet</t>
  </si>
  <si>
    <t>342272225</t>
  </si>
  <si>
    <t>Příčka z pórobetonových hladkých tvárnic na tenkovrstvou maltu tl 100 mm</t>
  </si>
  <si>
    <t>-1149531552</t>
  </si>
  <si>
    <t>WC pro nádržku</t>
  </si>
  <si>
    <t>0,75*1,20</t>
  </si>
  <si>
    <t>346244354</t>
  </si>
  <si>
    <t>Obezdívka koupelnových van ploch rovných tl 100 mm z pórobetonových přesných tvárnic</t>
  </si>
  <si>
    <t>1793323628</t>
  </si>
  <si>
    <t>podezdění vaničky</t>
  </si>
  <si>
    <t>(0,9*2+0,9*2)*0,15</t>
  </si>
  <si>
    <t>6</t>
  </si>
  <si>
    <t>Úpravy povrchů, podlahy a osazování výplní</t>
  </si>
  <si>
    <t>5</t>
  </si>
  <si>
    <t>611131121</t>
  </si>
  <si>
    <t>Penetrační disperzní nátěr vnitřních stropů nanášený ručně</t>
  </si>
  <si>
    <t>-1880385527</t>
  </si>
  <si>
    <t>chodba</t>
  </si>
  <si>
    <t>5,38</t>
  </si>
  <si>
    <t>komora</t>
  </si>
  <si>
    <t>1,41</t>
  </si>
  <si>
    <t>WC</t>
  </si>
  <si>
    <t>1,07</t>
  </si>
  <si>
    <t>koupelna</t>
  </si>
  <si>
    <t>2,80</t>
  </si>
  <si>
    <t>kuchyně</t>
  </si>
  <si>
    <t>9,97</t>
  </si>
  <si>
    <t>pokoj</t>
  </si>
  <si>
    <t>24,72</t>
  </si>
  <si>
    <t>611311131</t>
  </si>
  <si>
    <t>Potažení vnitřních rovných stropů vápenným štukem tloušťky do 3 mm</t>
  </si>
  <si>
    <t>349301172</t>
  </si>
  <si>
    <t>7</t>
  </si>
  <si>
    <t>611315111</t>
  </si>
  <si>
    <t>Vápenná hladká omítka rýh ve stropech š do 150 mm</t>
  </si>
  <si>
    <t>-911259359</t>
  </si>
  <si>
    <t>rýhy elektroinstalace</t>
  </si>
  <si>
    <t>9*0,1</t>
  </si>
  <si>
    <t>8</t>
  </si>
  <si>
    <t>612131101</t>
  </si>
  <si>
    <t>Cementový postřik vnitřních stěn nanášený celoplošně ručně</t>
  </si>
  <si>
    <t>1595435119</t>
  </si>
  <si>
    <t>koupelna pod obklad</t>
  </si>
  <si>
    <t>(1,6*2+1,75*2)*2,1-0,7*1,97+(0,3*2+0,6)*2,55</t>
  </si>
  <si>
    <t>po obkladu v kuchyni</t>
  </si>
  <si>
    <t>(0,9+3,0)*0,6</t>
  </si>
  <si>
    <t>WC pod obklad</t>
  </si>
  <si>
    <t>(0,75*2+1,425*2)*1,5-0,7*1,5</t>
  </si>
  <si>
    <t>oprava stěn v pokoji</t>
  </si>
  <si>
    <t>5,0</t>
  </si>
  <si>
    <t>oprava stěn v kuchyni</t>
  </si>
  <si>
    <t>9</t>
  </si>
  <si>
    <t>612131121</t>
  </si>
  <si>
    <t>Penetrační disperzní nátěr vnitřních stěn nanášený ručně</t>
  </si>
  <si>
    <t>-2121534058</t>
  </si>
  <si>
    <t>(3,45*2+1,75*2)*2,55-0,8*1,97*3-0,6*1,97*3</t>
  </si>
  <si>
    <t>(1,85*2+0,76*2)*2,55-0,6*1,97</t>
  </si>
  <si>
    <t>(0,75*2+1,425*2)*2,55-0,6*1,97</t>
  </si>
  <si>
    <t>(1,75*2+1,6*2)*2,55-0,6*1,97</t>
  </si>
  <si>
    <t>((5,14+4,44)/2*2+(5,24+5,08)/2*2)*2,55-0,8*1,97-1,194*2,0*2</t>
  </si>
  <si>
    <t>(2,5*2+4,25*2)*2,55-0,8*1,97-1,15*1,46</t>
  </si>
  <si>
    <t>obklad</t>
  </si>
  <si>
    <t>-19,426</t>
  </si>
  <si>
    <t>10</t>
  </si>
  <si>
    <t>612142001</t>
  </si>
  <si>
    <t>Potažení vnitřních stěn sklovláknitým pletivem vtlačeným do tenkovrstvé hmoty</t>
  </si>
  <si>
    <t>810344987</t>
  </si>
  <si>
    <t>zazdění větrací mřížky v koupelně a WC</t>
  </si>
  <si>
    <t>11</t>
  </si>
  <si>
    <t>612311131</t>
  </si>
  <si>
    <t>Potažení vnitřních stěn vápenným štukem tloušťky do 3 mm</t>
  </si>
  <si>
    <t>924694239</t>
  </si>
  <si>
    <t>612315111</t>
  </si>
  <si>
    <t>Vápenná hladká omítka rýh ve stěnách š do 150 mm</t>
  </si>
  <si>
    <t>1968772495</t>
  </si>
  <si>
    <t>kanalizace</t>
  </si>
  <si>
    <t>12*0,15</t>
  </si>
  <si>
    <t>vodovod</t>
  </si>
  <si>
    <t>20*0,15</t>
  </si>
  <si>
    <t>elektro</t>
  </si>
  <si>
    <t>201*0,03</t>
  </si>
  <si>
    <t>13</t>
  </si>
  <si>
    <t>612315211</t>
  </si>
  <si>
    <t>Vápenná hladká omítka malých ploch do 0,09 m2 na stěnách</t>
  </si>
  <si>
    <t>kus</t>
  </si>
  <si>
    <t>-10582692</t>
  </si>
  <si>
    <t>prostupy, otlučená místa v omítce</t>
  </si>
  <si>
    <t>15</t>
  </si>
  <si>
    <t>14</t>
  </si>
  <si>
    <t>612321121</t>
  </si>
  <si>
    <t>Vápenocementová omítka hladká jednovrstvá vnitřních stěn nanášená ručně</t>
  </si>
  <si>
    <t>-1670063282</t>
  </si>
  <si>
    <t>631341151</t>
  </si>
  <si>
    <t>Doplnění dosavadních mazanin plochy do 1 m2 betonem lehkým keramickým tl do 80 mm</t>
  </si>
  <si>
    <t>m3</t>
  </si>
  <si>
    <t>-1444992860</t>
  </si>
  <si>
    <t>koupelna +WC - rýhy</t>
  </si>
  <si>
    <t>2,0*0,08</t>
  </si>
  <si>
    <t>16</t>
  </si>
  <si>
    <t>631362022</t>
  </si>
  <si>
    <t>Výztuž mazanin z kompozitních sítí D drátu 3 mm velikost ok 100 x 100 mm</t>
  </si>
  <si>
    <t>-728337042</t>
  </si>
  <si>
    <t>17</t>
  </si>
  <si>
    <t>635211221</t>
  </si>
  <si>
    <t>Násyp tl do 20 mm pod plovoucí nebo tepelně izolační vrstvy podlah z keramzitu</t>
  </si>
  <si>
    <t>554480</t>
  </si>
  <si>
    <t>Ostatní konstrukce a práce, bourání</t>
  </si>
  <si>
    <t>18</t>
  </si>
  <si>
    <t>949101111</t>
  </si>
  <si>
    <t>Lešení pomocné pro objekty pozemních staveb s lešeňovou podlahou v do 1,9 m zatížení do 150 kg/m2</t>
  </si>
  <si>
    <t>1040621598</t>
  </si>
  <si>
    <t>5,38+1,07+2,8+9,97+24,72+1,41</t>
  </si>
  <si>
    <t>19</t>
  </si>
  <si>
    <t>952901111</t>
  </si>
  <si>
    <t>Vyčištění budov bytové a občanské výstavby při výšce podlaží do 4 m</t>
  </si>
  <si>
    <t>186449230</t>
  </si>
  <si>
    <t>Kompletní úklid bytu po dokončení prací</t>
  </si>
  <si>
    <t>(podlahy, dveře, okna a žaluzie, zásuvky, vypínače, světla, větrací mřížky, domovní telefon,</t>
  </si>
  <si>
    <t xml:space="preserve">rozvodnice, zařiz. předměty, radiátory, kuch.linka a skříně, atd.) </t>
  </si>
  <si>
    <t>45,35</t>
  </si>
  <si>
    <t>20</t>
  </si>
  <si>
    <t>952902021</t>
  </si>
  <si>
    <t>Čištění budov zametení hladkých podlah</t>
  </si>
  <si>
    <t>-1361767189</t>
  </si>
  <si>
    <t>společné prostory dny x plocha</t>
  </si>
  <si>
    <t>45*100</t>
  </si>
  <si>
    <t>962031132</t>
  </si>
  <si>
    <t>Bourání příček z cihel pálených na MVC tl do 100 mm</t>
  </si>
  <si>
    <t>-1323757836</t>
  </si>
  <si>
    <t>obezdění vany</t>
  </si>
  <si>
    <t>(0,7+1,75+0,7)*0,6</t>
  </si>
  <si>
    <t>22</t>
  </si>
  <si>
    <t>965042131</t>
  </si>
  <si>
    <t>Bourání podkladů pod dlažby nebo mazanin betonových nebo z litého asfaltu tl do 100 mm pl do 4 m2</t>
  </si>
  <si>
    <t>-1740637109</t>
  </si>
  <si>
    <t>koupelna + WC</t>
  </si>
  <si>
    <t>(1,07+2,80)*0,08</t>
  </si>
  <si>
    <t>23</t>
  </si>
  <si>
    <t>965046111</t>
  </si>
  <si>
    <t>Broušení stávajících betonových podlah úběr do 3 mm</t>
  </si>
  <si>
    <t>-334627463</t>
  </si>
  <si>
    <t>koupelna + WC+komora+chodba+kuchyně</t>
  </si>
  <si>
    <t>2,8+1,07+1,41+5,38+9,97</t>
  </si>
  <si>
    <t>24</t>
  </si>
  <si>
    <t>965046119</t>
  </si>
  <si>
    <t>Příplatek k broušení stávajících betonových podlah za každý další 1 mm úběru</t>
  </si>
  <si>
    <t>345217949</t>
  </si>
  <si>
    <t>25</t>
  </si>
  <si>
    <t>965081611</t>
  </si>
  <si>
    <t>Odsekání soklíků rovných</t>
  </si>
  <si>
    <t>m</t>
  </si>
  <si>
    <t>1405234240</t>
  </si>
  <si>
    <t>4,25*2+2,5*2-0,8</t>
  </si>
  <si>
    <t>1,75*2+3,45*2-0,8*3-0,6*3</t>
  </si>
  <si>
    <t>0,76*2+1,85*2-0,6</t>
  </si>
  <si>
    <t>26</t>
  </si>
  <si>
    <t>968072455</t>
  </si>
  <si>
    <t>Vybourání kovových dveřních zárubní pl do 2 m2</t>
  </si>
  <si>
    <t>-389919152</t>
  </si>
  <si>
    <t>0,8*1,97</t>
  </si>
  <si>
    <t>koupelna+WC+komora</t>
  </si>
  <si>
    <t>0,65*1,97*3</t>
  </si>
  <si>
    <t>27</t>
  </si>
  <si>
    <t>971033231</t>
  </si>
  <si>
    <t>Vybourání otvorů ve zdivu cihelném pl do 0,0225 m2 na MVC nebo MV tl do 150 mm</t>
  </si>
  <si>
    <t>-108101468</t>
  </si>
  <si>
    <t>prostupy</t>
  </si>
  <si>
    <t>28</t>
  </si>
  <si>
    <t>974031132</t>
  </si>
  <si>
    <t>Vysekání rýh ve zdivu cihelném hl do 50 mm š do 70 mm</t>
  </si>
  <si>
    <t>1359767449</t>
  </si>
  <si>
    <t>29</t>
  </si>
  <si>
    <t>974031153</t>
  </si>
  <si>
    <t>Vysekání rýh ve zdivu cihelném hl do 100 mm š do 100 mm</t>
  </si>
  <si>
    <t>-115308564</t>
  </si>
  <si>
    <t>pračka</t>
  </si>
  <si>
    <t>kuchyně, dřez, myčka</t>
  </si>
  <si>
    <t>30</t>
  </si>
  <si>
    <t>974082112</t>
  </si>
  <si>
    <t>Vysekání rýh pro ploché vodiče v omítce MV nebo MVC stěn š do 30 mm</t>
  </si>
  <si>
    <t>-759067303</t>
  </si>
  <si>
    <t>31</t>
  </si>
  <si>
    <t>974082172</t>
  </si>
  <si>
    <t>Vysekání rýh pro ploché vodiče v omítce MV nebo MVC stropů š do 30 mm</t>
  </si>
  <si>
    <t>642429484</t>
  </si>
  <si>
    <t>32</t>
  </si>
  <si>
    <t>977132111</t>
  </si>
  <si>
    <t>Vyvrtání otvorů pro elektroinstalační krabice ve stěnách z cihel hloubky do 60 mm</t>
  </si>
  <si>
    <t>1210573196</t>
  </si>
  <si>
    <t>33</t>
  </si>
  <si>
    <t>977312112</t>
  </si>
  <si>
    <t>Řezání stávajících betonových mazanin vyztužených hl do 100 mm</t>
  </si>
  <si>
    <t>955098799</t>
  </si>
  <si>
    <t>34</t>
  </si>
  <si>
    <t>978013191</t>
  </si>
  <si>
    <t>Otlučení (osekání) vnitřní vápenné nebo vápenocementové omítky stěn v rozsahu přes 50 do 100 %</t>
  </si>
  <si>
    <t>-1222753165</t>
  </si>
  <si>
    <t xml:space="preserve">oprava stěn v pokoji </t>
  </si>
  <si>
    <t>35</t>
  </si>
  <si>
    <t>978059541</t>
  </si>
  <si>
    <t>Odsekání a odebrání obkladů stěn z vnitřních obkládaček plochy přes 1 m2</t>
  </si>
  <si>
    <t>-2118505111</t>
  </si>
  <si>
    <t>(1,6*2+1,75*2)*1,90-0,6*1,9</t>
  </si>
  <si>
    <t>(0,75*2+1,425*2)*1,5-0,6*1,5</t>
  </si>
  <si>
    <t>997</t>
  </si>
  <si>
    <t>Přesun sutě</t>
  </si>
  <si>
    <t>36</t>
  </si>
  <si>
    <t>997013213</t>
  </si>
  <si>
    <t>Vnitrostaveništní doprava suti a vybouraných hmot pro budovy v přes 9 do 12 m ručně</t>
  </si>
  <si>
    <t>791673083</t>
  </si>
  <si>
    <t>37</t>
  </si>
  <si>
    <t>997013219</t>
  </si>
  <si>
    <t>Příplatek k vnitrostaveništní dopravě suti a vybouraných hmot za zvětšenou dopravu suti ZKD 10 m</t>
  </si>
  <si>
    <t>942728549</t>
  </si>
  <si>
    <t>38</t>
  </si>
  <si>
    <t>997013501</t>
  </si>
  <si>
    <t>Odvoz suti a vybouraných hmot na skládku nebo meziskládku do 1 km se složením</t>
  </si>
  <si>
    <t>2076108485</t>
  </si>
  <si>
    <t>39</t>
  </si>
  <si>
    <t>997013509</t>
  </si>
  <si>
    <t>Příplatek k odvozu suti a vybouraných hmot na skládku ZKD 1 km přes 1 km</t>
  </si>
  <si>
    <t>-1743820128</t>
  </si>
  <si>
    <t>9,826*19 'Přepočtené koeficientem množství</t>
  </si>
  <si>
    <t>40</t>
  </si>
  <si>
    <t>997013631</t>
  </si>
  <si>
    <t>Poplatek za uložení na skládce (skládkovné) stavebního odpadu směsného kód odpadu 17 09 04</t>
  </si>
  <si>
    <t>-1095818471</t>
  </si>
  <si>
    <t>998</t>
  </si>
  <si>
    <t>Přesun hmot</t>
  </si>
  <si>
    <t>41</t>
  </si>
  <si>
    <t>998018002</t>
  </si>
  <si>
    <t>Přesun hmot pro budovy ruční pro budovy v přes 6 do 12 m</t>
  </si>
  <si>
    <t>746027129</t>
  </si>
  <si>
    <t>42</t>
  </si>
  <si>
    <t>998018011</t>
  </si>
  <si>
    <t>Příplatek k ručnímu přesunu hmot pro budovy za zvětšený přesun ZKD 100 m</t>
  </si>
  <si>
    <t>509418522</t>
  </si>
  <si>
    <t>PSV</t>
  </si>
  <si>
    <t>Práce a dodávky PSV</t>
  </si>
  <si>
    <t>711</t>
  </si>
  <si>
    <t>Izolace proti vodě, vlhkosti a plynům</t>
  </si>
  <si>
    <t>43</t>
  </si>
  <si>
    <t>711199101</t>
  </si>
  <si>
    <t>Provedení těsnícího pásu do spoje dilatační nebo styčné spáry podlaha - stěna</t>
  </si>
  <si>
    <t>-609692819</t>
  </si>
  <si>
    <t>styk podlaha stěna</t>
  </si>
  <si>
    <t>1,75*2+1,6*2</t>
  </si>
  <si>
    <t>roh ve sprch.koutu</t>
  </si>
  <si>
    <t>2,2</t>
  </si>
  <si>
    <t>44</t>
  </si>
  <si>
    <t>M</t>
  </si>
  <si>
    <t>28355022</t>
  </si>
  <si>
    <t>páska pružná těsnící hydroizolační š do 125mm</t>
  </si>
  <si>
    <t>2128464240</t>
  </si>
  <si>
    <t>8,9*1,05 'Přepočtené koeficientem množství</t>
  </si>
  <si>
    <t>45</t>
  </si>
  <si>
    <t>711199102</t>
  </si>
  <si>
    <t>Provedení těsnícího koutu pro vnější nebo vnitřní roh spáry podlaha - stěna</t>
  </si>
  <si>
    <t>169503974</t>
  </si>
  <si>
    <t>46</t>
  </si>
  <si>
    <t>59054242</t>
  </si>
  <si>
    <t>páska pružná těsnící hydroizolační -kout</t>
  </si>
  <si>
    <t>367016756</t>
  </si>
  <si>
    <t>47</t>
  </si>
  <si>
    <t>59054004</t>
  </si>
  <si>
    <t>páska pružná těsnící hydroizolační-roh</t>
  </si>
  <si>
    <t>-1404833468</t>
  </si>
  <si>
    <t>48</t>
  </si>
  <si>
    <t>711493112</t>
  </si>
  <si>
    <t>Izolace proti podpovrchové a tlakové vodě vodorovná těsnicí stěrkou jednosložkovou na bázi cementu</t>
  </si>
  <si>
    <t>2128063095</t>
  </si>
  <si>
    <t>1,75*1,6</t>
  </si>
  <si>
    <t>49</t>
  </si>
  <si>
    <t>711493122</t>
  </si>
  <si>
    <t>Izolace proti podpovrchové a tlakové vodě svislá těsnicí stěrkou jednosložkovou na bázi cementu</t>
  </si>
  <si>
    <t>1550440516</t>
  </si>
  <si>
    <t>soklík nad podlahou</t>
  </si>
  <si>
    <t>(1,75*2+1,6*2)*0,100</t>
  </si>
  <si>
    <t>za sprchovým koutem</t>
  </si>
  <si>
    <t>1*2*2,2</t>
  </si>
  <si>
    <t>50</t>
  </si>
  <si>
    <t>998711112</t>
  </si>
  <si>
    <t>Přesun hmot tonážní pro izolace proti vodě, vlhkosti a plynům s omezením mechanizace v objektech v přes 6 do 12 m</t>
  </si>
  <si>
    <t>-1324558553</t>
  </si>
  <si>
    <t>51</t>
  </si>
  <si>
    <t>998711192</t>
  </si>
  <si>
    <t>Příplatek k přesunu hmot tonážní 711 za zvětšený přesun do 100 m</t>
  </si>
  <si>
    <t>-47419771</t>
  </si>
  <si>
    <t>721</t>
  </si>
  <si>
    <t>Zdravotechnika - vnitřní kanalizace</t>
  </si>
  <si>
    <t>52</t>
  </si>
  <si>
    <t>721170972</t>
  </si>
  <si>
    <t>Potrubí z PVC krácení trub DN 50</t>
  </si>
  <si>
    <t>-287791116</t>
  </si>
  <si>
    <t>kuchyně linka</t>
  </si>
  <si>
    <t>2+1</t>
  </si>
  <si>
    <t>53</t>
  </si>
  <si>
    <t>721170974</t>
  </si>
  <si>
    <t>Potrubí z PVC krácení trub DN 110</t>
  </si>
  <si>
    <t>-1169900184</t>
  </si>
  <si>
    <t>54</t>
  </si>
  <si>
    <t>721171803</t>
  </si>
  <si>
    <t>Demontáž potrubí z PVC D do 75</t>
  </si>
  <si>
    <t>4483152</t>
  </si>
  <si>
    <t>55</t>
  </si>
  <si>
    <t>721171808</t>
  </si>
  <si>
    <t>Demontáž potrubí z PVC D přes 75 do 114</t>
  </si>
  <si>
    <t>-682727844</t>
  </si>
  <si>
    <t>56</t>
  </si>
  <si>
    <t>721171905</t>
  </si>
  <si>
    <t>Potrubí z PP vsazení odbočky do hrdla DN 110</t>
  </si>
  <si>
    <t>-875825291</t>
  </si>
  <si>
    <t>57</t>
  </si>
  <si>
    <t>721171915</t>
  </si>
  <si>
    <t>Potrubí z PP propojení potrubí DN 110</t>
  </si>
  <si>
    <t>-409670239</t>
  </si>
  <si>
    <t>58</t>
  </si>
  <si>
    <t>721174042</t>
  </si>
  <si>
    <t>Potrubí kanalizační z PP připojovací DN 40</t>
  </si>
  <si>
    <t>1383806576</t>
  </si>
  <si>
    <t>umyvadlo</t>
  </si>
  <si>
    <t>59</t>
  </si>
  <si>
    <t>721174043</t>
  </si>
  <si>
    <t>Potrubí kanalizační z PP připojovací DN 50</t>
  </si>
  <si>
    <t>-497530333</t>
  </si>
  <si>
    <t>dřez, myčka</t>
  </si>
  <si>
    <t>3+2</t>
  </si>
  <si>
    <t>60</t>
  </si>
  <si>
    <t>721174044</t>
  </si>
  <si>
    <t>Potrubí kanalizační z PP připojovací DN 75</t>
  </si>
  <si>
    <t>-282386275</t>
  </si>
  <si>
    <t>sprcha</t>
  </si>
  <si>
    <t>61</t>
  </si>
  <si>
    <t>721174045</t>
  </si>
  <si>
    <t>Potrubí kanalizační z PP připojovací DN 110</t>
  </si>
  <si>
    <t>-221732747</t>
  </si>
  <si>
    <t>62</t>
  </si>
  <si>
    <t>721194104</t>
  </si>
  <si>
    <t>Vyvedení a upevnění odpadních výpustek DN 40</t>
  </si>
  <si>
    <t>-1790272722</t>
  </si>
  <si>
    <t>63</t>
  </si>
  <si>
    <t>721194105</t>
  </si>
  <si>
    <t>Vyvedení a upevnění odpadních výpustek DN 50</t>
  </si>
  <si>
    <t>1820520048</t>
  </si>
  <si>
    <t>1+1</t>
  </si>
  <si>
    <t>64</t>
  </si>
  <si>
    <t>721194109</t>
  </si>
  <si>
    <t>Vyvedení a upevnění odpadních výpustek DN 110</t>
  </si>
  <si>
    <t>-2080690791</t>
  </si>
  <si>
    <t>65</t>
  </si>
  <si>
    <t>721212122</t>
  </si>
  <si>
    <t>Odtokový sprchový žlab délky 750 mm s krycím roštem a zápachovou uzávěrkou</t>
  </si>
  <si>
    <t>139099238</t>
  </si>
  <si>
    <t>66</t>
  </si>
  <si>
    <t>721219128</t>
  </si>
  <si>
    <t>Montáž odtokového sprchového žlabu délky do 1050 mm</t>
  </si>
  <si>
    <t>-1898717451</t>
  </si>
  <si>
    <t>67</t>
  </si>
  <si>
    <t>6777700041</t>
  </si>
  <si>
    <t>Žlab sprchový nerezový Alca APZ101-750 Low</t>
  </si>
  <si>
    <t>-425131886</t>
  </si>
  <si>
    <t>68</t>
  </si>
  <si>
    <t>721229111</t>
  </si>
  <si>
    <t>Montáž zápachové uzávěrky pro pračku a myčku do DN 50 ostatní typ</t>
  </si>
  <si>
    <t>-1268864909</t>
  </si>
  <si>
    <t>69</t>
  </si>
  <si>
    <t>APS3P</t>
  </si>
  <si>
    <t>Sifon pračkový podomítkový s přivzdušněním, nerez DN40 a DN50 APS3P</t>
  </si>
  <si>
    <t>-1616215359</t>
  </si>
  <si>
    <t>70</t>
  </si>
  <si>
    <t>721290111</t>
  </si>
  <si>
    <t>Zkouška těsnosti potrubí kanalizace vodou DN do 125</t>
  </si>
  <si>
    <t>-1039478425</t>
  </si>
  <si>
    <t>71</t>
  </si>
  <si>
    <t>721910912</t>
  </si>
  <si>
    <t>Pročištění odpadů svislých v jednom podlaží DN do 200</t>
  </si>
  <si>
    <t>-1456605032</t>
  </si>
  <si>
    <t>72</t>
  </si>
  <si>
    <t>998721112</t>
  </si>
  <si>
    <t>Přesun hmot tonážní pro vnitřní kanalizaci s omezením mechanizace v objektech v přes 6 do 12 m</t>
  </si>
  <si>
    <t>180767655</t>
  </si>
  <si>
    <t>73</t>
  </si>
  <si>
    <t>998721192</t>
  </si>
  <si>
    <t>Příplatek k přesunu hmot tonážní 721 za zvětšený přesun do 100 m</t>
  </si>
  <si>
    <t>1985971271</t>
  </si>
  <si>
    <t>722</t>
  </si>
  <si>
    <t>Zdravotechnika - vnitřní vodovod</t>
  </si>
  <si>
    <t>74</t>
  </si>
  <si>
    <t>722130801</t>
  </si>
  <si>
    <t>Demontáž potrubí ocelové pozinkované závitové DN do 25</t>
  </si>
  <si>
    <t>-879106093</t>
  </si>
  <si>
    <t>75</t>
  </si>
  <si>
    <t>722174002</t>
  </si>
  <si>
    <t>Potrubí vodovodní plastové PPR svar polyfúze PN 16 D 20x2,8 mm</t>
  </si>
  <si>
    <t>-88748371</t>
  </si>
  <si>
    <t>koupelna, sprcha, umyvadlo, vana</t>
  </si>
  <si>
    <t>4+2</t>
  </si>
  <si>
    <t>5+2</t>
  </si>
  <si>
    <t>76</t>
  </si>
  <si>
    <t>722174003</t>
  </si>
  <si>
    <t>Potrubí vodovodní plastové PPR svar polyfúze PN 16 D 25x3,5 mm</t>
  </si>
  <si>
    <t>-1663098818</t>
  </si>
  <si>
    <t>77</t>
  </si>
  <si>
    <t>722179191</t>
  </si>
  <si>
    <t>Příplatek k rozvodu vody z plastů za malý rozsah prací na zakázce do 20 m</t>
  </si>
  <si>
    <t>soubor</t>
  </si>
  <si>
    <t>-1167408881</t>
  </si>
  <si>
    <t>78</t>
  </si>
  <si>
    <t>722179192</t>
  </si>
  <si>
    <t>Příplatek k rozvodu vody z plastů za potrubí do D 32 mm do 15 svarů</t>
  </si>
  <si>
    <t>-1875042049</t>
  </si>
  <si>
    <t>79</t>
  </si>
  <si>
    <t>722181212</t>
  </si>
  <si>
    <t>Ochrana vodovodního potrubí přilepenými termoizolačními trubicemi z PE tl do 6 mm DN přes 22 do 32 mm</t>
  </si>
  <si>
    <t>1095832364</t>
  </si>
  <si>
    <t>80</t>
  </si>
  <si>
    <t>722190401</t>
  </si>
  <si>
    <t>Vyvedení a upevnění výpustku DN do 25</t>
  </si>
  <si>
    <t>-1084799474</t>
  </si>
  <si>
    <t>dřez,WC,umyvadlo,sprcha, myčka, pračka</t>
  </si>
  <si>
    <t>2+1+2+2+1+1</t>
  </si>
  <si>
    <t>81</t>
  </si>
  <si>
    <t>722190901</t>
  </si>
  <si>
    <t>Uzavření nebo otevření vodovodního potrubí při opravách</t>
  </si>
  <si>
    <t>2004489736</t>
  </si>
  <si>
    <t>82</t>
  </si>
  <si>
    <t>722220151</t>
  </si>
  <si>
    <t>Nástěnka závitová plastová PPR PN 20 DN 16 x G 1/2"</t>
  </si>
  <si>
    <t>1393729157</t>
  </si>
  <si>
    <t>WC,pračka,myčka,umyvadlo,dřez</t>
  </si>
  <si>
    <t>1+1+1+2+2</t>
  </si>
  <si>
    <t>83</t>
  </si>
  <si>
    <t>722220161</t>
  </si>
  <si>
    <t>Nástěnný komplet plastový PPR PN 20 DN 20 x G 1/2"</t>
  </si>
  <si>
    <t>1442671285</t>
  </si>
  <si>
    <t>84</t>
  </si>
  <si>
    <t>722220861</t>
  </si>
  <si>
    <t>Demontáž armatur závitových se dvěma závity G do 3/4</t>
  </si>
  <si>
    <t>-1231744944</t>
  </si>
  <si>
    <t>rohový ventil WC, umyvadlo, kuchyně</t>
  </si>
  <si>
    <t>1+2+2</t>
  </si>
  <si>
    <t>85</t>
  </si>
  <si>
    <t>722220872</t>
  </si>
  <si>
    <t>Demontáž armatur závitových se dvěma závity a šroubením G přes 3/8 do 3/4</t>
  </si>
  <si>
    <t>-427471446</t>
  </si>
  <si>
    <t>sporák</t>
  </si>
  <si>
    <t>86</t>
  </si>
  <si>
    <t>722232012</t>
  </si>
  <si>
    <t>Kohout kulový podomítkový G 3/4" PN 16 do 120°C vnitřní závit</t>
  </si>
  <si>
    <t>-1136870448</t>
  </si>
  <si>
    <t>vodoměr WC, kuchyně</t>
  </si>
  <si>
    <t>87</t>
  </si>
  <si>
    <t>722232221</t>
  </si>
  <si>
    <t>Kohout kulový rohový G 1/2" PN 42 do 185°C plnoprůtokový s 2x vnějším závitem</t>
  </si>
  <si>
    <t>368730314</t>
  </si>
  <si>
    <t>dřez, myčka, umyvadlo, pračka</t>
  </si>
  <si>
    <t>2+2+2+2</t>
  </si>
  <si>
    <t>88</t>
  </si>
  <si>
    <t>722239101</t>
  </si>
  <si>
    <t>Montáž armatur vodovodních se dvěma závity G 1/2"</t>
  </si>
  <si>
    <t>1731263738</t>
  </si>
  <si>
    <t>hadice k umyvadlu, dřez, WC</t>
  </si>
  <si>
    <t>2+2+1</t>
  </si>
  <si>
    <t>89</t>
  </si>
  <si>
    <t>55190006</t>
  </si>
  <si>
    <t>hadice flexibilní sanitární 3/8"  délka 400 mm bal. 2 kus</t>
  </si>
  <si>
    <t>2008486124</t>
  </si>
  <si>
    <t>90</t>
  </si>
  <si>
    <t>722260812</t>
  </si>
  <si>
    <t>Demontáž vodoměrů závitových G 3/4</t>
  </si>
  <si>
    <t>1054090804</t>
  </si>
  <si>
    <t>91</t>
  </si>
  <si>
    <t>722260922</t>
  </si>
  <si>
    <t>Zpětná montáž vodoměrů závitových G 3/4</t>
  </si>
  <si>
    <t>-1614437684</t>
  </si>
  <si>
    <t>92</t>
  </si>
  <si>
    <t>722290234</t>
  </si>
  <si>
    <t>Proplach a dezinfekce vodovodního potrubí DN do 80</t>
  </si>
  <si>
    <t>-963417622</t>
  </si>
  <si>
    <t>93</t>
  </si>
  <si>
    <t>722290246</t>
  </si>
  <si>
    <t>Zkouška těsnosti vodovodního potrubí plastového DN do 40</t>
  </si>
  <si>
    <t>-641578479</t>
  </si>
  <si>
    <t>94</t>
  </si>
  <si>
    <t>998722112</t>
  </si>
  <si>
    <t>Přesun hmot tonážní pro vnitřní vodovod s omezením mechanizace v objektech v přes 6 do 12 m</t>
  </si>
  <si>
    <t>198153290</t>
  </si>
  <si>
    <t>95</t>
  </si>
  <si>
    <t>998722192</t>
  </si>
  <si>
    <t>Příplatek k přesunu hmot tonážní 722 za zvětšený přesun do 100 m</t>
  </si>
  <si>
    <t>834663009</t>
  </si>
  <si>
    <t>723</t>
  </si>
  <si>
    <t>Zdravotechnika - vnitřní plynovod</t>
  </si>
  <si>
    <t>96</t>
  </si>
  <si>
    <t>723120805</t>
  </si>
  <si>
    <t>Demontáž potrubí ocelové závitové svařované DN od 25 do 50</t>
  </si>
  <si>
    <t>-1245735347</t>
  </si>
  <si>
    <t>od sporáku</t>
  </si>
  <si>
    <t>97</t>
  </si>
  <si>
    <t>723160804</t>
  </si>
  <si>
    <t>Demontáž přípojka k plynoměru na závit bez ochozu G 1</t>
  </si>
  <si>
    <t>pár</t>
  </si>
  <si>
    <t>-1756172007</t>
  </si>
  <si>
    <t>98</t>
  </si>
  <si>
    <t>723160831</t>
  </si>
  <si>
    <t>Demontáž rozpěrky k plynoměru G 1</t>
  </si>
  <si>
    <t>-316758799</t>
  </si>
  <si>
    <t>99</t>
  </si>
  <si>
    <t>998723112</t>
  </si>
  <si>
    <t>Přesun hmot tonážní pro vnitřní plynovod s omezením mechanizace v objektech v přes 6 do 12 m</t>
  </si>
  <si>
    <t>-1873844946</t>
  </si>
  <si>
    <t>100</t>
  </si>
  <si>
    <t>998723192</t>
  </si>
  <si>
    <t>Příplatek k přesunu hmot tonážní 723 za zvětšený přesun do 100 m</t>
  </si>
  <si>
    <t>-967484004</t>
  </si>
  <si>
    <t>725</t>
  </si>
  <si>
    <t>Zdravotechnika - zařizovací předměty</t>
  </si>
  <si>
    <t>101</t>
  </si>
  <si>
    <t>725-1</t>
  </si>
  <si>
    <t>D+M háčku na ručníky</t>
  </si>
  <si>
    <t>88111821</t>
  </si>
  <si>
    <t>dvojháček</t>
  </si>
  <si>
    <t xml:space="preserve">háček </t>
  </si>
  <si>
    <t>102</t>
  </si>
  <si>
    <t>725110814</t>
  </si>
  <si>
    <t>Demontáž klozetu Kombi</t>
  </si>
  <si>
    <t>630383482</t>
  </si>
  <si>
    <t>103</t>
  </si>
  <si>
    <t>725119125</t>
  </si>
  <si>
    <t>Montáž klozetových mís závěsných na nosné stěny</t>
  </si>
  <si>
    <t>-1875265969</t>
  </si>
  <si>
    <t>104</t>
  </si>
  <si>
    <t>209560000001</t>
  </si>
  <si>
    <t>Wc závěsné Laufen Pro zadní odpad H8209560000001</t>
  </si>
  <si>
    <t>185251763</t>
  </si>
  <si>
    <t>105</t>
  </si>
  <si>
    <t>725119131</t>
  </si>
  <si>
    <t>Montáž klozetových sedátek standardních</t>
  </si>
  <si>
    <t>1877455037</t>
  </si>
  <si>
    <t>106</t>
  </si>
  <si>
    <t>969503000001</t>
  </si>
  <si>
    <t>WC prkénko Laufen Pro duroplast bílá H8969503000001</t>
  </si>
  <si>
    <t>472753837</t>
  </si>
  <si>
    <t>107</t>
  </si>
  <si>
    <t>725210821</t>
  </si>
  <si>
    <t>Demontáž umyvadel bez výtokových armatur</t>
  </si>
  <si>
    <t>1360290195</t>
  </si>
  <si>
    <t>108</t>
  </si>
  <si>
    <t>725219102</t>
  </si>
  <si>
    <t>Montáž umyvadla připevněného na šrouby do zdiva</t>
  </si>
  <si>
    <t>-1443478473</t>
  </si>
  <si>
    <t>109</t>
  </si>
  <si>
    <t>6000870514</t>
  </si>
  <si>
    <t>Umyvadlo Laufen Pro S 600×485 mm s otvorem H8109630001041</t>
  </si>
  <si>
    <t>-430635650</t>
  </si>
  <si>
    <t>110</t>
  </si>
  <si>
    <t>725220841</t>
  </si>
  <si>
    <t>Demontáž van ocelová rohová</t>
  </si>
  <si>
    <t>912921262</t>
  </si>
  <si>
    <t>111</t>
  </si>
  <si>
    <t>725244907</t>
  </si>
  <si>
    <t>Montáž zástěny sprchové rohové (sprchový kout)</t>
  </si>
  <si>
    <t>1237314058</t>
  </si>
  <si>
    <t>112</t>
  </si>
  <si>
    <t>SIKOMADLO1</t>
  </si>
  <si>
    <t>Madlo SAT TEX chrom SIKOMADLO1</t>
  </si>
  <si>
    <t>-94678471</t>
  </si>
  <si>
    <t>113</t>
  </si>
  <si>
    <t>SIKOTEXQ90CRT</t>
  </si>
  <si>
    <t>Sprchový kout čtverec 90x90 cm SAT TEX SIKOTEXQ90CRT</t>
  </si>
  <si>
    <t>717865263</t>
  </si>
  <si>
    <t>114</t>
  </si>
  <si>
    <t>725291653</t>
  </si>
  <si>
    <t>Montáž zásobníku toaletních papírů - Držák toaletního papíru</t>
  </si>
  <si>
    <t>1312693884</t>
  </si>
  <si>
    <t>115</t>
  </si>
  <si>
    <t>SPI26</t>
  </si>
  <si>
    <t>Držák toaletního papíru SAT Cube Way chrom SPI26</t>
  </si>
  <si>
    <t>255122368</t>
  </si>
  <si>
    <t>116</t>
  </si>
  <si>
    <t>725610810</t>
  </si>
  <si>
    <t>Demontáž sporáků plynových</t>
  </si>
  <si>
    <t>264582859</t>
  </si>
  <si>
    <t>117</t>
  </si>
  <si>
    <t>725752811</t>
  </si>
  <si>
    <t>Demontáž armatur laboratorních plynovodních výpustek</t>
  </si>
  <si>
    <t>266912883</t>
  </si>
  <si>
    <t>118</t>
  </si>
  <si>
    <t>725810811</t>
  </si>
  <si>
    <t>Demontáž ventilů výtokových nástěnných</t>
  </si>
  <si>
    <t>1704940519</t>
  </si>
  <si>
    <t>119</t>
  </si>
  <si>
    <t>725813112</t>
  </si>
  <si>
    <t>Ventil rohový pračkový G 3/4"</t>
  </si>
  <si>
    <t>539722288</t>
  </si>
  <si>
    <t>pračka+myčka</t>
  </si>
  <si>
    <t>120</t>
  </si>
  <si>
    <t>725820801</t>
  </si>
  <si>
    <t>Demontáž baterie nástěnné do G 3 / 4</t>
  </si>
  <si>
    <t>-544572964</t>
  </si>
  <si>
    <t>vana</t>
  </si>
  <si>
    <t>121</t>
  </si>
  <si>
    <t>725820802</t>
  </si>
  <si>
    <t>Demontáž baterie stojánkové do jednoho otvoru</t>
  </si>
  <si>
    <t>445075593</t>
  </si>
  <si>
    <t>umyvadlo+dřez</t>
  </si>
  <si>
    <t>122</t>
  </si>
  <si>
    <t>725829131</t>
  </si>
  <si>
    <t>Montáž baterie umyvadlové stojánkové G 1/2" ostatní typ</t>
  </si>
  <si>
    <t>705661789</t>
  </si>
  <si>
    <t>123</t>
  </si>
  <si>
    <t>71255000</t>
  </si>
  <si>
    <t>Umyvadlová baterie Hansgrohe Logis bez výpusti chrom 71255000</t>
  </si>
  <si>
    <t>-185255238</t>
  </si>
  <si>
    <t>124</t>
  </si>
  <si>
    <t>725849413</t>
  </si>
  <si>
    <t>Montáž baterie sprchové nástěnné termostatické</t>
  </si>
  <si>
    <t>-1812797000</t>
  </si>
  <si>
    <t>125</t>
  </si>
  <si>
    <t>G26083002</t>
  </si>
  <si>
    <t>Sprchový set Grohe New Tempesta Cosmopolitan s poličkou chrom 26083002</t>
  </si>
  <si>
    <t>1198493667</t>
  </si>
  <si>
    <t>126</t>
  </si>
  <si>
    <t>6000985509</t>
  </si>
  <si>
    <t>Baterie sprchová termostatická Grohe Grohtherm 800 150 mm chrom bez přepínače 34558000</t>
  </si>
  <si>
    <t>-1842791690</t>
  </si>
  <si>
    <t>127</t>
  </si>
  <si>
    <t>725859101</t>
  </si>
  <si>
    <t>Montáž ventilů odpadních do DN 32 pro zařizovací předměty</t>
  </si>
  <si>
    <t>514192503</t>
  </si>
  <si>
    <t>dřez</t>
  </si>
  <si>
    <t>128</t>
  </si>
  <si>
    <t>05440</t>
  </si>
  <si>
    <t>Pračkový ventil Schell Comfort 3/4" horní ovládání CR 05440</t>
  </si>
  <si>
    <t>-1756601834</t>
  </si>
  <si>
    <t>129</t>
  </si>
  <si>
    <t>725860812</t>
  </si>
  <si>
    <t>Demontáž uzávěrů zápachu dvojitých</t>
  </si>
  <si>
    <t>318553745</t>
  </si>
  <si>
    <t>dřez+umyvadlo+vana</t>
  </si>
  <si>
    <t>130</t>
  </si>
  <si>
    <t>725869101</t>
  </si>
  <si>
    <t>Montáž zápachových uzávěrek umyvadlových do DN 40</t>
  </si>
  <si>
    <t>858933162</t>
  </si>
  <si>
    <t>131</t>
  </si>
  <si>
    <t>SIFMLUX</t>
  </si>
  <si>
    <t>Sifon umyvadlový Optima  5/4 CR SIFMLUX</t>
  </si>
  <si>
    <t>1323762749</t>
  </si>
  <si>
    <t>132</t>
  </si>
  <si>
    <t>725869214</t>
  </si>
  <si>
    <t>Montáž zápachových uzávěrek dřezových dvoudílných DN 50</t>
  </si>
  <si>
    <t>-656010242</t>
  </si>
  <si>
    <t>133</t>
  </si>
  <si>
    <t>-118597392</t>
  </si>
  <si>
    <t>134</t>
  </si>
  <si>
    <t>998725112</t>
  </si>
  <si>
    <t>Přesun hmot tonážní pro zařizovací předměty s omezením mechanizace v objektech v přes 6 do 12 m</t>
  </si>
  <si>
    <t>-88469513</t>
  </si>
  <si>
    <t>135</t>
  </si>
  <si>
    <t>998725192</t>
  </si>
  <si>
    <t>Příplatek k přesunu hmot tonážní 725 za zvětšený přesun do 100 m</t>
  </si>
  <si>
    <t>-1075343649</t>
  </si>
  <si>
    <t>726</t>
  </si>
  <si>
    <t>Zdravotechnika - předstěnové instalace</t>
  </si>
  <si>
    <t>136</t>
  </si>
  <si>
    <t>726111031</t>
  </si>
  <si>
    <t>Instalační předstěna pro klozet s ovládáním zepředu v 1080 mm závěsný do masivní zděné kce</t>
  </si>
  <si>
    <t>-1783083262</t>
  </si>
  <si>
    <t>137</t>
  </si>
  <si>
    <t>726191001</t>
  </si>
  <si>
    <t>Zvukoizolační souprava pro klozet a bidet</t>
  </si>
  <si>
    <t>178808468</t>
  </si>
  <si>
    <t>138</t>
  </si>
  <si>
    <t>726191002</t>
  </si>
  <si>
    <t>Souprava pro předstěnovou montáž</t>
  </si>
  <si>
    <t>-159915319</t>
  </si>
  <si>
    <t>139</t>
  </si>
  <si>
    <t>998726132</t>
  </si>
  <si>
    <t>Přesun hmot tonážní pro instalační prefabrikáty ruční v objektech v přes 6 do 12 m</t>
  </si>
  <si>
    <t>1118497449</t>
  </si>
  <si>
    <t>140</t>
  </si>
  <si>
    <t>998726192</t>
  </si>
  <si>
    <t>Příplatek k přesunu hmot tonážní 726 za zvětšený přesun do 100 m</t>
  </si>
  <si>
    <t>1902737478</t>
  </si>
  <si>
    <t>733</t>
  </si>
  <si>
    <t>Ústřední vytápění - rozvodné potrubí</t>
  </si>
  <si>
    <t>141</t>
  </si>
  <si>
    <t>733120815</t>
  </si>
  <si>
    <t>Demontáž potrubí ocelového hladkého D do 38</t>
  </si>
  <si>
    <t>-1843466038</t>
  </si>
  <si>
    <t>142</t>
  </si>
  <si>
    <t>733191913</t>
  </si>
  <si>
    <t>Zaslepení potrubí ocelového závitového zavařením a skováním DN 15</t>
  </si>
  <si>
    <t>1041171902</t>
  </si>
  <si>
    <t>735</t>
  </si>
  <si>
    <t>Ústřední vytápění - otopná tělesa</t>
  </si>
  <si>
    <t>143</t>
  </si>
  <si>
    <t>734419111R</t>
  </si>
  <si>
    <t>Demontáž a zpětná montáž indikátoru topných nákladů</t>
  </si>
  <si>
    <t>1161703167</t>
  </si>
  <si>
    <t>kuchyně+pokoj+koupelna+chodba+WC</t>
  </si>
  <si>
    <t>1+1+1+1+1</t>
  </si>
  <si>
    <t>144</t>
  </si>
  <si>
    <t>735000912</t>
  </si>
  <si>
    <t>Vyregulování ventilu nebo kohoutu dvojregulačního s termostatickým ovládáním</t>
  </si>
  <si>
    <t>1285672380</t>
  </si>
  <si>
    <t>kuchyně+pokoj+chodba+WC</t>
  </si>
  <si>
    <t>145</t>
  </si>
  <si>
    <t>735-1</t>
  </si>
  <si>
    <t>Zamražení potrubí při demontáži a zpětné montáži otopných těles</t>
  </si>
  <si>
    <t>1732043076</t>
  </si>
  <si>
    <t>kuchyně+pokoj+chodba+WC+koupelna</t>
  </si>
  <si>
    <t>4+1</t>
  </si>
  <si>
    <t>146</t>
  </si>
  <si>
    <t>735111810</t>
  </si>
  <si>
    <t>Demontáž otopného tělesa litinového článkového</t>
  </si>
  <si>
    <t>793504824</t>
  </si>
  <si>
    <t>0,35*30</t>
  </si>
  <si>
    <t>0,35*20</t>
  </si>
  <si>
    <t>0,35*8</t>
  </si>
  <si>
    <t>0,35*3</t>
  </si>
  <si>
    <t>0,35*5</t>
  </si>
  <si>
    <t>147</t>
  </si>
  <si>
    <t>7342216R</t>
  </si>
  <si>
    <t xml:space="preserve">Termostatická hlavice kapalinová PN 10 do 110°C otopných těles </t>
  </si>
  <si>
    <t>-1538076268</t>
  </si>
  <si>
    <t>148</t>
  </si>
  <si>
    <t>735164511</t>
  </si>
  <si>
    <t>Montáž otopného tělesa trubkového na stěnu výšky tělesa do 1500 mm</t>
  </si>
  <si>
    <t>-1917371954</t>
  </si>
  <si>
    <t xml:space="preserve">koupelna </t>
  </si>
  <si>
    <t>149</t>
  </si>
  <si>
    <t>KRD.KLC1220600010</t>
  </si>
  <si>
    <t>KORALUX LINEAR CLASSIC 1220/0600</t>
  </si>
  <si>
    <t>-416203534</t>
  </si>
  <si>
    <t>150</t>
  </si>
  <si>
    <t>40541011R</t>
  </si>
  <si>
    <t>REGULATOR TEPLOTY</t>
  </si>
  <si>
    <t>1718580766</t>
  </si>
  <si>
    <t>151</t>
  </si>
  <si>
    <t>735191902</t>
  </si>
  <si>
    <t>Vyzkoušení otopných těles litinových po opravě tlakem</t>
  </si>
  <si>
    <t>-1494799878</t>
  </si>
  <si>
    <t>152</t>
  </si>
  <si>
    <t>735191904</t>
  </si>
  <si>
    <t>Vyčištění otopných těles litinových proplachem vodou</t>
  </si>
  <si>
    <t>1362173552</t>
  </si>
  <si>
    <t>153</t>
  </si>
  <si>
    <t>735191905</t>
  </si>
  <si>
    <t>Odvzdušnění otopných těles</t>
  </si>
  <si>
    <t>-277404183</t>
  </si>
  <si>
    <t>154</t>
  </si>
  <si>
    <t>735191910</t>
  </si>
  <si>
    <t>Napuštění vody do otopných těles</t>
  </si>
  <si>
    <t>631345450</t>
  </si>
  <si>
    <t>155</t>
  </si>
  <si>
    <t>735192911</t>
  </si>
  <si>
    <t>Zpětná montáž otopných těles článkových litinových</t>
  </si>
  <si>
    <t>2054646922</t>
  </si>
  <si>
    <t>156</t>
  </si>
  <si>
    <t>735494811</t>
  </si>
  <si>
    <t>Vypuštění vody z otopných těles</t>
  </si>
  <si>
    <t>1094671896</t>
  </si>
  <si>
    <t>157</t>
  </si>
  <si>
    <t>998735112</t>
  </si>
  <si>
    <t>Přesun hmot tonážní pro otopná tělesa s omezením mechanizace v objektech v přes 6 do 12 m</t>
  </si>
  <si>
    <t>-201845479</t>
  </si>
  <si>
    <t>158</t>
  </si>
  <si>
    <t>998735193</t>
  </si>
  <si>
    <t>Příplatek k přesunu hmot tonážní 735 za zvětšený přesun do 500 m</t>
  </si>
  <si>
    <t>-99979014</t>
  </si>
  <si>
    <t>741</t>
  </si>
  <si>
    <t>Elektroinstalace - silnoproud</t>
  </si>
  <si>
    <t>159</t>
  </si>
  <si>
    <t>741110512</t>
  </si>
  <si>
    <t>Montáž lišta a kanálek vkládací šířky přes 60 do 120 mm s víčkem</t>
  </si>
  <si>
    <t>-1236761982</t>
  </si>
  <si>
    <t>160</t>
  </si>
  <si>
    <t>34571216</t>
  </si>
  <si>
    <t>kanál elektroinstalační hranatý PVC 100x40mm</t>
  </si>
  <si>
    <t>-890732748</t>
  </si>
  <si>
    <t>20*1,05 'Přepočtené koeficientem množství</t>
  </si>
  <si>
    <t>161</t>
  </si>
  <si>
    <t>741112001</t>
  </si>
  <si>
    <t>Montáž krabice zapuštěná plastová kruhová</t>
  </si>
  <si>
    <t>494206697</t>
  </si>
  <si>
    <t>162</t>
  </si>
  <si>
    <t>34571521</t>
  </si>
  <si>
    <t>krabice pod omítku PVC odbočná kruhová D 70mm s víčkem a svorkovnicí</t>
  </si>
  <si>
    <t>-1175847603</t>
  </si>
  <si>
    <t>163</t>
  </si>
  <si>
    <t>741112061</t>
  </si>
  <si>
    <t>Montáž krabice přístrojová zapuštěná plastová kruhová</t>
  </si>
  <si>
    <t>1227979027</t>
  </si>
  <si>
    <t>164</t>
  </si>
  <si>
    <t>34571450</t>
  </si>
  <si>
    <t>krabice pod omítku PVC přístrojová kruhová D 70mm</t>
  </si>
  <si>
    <t>1347400849</t>
  </si>
  <si>
    <t>165</t>
  </si>
  <si>
    <t>741122005</t>
  </si>
  <si>
    <t>Montáž kabel Cu bez ukončení uložený pod omítku plný plochý 3x1 až 2,5 mm2 (např. CYKYLo)</t>
  </si>
  <si>
    <t>-915015860</t>
  </si>
  <si>
    <t>63+86</t>
  </si>
  <si>
    <t>166</t>
  </si>
  <si>
    <t>34109513</t>
  </si>
  <si>
    <t>kabel instalační plochý jádro Cu plné izolace PVC plášť PVC 450/750V (CYKYLo) 3x1,5mm2</t>
  </si>
  <si>
    <t>-1466215009</t>
  </si>
  <si>
    <t>Světelný okruh 1</t>
  </si>
  <si>
    <t>16+5</t>
  </si>
  <si>
    <t>světelný okruh 2</t>
  </si>
  <si>
    <t>9+4</t>
  </si>
  <si>
    <t>6+3</t>
  </si>
  <si>
    <t>63*1,2 'Přepočtené koeficientem množství</t>
  </si>
  <si>
    <t>167</t>
  </si>
  <si>
    <t>34109517</t>
  </si>
  <si>
    <t>kabel instalační plochý jádro Cu plné izolace PVC plášť PVC 450/750V (CYKYLo) 3x2,5mm2</t>
  </si>
  <si>
    <t>1674926423</t>
  </si>
  <si>
    <t>ZÁSUVKY</t>
  </si>
  <si>
    <t>samostaný přívod komora pračka</t>
  </si>
  <si>
    <t>samostaný přívod kuchyně dvojzásuvka</t>
  </si>
  <si>
    <t>zásuvkový okruh 1</t>
  </si>
  <si>
    <t>zásuvkový okruh 2</t>
  </si>
  <si>
    <t>86*1,2 'Přepočtené koeficientem množství</t>
  </si>
  <si>
    <t>168</t>
  </si>
  <si>
    <t>741122031</t>
  </si>
  <si>
    <t>Montáž kabel Cu bez ukončení uložený pod omítku plný kulatý 5x1,5 až 2,5 mm2 (např. CYKY)</t>
  </si>
  <si>
    <t>1121617867</t>
  </si>
  <si>
    <t>169</t>
  </si>
  <si>
    <t>34111094</t>
  </si>
  <si>
    <t>kabel instalační jádro Cu plné izolace PVC plášť PVC 450/750V (CYKY) 5x2,5mm2</t>
  </si>
  <si>
    <t>342725307</t>
  </si>
  <si>
    <t>12*1,2 'Přepočtené koeficientem množství</t>
  </si>
  <si>
    <t>170</t>
  </si>
  <si>
    <t>741122143</t>
  </si>
  <si>
    <t>Montáž kabel Cu plný kulatý žíla 5x4 až 6 mm2 zatažený v trubkách (např. CYKY)</t>
  </si>
  <si>
    <t>2041644135</t>
  </si>
  <si>
    <t>přívod od elektroměru k bytovému rozvaděči</t>
  </si>
  <si>
    <t>171</t>
  </si>
  <si>
    <t>34111100</t>
  </si>
  <si>
    <t>kabel instalační jádro Cu plné izolace PVC plášť PVC 450/750V (CYKY) 5x6mm2</t>
  </si>
  <si>
    <t>-1678466926</t>
  </si>
  <si>
    <t>20*1,2 'Přepočtené koeficientem množství</t>
  </si>
  <si>
    <t>172</t>
  </si>
  <si>
    <t>741130001</t>
  </si>
  <si>
    <t>Ukončení vodič izolovaný do 2,5 mm2 v rozváděči nebo na přístroji</t>
  </si>
  <si>
    <t>-1791023310</t>
  </si>
  <si>
    <t>173</t>
  </si>
  <si>
    <t>741130004</t>
  </si>
  <si>
    <t>Ukončení vodič izolovaný do 6 mm2 v rozváděči nebo na přístroji</t>
  </si>
  <si>
    <t>1959362114</t>
  </si>
  <si>
    <t>174</t>
  </si>
  <si>
    <t>741130021</t>
  </si>
  <si>
    <t>Ukončení vodič izolovaný do 2,5 mm2 na svorkovnici</t>
  </si>
  <si>
    <t>1972600180</t>
  </si>
  <si>
    <t>175</t>
  </si>
  <si>
    <t>741-2</t>
  </si>
  <si>
    <t>Demontáž původních rozvodů elektro</t>
  </si>
  <si>
    <t>kompl.</t>
  </si>
  <si>
    <t>1954863087</t>
  </si>
  <si>
    <t>jenom nutné rozvody</t>
  </si>
  <si>
    <t>176</t>
  </si>
  <si>
    <t>741210001</t>
  </si>
  <si>
    <t>Montáž rozvodnice oceloplechová nebo plastová běžná do 20 kg</t>
  </si>
  <si>
    <t>961502056</t>
  </si>
  <si>
    <t>177</t>
  </si>
  <si>
    <t>35711015</t>
  </si>
  <si>
    <t>rozvodnice nástěnná, plné dveře, IP41, 24 modulárních jednotek, vč. N/pE</t>
  </si>
  <si>
    <t>-1253383642</t>
  </si>
  <si>
    <t>178</t>
  </si>
  <si>
    <t>741210833</t>
  </si>
  <si>
    <t>Demontáž rozvodnic plastových na povrchu s krytím do IPx4 plochou přes 0,2 m2</t>
  </si>
  <si>
    <t>1511468096</t>
  </si>
  <si>
    <t>179</t>
  </si>
  <si>
    <t>741213811</t>
  </si>
  <si>
    <t>Demontáž kabelu silového z rozvodnice průřezu žil do 4 mm2 bez zachování funkčnosti</t>
  </si>
  <si>
    <t>1819832733</t>
  </si>
  <si>
    <t>180</t>
  </si>
  <si>
    <t>741240022</t>
  </si>
  <si>
    <t>Montáž příslušenství rozvoden - tabulka pro přístroje lepená</t>
  </si>
  <si>
    <t>-1114300833</t>
  </si>
  <si>
    <t>181</t>
  </si>
  <si>
    <t>35442237</t>
  </si>
  <si>
    <t>bezpečnostní tabulka plast (A5)</t>
  </si>
  <si>
    <t>-1695692781</t>
  </si>
  <si>
    <t>182</t>
  </si>
  <si>
    <t>741310101</t>
  </si>
  <si>
    <t>Montáž spínač (polo)zapuštěný bezšroubové připojení 1-jednopólový se zapojením vodičů</t>
  </si>
  <si>
    <t>-1371396251</t>
  </si>
  <si>
    <t>pokoje</t>
  </si>
  <si>
    <t>183</t>
  </si>
  <si>
    <t>ABB.3559A01345</t>
  </si>
  <si>
    <t>Přístroj spínače jednopólového, řazení 1, 1So</t>
  </si>
  <si>
    <t>-1525465763</t>
  </si>
  <si>
    <t>184</t>
  </si>
  <si>
    <t>ABB.355301289B1</t>
  </si>
  <si>
    <t>Spínač jednopólový, řazení 1</t>
  </si>
  <si>
    <t>-1239242357</t>
  </si>
  <si>
    <t>185</t>
  </si>
  <si>
    <t>ABB.3901GA00010B1</t>
  </si>
  <si>
    <t>Rámeček jednonásobný</t>
  </si>
  <si>
    <t>-614600416</t>
  </si>
  <si>
    <t>4+1+1+4+1</t>
  </si>
  <si>
    <t>186</t>
  </si>
  <si>
    <t>ABB.3901AB20B</t>
  </si>
  <si>
    <t>Rámeček dvojnásobný, vodorovný</t>
  </si>
  <si>
    <t>471730802</t>
  </si>
  <si>
    <t>3+3+1+2+1</t>
  </si>
  <si>
    <t>187</t>
  </si>
  <si>
    <t>ABB.3901AB30B</t>
  </si>
  <si>
    <t>Rámeček trojnásobný, vodorovný</t>
  </si>
  <si>
    <t>-744667823</t>
  </si>
  <si>
    <t>1+2+1</t>
  </si>
  <si>
    <t>188</t>
  </si>
  <si>
    <t>741310122</t>
  </si>
  <si>
    <t>Montáž přepínač (polo)zapuštěný bezšroubové připojení 6-střídavý se zapojením vodičů</t>
  </si>
  <si>
    <t>1062138856</t>
  </si>
  <si>
    <t>189</t>
  </si>
  <si>
    <t>ABB.355305289B1</t>
  </si>
  <si>
    <t>Přepínač sériový, řazení 5</t>
  </si>
  <si>
    <t>2056646866</t>
  </si>
  <si>
    <t>190</t>
  </si>
  <si>
    <t>34539003</t>
  </si>
  <si>
    <t>přístroj přepínače střídavého, řazení 6, 6So šroubové svorky</t>
  </si>
  <si>
    <t>-1711221401</t>
  </si>
  <si>
    <t>191</t>
  </si>
  <si>
    <t>741310401</t>
  </si>
  <si>
    <t>Montáž spínač tří/čtyřpólový nástěnný do 16 A prostředí normální se zapojením vodičů</t>
  </si>
  <si>
    <t>-1732407374</t>
  </si>
  <si>
    <t>192</t>
  </si>
  <si>
    <t>ABB.3956323</t>
  </si>
  <si>
    <t>Přípojka sporáková se signalizační doutnavkou, zapuštěná</t>
  </si>
  <si>
    <t>-911917309</t>
  </si>
  <si>
    <t>193</t>
  </si>
  <si>
    <t>741311875</t>
  </si>
  <si>
    <t>Demontáž spínačů zapuštěných normálních do 10 A šroubových bez zachování funkčnosti přes 2 do 4 svorek</t>
  </si>
  <si>
    <t>-673574963</t>
  </si>
  <si>
    <t>194</t>
  </si>
  <si>
    <t>741312011</t>
  </si>
  <si>
    <t>Montáž odpojovač třípólový do 500 V do 400 A bez zapojení vodičů</t>
  </si>
  <si>
    <t>-555994792</t>
  </si>
  <si>
    <t>hlavní vypínač</t>
  </si>
  <si>
    <t>195</t>
  </si>
  <si>
    <t>35822174R</t>
  </si>
  <si>
    <t>vypínač hlavní Eaton IS-32/3, 3-pólový 32 A, 240/415 V</t>
  </si>
  <si>
    <t>71030045</t>
  </si>
  <si>
    <t>196</t>
  </si>
  <si>
    <t>741313001</t>
  </si>
  <si>
    <t>Montáž zásuvka (polo)zapuštěná bezšroubové připojení 2P+PE se zapojením vodičů</t>
  </si>
  <si>
    <t>-217493600</t>
  </si>
  <si>
    <t>197</t>
  </si>
  <si>
    <t>ABB.55172389B1</t>
  </si>
  <si>
    <t>Zásuvka jednonásobná, chráněná</t>
  </si>
  <si>
    <t>-1281828170</t>
  </si>
  <si>
    <t>198</t>
  </si>
  <si>
    <t>34555241</t>
  </si>
  <si>
    <t>přístroj zásuvky zápustné jednonásobné, krytka s clonkami, bezšroubové svorky</t>
  </si>
  <si>
    <t>737315929</t>
  </si>
  <si>
    <t>199</t>
  </si>
  <si>
    <t>741315823</t>
  </si>
  <si>
    <t>Demontáž zásuvek domovních normální prostředí do 16A zapuštěných šroubových bez zachování funkčnosti 2P+PE</t>
  </si>
  <si>
    <t>-1863911748</t>
  </si>
  <si>
    <t>2+2</t>
  </si>
  <si>
    <t>200</t>
  </si>
  <si>
    <t>741320105</t>
  </si>
  <si>
    <t>Montáž jističů jednopólových nn do 25 A ve skříni se zapojením vodičů</t>
  </si>
  <si>
    <t>1730037765</t>
  </si>
  <si>
    <t>201</t>
  </si>
  <si>
    <t>35822111</t>
  </si>
  <si>
    <t>jistič 1-pólový 16 A vypínací charakteristika B vypínací schopnost 10 kA</t>
  </si>
  <si>
    <t>-529043825</t>
  </si>
  <si>
    <t>202</t>
  </si>
  <si>
    <t>35822109</t>
  </si>
  <si>
    <t>jistič 1pólový-charakteristika B 10A</t>
  </si>
  <si>
    <t>1597526228</t>
  </si>
  <si>
    <t>světlené okruhy</t>
  </si>
  <si>
    <t>203</t>
  </si>
  <si>
    <t>741320165</t>
  </si>
  <si>
    <t>Montáž jističů třípólových nn do 25 A ve skříni se zapojením vodičů</t>
  </si>
  <si>
    <t>684817448</t>
  </si>
  <si>
    <t>204</t>
  </si>
  <si>
    <t>35822401</t>
  </si>
  <si>
    <t>jistič 3-pólový 16 A vypínací charakteristika B vypínací schopnost 10 kA</t>
  </si>
  <si>
    <t>-1158542731</t>
  </si>
  <si>
    <t>205</t>
  </si>
  <si>
    <t>741321003</t>
  </si>
  <si>
    <t>Montáž proudových chráničů dvoupólových nn do 25 A ve skříni se zapojením vodičů</t>
  </si>
  <si>
    <t>633758217</t>
  </si>
  <si>
    <t>206</t>
  </si>
  <si>
    <t>35889206</t>
  </si>
  <si>
    <t>chránič proudový 4pólový 25A pracovního proudu 0,03A</t>
  </si>
  <si>
    <t>-610356063</t>
  </si>
  <si>
    <t>207</t>
  </si>
  <si>
    <t>741322815</t>
  </si>
  <si>
    <t>Demontáž jistič jednopólový nn do 25 A ze skříně</t>
  </si>
  <si>
    <t>-589315640</t>
  </si>
  <si>
    <t>208</t>
  </si>
  <si>
    <t>741331032</t>
  </si>
  <si>
    <t>Montáž elektroměru třífázového bez zapojení vodičů</t>
  </si>
  <si>
    <t>-1167588664</t>
  </si>
  <si>
    <t>209</t>
  </si>
  <si>
    <t>741336841</t>
  </si>
  <si>
    <t>Demontáž elektroměr jednofázový nebo třífázový</t>
  </si>
  <si>
    <t>-1665985949</t>
  </si>
  <si>
    <t>210</t>
  </si>
  <si>
    <t>741370912</t>
  </si>
  <si>
    <t>Výměna objímek žárovkových keramických E 27</t>
  </si>
  <si>
    <t>-1800460051</t>
  </si>
  <si>
    <t>211</t>
  </si>
  <si>
    <t>34513187</t>
  </si>
  <si>
    <t>objímka žárovky E27 svorcová 13x1 keramická 1332-857 s kovovým kroužkem</t>
  </si>
  <si>
    <t>-1928885745</t>
  </si>
  <si>
    <t>212</t>
  </si>
  <si>
    <t>34711210</t>
  </si>
  <si>
    <t>žárovka čirá E27/42W</t>
  </si>
  <si>
    <t>1838768349</t>
  </si>
  <si>
    <t>213</t>
  </si>
  <si>
    <t>741371843</t>
  </si>
  <si>
    <t>Demontáž svítidla interiérového se standardní paticí nebo int. zdrojem LED přisazeného stropního přes 0,09 m2 do 0,36 m2 bez zachování funkčnosti</t>
  </si>
  <si>
    <t>-173057948</t>
  </si>
  <si>
    <t>214</t>
  </si>
  <si>
    <t>741371863</t>
  </si>
  <si>
    <t>Demontáž svítidla interiérového se standardní paticí zavěšeného přes 0,09 do 0,36 m2 bez zachování funkčnosti</t>
  </si>
  <si>
    <t>1823521806</t>
  </si>
  <si>
    <t>215</t>
  </si>
  <si>
    <t>741372026</t>
  </si>
  <si>
    <t>Montáž svítidlo LED interiérové přisazené nástěnné hranaté nebo kruhové do 0,09 m2 s pohybovým čidlem se zapojením vodičů</t>
  </si>
  <si>
    <t>-1886427524</t>
  </si>
  <si>
    <t>216</t>
  </si>
  <si>
    <t>ESTHER280NEW</t>
  </si>
  <si>
    <t>Světlo nad zrcadlo Focco Esther 28x2,9 cm chrom ESTHER280NEW</t>
  </si>
  <si>
    <t>611214570</t>
  </si>
  <si>
    <t>217</t>
  </si>
  <si>
    <t>741372061</t>
  </si>
  <si>
    <t>Montáž svítidlo LED interiérové přisazené stropní hranaté nebo kruhové do 0,09 m2 se zapojením vodičů</t>
  </si>
  <si>
    <t>1626707324</t>
  </si>
  <si>
    <t>218</t>
  </si>
  <si>
    <t>ML411201320</t>
  </si>
  <si>
    <t>LED stropní a nástěnné osvětlení McLED Cala teplá bílá ML-411.201.32.0</t>
  </si>
  <si>
    <t>-215512391</t>
  </si>
  <si>
    <t>219</t>
  </si>
  <si>
    <t>741410071</t>
  </si>
  <si>
    <t>Montáž pospojování ochranné konstrukce ostatní vodičem do 16 mm2 uloženým volně nebo pod omítku</t>
  </si>
  <si>
    <t>806107713</t>
  </si>
  <si>
    <t>220</t>
  </si>
  <si>
    <t>34140844</t>
  </si>
  <si>
    <t>vodič propojovací jádro Cu lanované izolace PVC 450/750V (H07V-R) 1x6mm2</t>
  </si>
  <si>
    <t>-784020985</t>
  </si>
  <si>
    <t>221</t>
  </si>
  <si>
    <t>741420021</t>
  </si>
  <si>
    <t>Montáž svorka hromosvodná se 2 šrouby</t>
  </si>
  <si>
    <t>-1997800972</t>
  </si>
  <si>
    <t>222</t>
  </si>
  <si>
    <t>35441885</t>
  </si>
  <si>
    <t>svorka spojovací pro lano D 8-10mm</t>
  </si>
  <si>
    <t>-744721183</t>
  </si>
  <si>
    <t>223</t>
  </si>
  <si>
    <t>741810001</t>
  </si>
  <si>
    <t>Celková prohlídka elektrického rozvodu a zařízení do 100 000,- Kč</t>
  </si>
  <si>
    <t>-1213957288</t>
  </si>
  <si>
    <t>224</t>
  </si>
  <si>
    <t>998741112</t>
  </si>
  <si>
    <t>Přesun hmot tonážní pro silnoproud s omezením mechanizace v objektech v přes 6 do 12 m</t>
  </si>
  <si>
    <t>-273880120</t>
  </si>
  <si>
    <t>225</t>
  </si>
  <si>
    <t>998741192</t>
  </si>
  <si>
    <t>Příplatek k přesunu hmot tonážní 741 za zvětšený přesun do 100 m</t>
  </si>
  <si>
    <t>1950805064</t>
  </si>
  <si>
    <t>742</t>
  </si>
  <si>
    <t>Elektroinstalace - slaboproud</t>
  </si>
  <si>
    <t>226</t>
  </si>
  <si>
    <t>742-1</t>
  </si>
  <si>
    <t>Demontáž a zpětná montáž indikátorů topných nákladů na radiátorech</t>
  </si>
  <si>
    <t>1188494753</t>
  </si>
  <si>
    <t>227</t>
  </si>
  <si>
    <t>742110506</t>
  </si>
  <si>
    <t>Montáž krabic pro slaboproud zapuštěných plastových odbočných univerzálních s víčkem</t>
  </si>
  <si>
    <t>1418144909</t>
  </si>
  <si>
    <t>228</t>
  </si>
  <si>
    <t>34571457</t>
  </si>
  <si>
    <t>krabice pod omítku PVC odbočná kruhová D 70mm s víčkem</t>
  </si>
  <si>
    <t>-1226733170</t>
  </si>
  <si>
    <t>229</t>
  </si>
  <si>
    <t>-1061758077</t>
  </si>
  <si>
    <t>230</t>
  </si>
  <si>
    <t>35711006</t>
  </si>
  <si>
    <t>rozvodnice zapuštěná, plné dveře, IP41, 12 modulárních jednotek, vč. N/pE</t>
  </si>
  <si>
    <t>1660762871</t>
  </si>
  <si>
    <t>231</t>
  </si>
  <si>
    <t>742121001</t>
  </si>
  <si>
    <t>Montáž kabelů sdělovacích pro vnitřní rozvody do 15 žil</t>
  </si>
  <si>
    <t>-714609115</t>
  </si>
  <si>
    <t>232</t>
  </si>
  <si>
    <t>34121301</t>
  </si>
  <si>
    <t>kabel koaxiální stíněný 2xAl/PES a opletením z CuSn drátků 144x0,12mm2, plášť PVC bílý, jádro CU pr. 1,13mm</t>
  </si>
  <si>
    <t>-1514434715</t>
  </si>
  <si>
    <t>25*1,2 'Přepočtené koeficientem množství</t>
  </si>
  <si>
    <t>233</t>
  </si>
  <si>
    <t>742310006</t>
  </si>
  <si>
    <t>Montáž domácího nástěnného audio/video telefonu</t>
  </si>
  <si>
    <t>1577002071</t>
  </si>
  <si>
    <t>234</t>
  </si>
  <si>
    <t>38226805</t>
  </si>
  <si>
    <t>domovní telefon s ovládáním elektrického zámku</t>
  </si>
  <si>
    <t>-2123217467</t>
  </si>
  <si>
    <t>235</t>
  </si>
  <si>
    <t>742310806</t>
  </si>
  <si>
    <t>Demontáž domácího nástěnného audio/video telefonu</t>
  </si>
  <si>
    <t>-138741193</t>
  </si>
  <si>
    <t>236</t>
  </si>
  <si>
    <t>742420121</t>
  </si>
  <si>
    <t>Montáž televizní zásuvky koncové nebo průběžné</t>
  </si>
  <si>
    <t>-1695352054</t>
  </si>
  <si>
    <t>pokoj+pokoj</t>
  </si>
  <si>
    <t>237</t>
  </si>
  <si>
    <t>37451006</t>
  </si>
  <si>
    <t>přístroj zásuvky TV+R, koncový (typ EU 3303)</t>
  </si>
  <si>
    <t>-737215810</t>
  </si>
  <si>
    <t>238</t>
  </si>
  <si>
    <t>34539090R</t>
  </si>
  <si>
    <t>rozbočovač EU2242P</t>
  </si>
  <si>
    <t>707909624</t>
  </si>
  <si>
    <t>239</t>
  </si>
  <si>
    <t>998742112</t>
  </si>
  <si>
    <t>Přesun hmot tonážní pro slaboproud s omezením mechanizace v objektech v do 12 m</t>
  </si>
  <si>
    <t>298109787</t>
  </si>
  <si>
    <t>240</t>
  </si>
  <si>
    <t>998742192</t>
  </si>
  <si>
    <t>Příplatek k přesunu hmot tonážní 742 za zvětšený přesun do 100 m</t>
  </si>
  <si>
    <t>-1958585636</t>
  </si>
  <si>
    <t>751</t>
  </si>
  <si>
    <t>Vzduchotechnika</t>
  </si>
  <si>
    <t>241</t>
  </si>
  <si>
    <t>751122011</t>
  </si>
  <si>
    <t>Montáž ventilátoru radiálního nízkotlakého nástěnného základního D do 100 mm</t>
  </si>
  <si>
    <t>-1742506968</t>
  </si>
  <si>
    <t>WC+koupelna</t>
  </si>
  <si>
    <t>242</t>
  </si>
  <si>
    <t>54233101</t>
  </si>
  <si>
    <t>ventilátor radiální malý plastový spínač časový nastavitelný čidlem vlhkosti-Dalap 125 BFZW ECO</t>
  </si>
  <si>
    <t>-895210952</t>
  </si>
  <si>
    <t>243</t>
  </si>
  <si>
    <t>751398022</t>
  </si>
  <si>
    <t>Montáž větrací mřížky stěnové přes 0,040 do 0,100 m2</t>
  </si>
  <si>
    <t>-1708124034</t>
  </si>
  <si>
    <t>244</t>
  </si>
  <si>
    <t>4297230R</t>
  </si>
  <si>
    <t>mřížka stěnová otevřená jednořadá kovová úhel lamel 0° 200x200mm</t>
  </si>
  <si>
    <t>1785882094</t>
  </si>
  <si>
    <t>245</t>
  </si>
  <si>
    <t>751398822</t>
  </si>
  <si>
    <t>Demontáž větrací mřížky stěnové průřezu přes 0,040 do 0,100 m2</t>
  </si>
  <si>
    <t>-2015198627</t>
  </si>
  <si>
    <t>Koupelna</t>
  </si>
  <si>
    <t>246</t>
  </si>
  <si>
    <t>998751111</t>
  </si>
  <si>
    <t>Přesun hmot tonážní pro vzduchotechniku s omezením mechanizace v objektech v do 12 m</t>
  </si>
  <si>
    <t>-1057650760</t>
  </si>
  <si>
    <t>247</t>
  </si>
  <si>
    <t>998751191</t>
  </si>
  <si>
    <t>Příplatek k přesunu hmot tonážní 751 za zvětšený přesun do 500 m</t>
  </si>
  <si>
    <t>782214480</t>
  </si>
  <si>
    <t>762</t>
  </si>
  <si>
    <t>Konstrukce tesařské</t>
  </si>
  <si>
    <t>248</t>
  </si>
  <si>
    <t>762511296</t>
  </si>
  <si>
    <t>Podlahové kce podkladové dvouvrstvé z desek OSB tl 2x18 mm broušených na pero a drážku šroubovaných</t>
  </si>
  <si>
    <t>1551858238</t>
  </si>
  <si>
    <t>249</t>
  </si>
  <si>
    <t>762522811</t>
  </si>
  <si>
    <t>Demontáž podlah s polštáři z prken tloušťky do 32 mm</t>
  </si>
  <si>
    <t>799086213</t>
  </si>
  <si>
    <t>pokoj pod parketami</t>
  </si>
  <si>
    <t>250</t>
  </si>
  <si>
    <t>998762122</t>
  </si>
  <si>
    <t>Přesun hmot tonážní pro kce tesařské ruční v objektech v přes 6 do 12 m</t>
  </si>
  <si>
    <t>377790298</t>
  </si>
  <si>
    <t>251</t>
  </si>
  <si>
    <t>998762194</t>
  </si>
  <si>
    <t>Příplatek k přesunu hmot tonážní 762 za zvětšený přesun do 1000 m</t>
  </si>
  <si>
    <t>1353778360</t>
  </si>
  <si>
    <t>763</t>
  </si>
  <si>
    <t>Konstrukce suché výstavby</t>
  </si>
  <si>
    <t>252</t>
  </si>
  <si>
    <t>763121590</t>
  </si>
  <si>
    <t>SDK stěna předsazená pro osazení závěsného WC tl 150 - 250 mm profil CW+UW 50 desky 2xH2 12,5 bez TI</t>
  </si>
  <si>
    <t>-1770121397</t>
  </si>
  <si>
    <t>0,9*1,2</t>
  </si>
  <si>
    <t>253</t>
  </si>
  <si>
    <t>998763303</t>
  </si>
  <si>
    <t>Přesun hmot tonážní pro sádrokartonové konstrukce v objektech v přes 12 do 24 m</t>
  </si>
  <si>
    <t>-547678580</t>
  </si>
  <si>
    <t>254</t>
  </si>
  <si>
    <t>998763381</t>
  </si>
  <si>
    <t>Příplatek k přesunu hmot tonážní 763 SDK prováděný bez použití mechanizace</t>
  </si>
  <si>
    <t>885183379</t>
  </si>
  <si>
    <t>255</t>
  </si>
  <si>
    <t>998763391</t>
  </si>
  <si>
    <t>Příplatek k přesunu hmot tonážní 763 SDK za zvětšený přesun do 100 m</t>
  </si>
  <si>
    <t>-407335364</t>
  </si>
  <si>
    <t>766</t>
  </si>
  <si>
    <t>Konstrukce truhlářské</t>
  </si>
  <si>
    <t>256</t>
  </si>
  <si>
    <t>7662118R</t>
  </si>
  <si>
    <t>Demontáž drobných předmětů, madla, věšáků, úchytů</t>
  </si>
  <si>
    <t>1152920760</t>
  </si>
  <si>
    <t>WC+koupelna+komora</t>
  </si>
  <si>
    <t>257</t>
  </si>
  <si>
    <t>766-3</t>
  </si>
  <si>
    <t>Repase a seřízení vstupních dveří včetně nátěru</t>
  </si>
  <si>
    <t>1776508879</t>
  </si>
  <si>
    <t>Vstupní dveře vyčistit včetně kukátka, seřídit zámky a kování. Nový nátěr</t>
  </si>
  <si>
    <t>258</t>
  </si>
  <si>
    <t>766491851</t>
  </si>
  <si>
    <t>Demontáž prahů dveří jednokřídlových</t>
  </si>
  <si>
    <t>-2130672084</t>
  </si>
  <si>
    <t>259</t>
  </si>
  <si>
    <t>766660171</t>
  </si>
  <si>
    <t>Montáž dveřních křídel otvíravých jednokřídlových š do 0,8 m do obložkové zárubně</t>
  </si>
  <si>
    <t>1326489778</t>
  </si>
  <si>
    <t>260</t>
  </si>
  <si>
    <t>61162073</t>
  </si>
  <si>
    <t>dveře jednokřídlé voštinové povrch laminátový plné 700x1970-2100mm - Solodoor</t>
  </si>
  <si>
    <t>-107156838</t>
  </si>
  <si>
    <t>261</t>
  </si>
  <si>
    <t>61162080</t>
  </si>
  <si>
    <t>dveře jednokřídlé voštinové povrch laminátový částečně prosklené 800x1970-2100mm - Solodoor</t>
  </si>
  <si>
    <t>-348304797</t>
  </si>
  <si>
    <t>262</t>
  </si>
  <si>
    <t>766660729</t>
  </si>
  <si>
    <t>Montáž dveřního interiérového kování - štítku s klikou</t>
  </si>
  <si>
    <t>1902224895</t>
  </si>
  <si>
    <t>263</t>
  </si>
  <si>
    <t>54914123</t>
  </si>
  <si>
    <t>kování rozetové klika/klika-Cobra</t>
  </si>
  <si>
    <t>-1894396896</t>
  </si>
  <si>
    <t>264</t>
  </si>
  <si>
    <t>54914128</t>
  </si>
  <si>
    <t>kování rozetové spodní pro WC-Cobra</t>
  </si>
  <si>
    <t>-459387876</t>
  </si>
  <si>
    <t>265</t>
  </si>
  <si>
    <t>766682111</t>
  </si>
  <si>
    <t>Montáž zárubní obložkových pro dveře jednokřídlové tl stěny do 170 mm</t>
  </si>
  <si>
    <t>890747800</t>
  </si>
  <si>
    <t>266</t>
  </si>
  <si>
    <t>61182307</t>
  </si>
  <si>
    <t>zárubeň jednokřídlá obložková s laminátovým povrchem tl stěny 60-150mm rozměru 600-1100/1970, 2100mm - Solodoor</t>
  </si>
  <si>
    <t>1989006073</t>
  </si>
  <si>
    <t>267</t>
  </si>
  <si>
    <t>766691914</t>
  </si>
  <si>
    <t>Vyvěšení nebo zavěšení dřevěných křídel dveří pl do 2 m2</t>
  </si>
  <si>
    <t>-26169459</t>
  </si>
  <si>
    <t>0,6*1,97*4*3</t>
  </si>
  <si>
    <t>0,8*1,97*5*2</t>
  </si>
  <si>
    <t>vchodové-vyvěšení+zavěšení</t>
  </si>
  <si>
    <t>0,8*1,97*2</t>
  </si>
  <si>
    <t>268</t>
  </si>
  <si>
    <t>766691931</t>
  </si>
  <si>
    <t>Seřízení dřevěného okenního nebo dveřního otvíracího a sklápěcího křídla</t>
  </si>
  <si>
    <t>50704136</t>
  </si>
  <si>
    <t>269</t>
  </si>
  <si>
    <t>766695213</t>
  </si>
  <si>
    <t>Montáž truhlářských prahů dveří jednokřídlových š přes 10 cm</t>
  </si>
  <si>
    <t>-1124735537</t>
  </si>
  <si>
    <t>1+1+1</t>
  </si>
  <si>
    <t>kuchyně a pokoj</t>
  </si>
  <si>
    <t>vchodové dveře</t>
  </si>
  <si>
    <t>270</t>
  </si>
  <si>
    <t>61187141</t>
  </si>
  <si>
    <t>práh dveřní dřevěný dubový tl 20mm dl 720mm š 150mm</t>
  </si>
  <si>
    <t>-2065456159</t>
  </si>
  <si>
    <t>271</t>
  </si>
  <si>
    <t>61187161</t>
  </si>
  <si>
    <t>práh dveřní dřevěný dubový tl 20mm dl 820mm š 150mm</t>
  </si>
  <si>
    <t>-1512532263</t>
  </si>
  <si>
    <t>272</t>
  </si>
  <si>
    <t>766812820</t>
  </si>
  <si>
    <t>Demontáž kuchyňských linek dřevěných nebo kovových dl do 1,5 m</t>
  </si>
  <si>
    <t>962527064</t>
  </si>
  <si>
    <t>273</t>
  </si>
  <si>
    <t>766825821</t>
  </si>
  <si>
    <t>Demontáž truhlářských vestavěných skříní dvoukřídlových</t>
  </si>
  <si>
    <t>1451450749</t>
  </si>
  <si>
    <t>chodba u stropu</t>
  </si>
  <si>
    <t>274</t>
  </si>
  <si>
    <t>998766112</t>
  </si>
  <si>
    <t>Přesun hmot tonážní pro kce truhlářské s omezením mechanizace v objektech v přes 6 do 12 m</t>
  </si>
  <si>
    <t>-1316578399</t>
  </si>
  <si>
    <t>275</t>
  </si>
  <si>
    <t>998766192</t>
  </si>
  <si>
    <t>Příplatek k přesunu hmot tonážní 766 za zvětšený přesun do 100 m</t>
  </si>
  <si>
    <t>747289098</t>
  </si>
  <si>
    <t>767</t>
  </si>
  <si>
    <t>Konstrukce zámečnické</t>
  </si>
  <si>
    <t>276</t>
  </si>
  <si>
    <t>767646411</t>
  </si>
  <si>
    <t>Montáž revizních dveří a dvířek jednokřídlových s rámem plochy do 0,5 m2</t>
  </si>
  <si>
    <t>-593086965</t>
  </si>
  <si>
    <t>kuchyně vodoměr</t>
  </si>
  <si>
    <t>277</t>
  </si>
  <si>
    <t>5624570R</t>
  </si>
  <si>
    <t>dvířka revizní 300x300 bílá nerez</t>
  </si>
  <si>
    <t>-724884162</t>
  </si>
  <si>
    <t>278</t>
  </si>
  <si>
    <t>767810811</t>
  </si>
  <si>
    <t>Demontáž dvířek ocelových čtyřhranných nebo kruhových</t>
  </si>
  <si>
    <t>-427250728</t>
  </si>
  <si>
    <t>279</t>
  </si>
  <si>
    <t>767996801</t>
  </si>
  <si>
    <t>Demontáž atypických zámečnických konstrukcí rozebráním hm jednotlivých dílů do 50 kg</t>
  </si>
  <si>
    <t>kg</t>
  </si>
  <si>
    <t>617648494</t>
  </si>
  <si>
    <t>garnyže 1 ks velká</t>
  </si>
  <si>
    <t>280</t>
  </si>
  <si>
    <t>998767112</t>
  </si>
  <si>
    <t>Přesun hmot tonážní pro zámečnické konstrukce s omezením mechanizace v objektech v přes 6 do 12 m</t>
  </si>
  <si>
    <t>-407638097</t>
  </si>
  <si>
    <t>281</t>
  </si>
  <si>
    <t>998767192</t>
  </si>
  <si>
    <t>Příplatek k přesunu hmot tonážnímu pro zámečnické konstrukce za zvětšený přesun do 100 m</t>
  </si>
  <si>
    <t>-961852904</t>
  </si>
  <si>
    <t>771</t>
  </si>
  <si>
    <t>Podlahy z dlaždic</t>
  </si>
  <si>
    <t>282</t>
  </si>
  <si>
    <t>771111011</t>
  </si>
  <si>
    <t>Vysátí podkladu před pokládkou dlažby</t>
  </si>
  <si>
    <t>231379937</t>
  </si>
  <si>
    <t>283</t>
  </si>
  <si>
    <t>771121011</t>
  </si>
  <si>
    <t>Nátěr penetrační na podlahu</t>
  </si>
  <si>
    <t>-1248511391</t>
  </si>
  <si>
    <t>284</t>
  </si>
  <si>
    <t>771151012</t>
  </si>
  <si>
    <t>Samonivelační stěrka podlah pevnosti 20 MPa tl přes 3 do 5 mm</t>
  </si>
  <si>
    <t>1914472641</t>
  </si>
  <si>
    <t>285</t>
  </si>
  <si>
    <t>771471810</t>
  </si>
  <si>
    <t>Demontáž soklíků z dlaždic keramických kladených do malty rovných</t>
  </si>
  <si>
    <t>-593787348</t>
  </si>
  <si>
    <t>2,5*2+4,25*2-0,8</t>
  </si>
  <si>
    <t>chodby</t>
  </si>
  <si>
    <t>3,45*2+1,75*2-0,8*3-0,6*3</t>
  </si>
  <si>
    <t>1,85*2+0,76*2-0,6</t>
  </si>
  <si>
    <t>286</t>
  </si>
  <si>
    <t>771474113</t>
  </si>
  <si>
    <t>Montáž soklů z dlaždic keramických rovných lepených cementovým flexibilním lepidlem v přes 90 do 120 mm</t>
  </si>
  <si>
    <t>-2116420739</t>
  </si>
  <si>
    <t>287</t>
  </si>
  <si>
    <t>59761187</t>
  </si>
  <si>
    <t>sokl keramický mrazuvzdorný povrch hladký/lapovaný tl do 10mm výšky přes 90 do 120mm</t>
  </si>
  <si>
    <t>-1857630543</t>
  </si>
  <si>
    <t>4,62*1,1 'Přepočtené koeficientem množství</t>
  </si>
  <si>
    <t>288</t>
  </si>
  <si>
    <t>771571810</t>
  </si>
  <si>
    <t>Demontáž podlah z dlaždic keramických kladených do malty</t>
  </si>
  <si>
    <t>-20063324</t>
  </si>
  <si>
    <t>2,8</t>
  </si>
  <si>
    <t>289</t>
  </si>
  <si>
    <t>771574514</t>
  </si>
  <si>
    <t>Montáž podlah keramických hladkých lepených cementovým flexibilním rychletuhnoucím lepidlem přes 4 do 6 ks/m2</t>
  </si>
  <si>
    <t>-2098546378</t>
  </si>
  <si>
    <t>290</t>
  </si>
  <si>
    <t>DAKSE6601</t>
  </si>
  <si>
    <t>Dlažba Rako Cemento světle šedá 30x60 cm mat DAKSE660.1</t>
  </si>
  <si>
    <t>-1905152453</t>
  </si>
  <si>
    <t>3,870-0,810</t>
  </si>
  <si>
    <t>3,06*1,4 'Přepočtené koeficientem množství</t>
  </si>
  <si>
    <t>291</t>
  </si>
  <si>
    <t>DARSE6601</t>
  </si>
  <si>
    <t>Dlažba Rako Cemento světle šedá 30x60 cm reliéfní DARSE660.1</t>
  </si>
  <si>
    <t>-1169697001</t>
  </si>
  <si>
    <t>0,9*0,9</t>
  </si>
  <si>
    <t>0,81*1,4 'Přepočtené koeficientem množství</t>
  </si>
  <si>
    <t>292</t>
  </si>
  <si>
    <t>771577151</t>
  </si>
  <si>
    <t>Příplatek k montáži podlah keramických do malty za plochu do 5 m2</t>
  </si>
  <si>
    <t>-1509877663</t>
  </si>
  <si>
    <t>293</t>
  </si>
  <si>
    <t>771591115</t>
  </si>
  <si>
    <t>Podlahy spárování silikonem</t>
  </si>
  <si>
    <t>671855336</t>
  </si>
  <si>
    <t>styk podlaha-obklad</t>
  </si>
  <si>
    <t>1,6*2+1,75*2-0,65</t>
  </si>
  <si>
    <t>0,75*2+1,425*2-0,65</t>
  </si>
  <si>
    <t>294</t>
  </si>
  <si>
    <t>771591121</t>
  </si>
  <si>
    <t>Podlahy separační provazec do pružných spar průměru 4 mm</t>
  </si>
  <si>
    <t>2091750272</t>
  </si>
  <si>
    <t>295</t>
  </si>
  <si>
    <t>771591251</t>
  </si>
  <si>
    <t>Izolace těsnící manžetou pro prostupy potrubí</t>
  </si>
  <si>
    <t>-1265909024</t>
  </si>
  <si>
    <t>odpad sprcha</t>
  </si>
  <si>
    <t>296</t>
  </si>
  <si>
    <t>771592011</t>
  </si>
  <si>
    <t>Čištění vnitřních ploch podlah nebo schodišť po položení dlažby chemickými prostředky</t>
  </si>
  <si>
    <t>373141999</t>
  </si>
  <si>
    <t>297</t>
  </si>
  <si>
    <t>998771112</t>
  </si>
  <si>
    <t>Přesun hmot tonážní pro podlahy z dlaždic s omezením mechanizace v objektech v přes 6 do 12 m</t>
  </si>
  <si>
    <t>1016604899</t>
  </si>
  <si>
    <t>298</t>
  </si>
  <si>
    <t>998771192</t>
  </si>
  <si>
    <t>Příplatek k přesunu hmot tonážní 771 za zvětšený přesun do 100 m</t>
  </si>
  <si>
    <t>2108736388</t>
  </si>
  <si>
    <t>773</t>
  </si>
  <si>
    <t>Podlahy z litého teraca</t>
  </si>
  <si>
    <t>299</t>
  </si>
  <si>
    <t>773591901</t>
  </si>
  <si>
    <t>Zatmelení prasklin šířky do 5 mm podlah z litého teraca</t>
  </si>
  <si>
    <t>2103129000</t>
  </si>
  <si>
    <t>300</t>
  </si>
  <si>
    <t>773993901</t>
  </si>
  <si>
    <t>Broušení stávající podlahy z litého teraca</t>
  </si>
  <si>
    <t>-127283217</t>
  </si>
  <si>
    <t>301</t>
  </si>
  <si>
    <t>773993905</t>
  </si>
  <si>
    <t>Ošetření podlahy z litého teraca polymerním voskem</t>
  </si>
  <si>
    <t>1109813949</t>
  </si>
  <si>
    <t>302</t>
  </si>
  <si>
    <t>998773122</t>
  </si>
  <si>
    <t>Přesun hmot tonážní pro podlahy teracové lité ruční v objektech v přes 6 do 12 m</t>
  </si>
  <si>
    <t>-754050157</t>
  </si>
  <si>
    <t>303</t>
  </si>
  <si>
    <t>998773192</t>
  </si>
  <si>
    <t>Příplatek k přesunu hmot tonážnímu pro podlahy teracové lité za zvětšený přesun do 100 m</t>
  </si>
  <si>
    <t>164142496</t>
  </si>
  <si>
    <t>775</t>
  </si>
  <si>
    <t>Podlahy skládané</t>
  </si>
  <si>
    <t>304</t>
  </si>
  <si>
    <t>775411810</t>
  </si>
  <si>
    <t>Demontáž soklíků nebo lišt dřevěných přibíjených do suti</t>
  </si>
  <si>
    <t>-180267275</t>
  </si>
  <si>
    <t>(5,14+4,44)/2*2+(5,24+5,08)/2*2-0,8</t>
  </si>
  <si>
    <t>305</t>
  </si>
  <si>
    <t>775413401.1</t>
  </si>
  <si>
    <t>Montáž podlahové lišty obvodové lepené</t>
  </si>
  <si>
    <t>-1993528542</t>
  </si>
  <si>
    <t>5,24+5,14+5,08+4,44-0,8</t>
  </si>
  <si>
    <t>306</t>
  </si>
  <si>
    <t>61418155R</t>
  </si>
  <si>
    <t>lišta soklová dřevěná š 12,5 mm, h 60.0 mm</t>
  </si>
  <si>
    <t>-1111570957</t>
  </si>
  <si>
    <t>38*1,08 'Přepočtené koeficientem množství</t>
  </si>
  <si>
    <t>307</t>
  </si>
  <si>
    <t>775511820</t>
  </si>
  <si>
    <t>Demontáž podlah vlysových lepených bez lišt do suti</t>
  </si>
  <si>
    <t>1498427479</t>
  </si>
  <si>
    <t>(5,24+5,08)/2*(4,44+5,14)/2</t>
  </si>
  <si>
    <t>308</t>
  </si>
  <si>
    <t>998775112</t>
  </si>
  <si>
    <t>Přesun hmot tonážní pro podlahy skládané s omezením mechanizace v objektech v přes 6 do 12 m</t>
  </si>
  <si>
    <t>-1830524843</t>
  </si>
  <si>
    <t>309</t>
  </si>
  <si>
    <t>998775192</t>
  </si>
  <si>
    <t>Příplatek k přesunu hmot tonážní 775 za zvětšený přesun do 100 m</t>
  </si>
  <si>
    <t>-1409328950</t>
  </si>
  <si>
    <t>776</t>
  </si>
  <si>
    <t>Podlahy povlakové</t>
  </si>
  <si>
    <t>310</t>
  </si>
  <si>
    <t>776111115</t>
  </si>
  <si>
    <t>Broušení podkladu povlakových podlah před litím stěrky</t>
  </si>
  <si>
    <t>563359</t>
  </si>
  <si>
    <t>311</t>
  </si>
  <si>
    <t>776111116</t>
  </si>
  <si>
    <t>Odstranění zbytků lepidla z podkladu povlakových podlah broušením</t>
  </si>
  <si>
    <t>1492039821</t>
  </si>
  <si>
    <t>312</t>
  </si>
  <si>
    <t>776111311</t>
  </si>
  <si>
    <t>Vysátí podkladu povlakových podlah</t>
  </si>
  <si>
    <t>-1938833892</t>
  </si>
  <si>
    <t>313</t>
  </si>
  <si>
    <t>776121321</t>
  </si>
  <si>
    <t>Neředěná penetrace savého podkladu povlakových podlah</t>
  </si>
  <si>
    <t>-1689352864</t>
  </si>
  <si>
    <t>314</t>
  </si>
  <si>
    <t>776141121</t>
  </si>
  <si>
    <t>Stěrka podlahová nivelační pro vyrovnání podkladu povlakových podlah pevnosti 30 MPa tl do 3 mm</t>
  </si>
  <si>
    <t>-1384899508</t>
  </si>
  <si>
    <t>315</t>
  </si>
  <si>
    <t>776201811</t>
  </si>
  <si>
    <t>Demontáž lepených povlakových podlah bez podložky ručně</t>
  </si>
  <si>
    <t>-856129705</t>
  </si>
  <si>
    <t>316</t>
  </si>
  <si>
    <t>776221111.1</t>
  </si>
  <si>
    <t>Lepení pásů z PVC standardním lepidlem</t>
  </si>
  <si>
    <t>-1630090802</t>
  </si>
  <si>
    <t>kuchyně+chodba+pokoj</t>
  </si>
  <si>
    <t>9,97+5,38+24,72</t>
  </si>
  <si>
    <t>317</t>
  </si>
  <si>
    <t>2841115R.1</t>
  </si>
  <si>
    <t>PVC vinyl tl 2,5mm nášlapná vrstva 0,55mm, hořlavost Bfl-s1, třída zátěže 21/42, útlum 15dB - Ultimo LVT 55 Summer Oak 24244</t>
  </si>
  <si>
    <t>780763682</t>
  </si>
  <si>
    <t>40,07*1,1 'Přepočtené koeficientem množství</t>
  </si>
  <si>
    <t>318</t>
  </si>
  <si>
    <t>776223111</t>
  </si>
  <si>
    <t>Spoj povlakových podlahovin z PVC svařováním za tepla</t>
  </si>
  <si>
    <t>-760415323</t>
  </si>
  <si>
    <t>319</t>
  </si>
  <si>
    <t>776991111</t>
  </si>
  <si>
    <t>Spárování silikonem</t>
  </si>
  <si>
    <t>365638463</t>
  </si>
  <si>
    <t>soklík podlaha</t>
  </si>
  <si>
    <t>3,45*2+1,75*2*0,7*3-0,8*3</t>
  </si>
  <si>
    <t>320</t>
  </si>
  <si>
    <t>998776112</t>
  </si>
  <si>
    <t>Přesun hmot tonážní pro podlahy povlakové s omezením mechanizace v objektech v přes 6 do 12 m</t>
  </si>
  <si>
    <t>985696700</t>
  </si>
  <si>
    <t>321</t>
  </si>
  <si>
    <t>998776192</t>
  </si>
  <si>
    <t>Příplatek k přesunu hmot tonážní 776 za zvětšený přesun do 100 m</t>
  </si>
  <si>
    <t>-1779122790</t>
  </si>
  <si>
    <t>781</t>
  </si>
  <si>
    <t>Dokončovací práce - obklady</t>
  </si>
  <si>
    <t>322</t>
  </si>
  <si>
    <t>781111011</t>
  </si>
  <si>
    <t>Ometení (oprášení) stěny při přípravě podkladu</t>
  </si>
  <si>
    <t>227270735</t>
  </si>
  <si>
    <t>323</t>
  </si>
  <si>
    <t>781121011</t>
  </si>
  <si>
    <t>Nátěr penetrační na stěnu</t>
  </si>
  <si>
    <t>-1711136567</t>
  </si>
  <si>
    <t>324</t>
  </si>
  <si>
    <t>781131251</t>
  </si>
  <si>
    <t>Izolace pod obklad těsnící manžetou pro prostupy potrubí</t>
  </si>
  <si>
    <t>-195953683</t>
  </si>
  <si>
    <t>koupelna byterie sprcha</t>
  </si>
  <si>
    <t>325</t>
  </si>
  <si>
    <t>781474164</t>
  </si>
  <si>
    <t>Montáž obkladů vnitřních keramických velkoformátových z dekorů přes 4 do 6 ks/m2 lepených flexibilním lepidlem</t>
  </si>
  <si>
    <t>1284180157</t>
  </si>
  <si>
    <t>(1,6*2+1,75*2+0,3*2)*2,1-0,7*1,97</t>
  </si>
  <si>
    <t>326</t>
  </si>
  <si>
    <t>1648409354</t>
  </si>
  <si>
    <t>19,426*1,15 'Přepočtené koeficientem množství</t>
  </si>
  <si>
    <t>327</t>
  </si>
  <si>
    <t>781477111</t>
  </si>
  <si>
    <t>Příplatek k montáži obkladů vnitřních keramických hladkých za plochu do 10 m2</t>
  </si>
  <si>
    <t>-359209869</t>
  </si>
  <si>
    <t>328</t>
  </si>
  <si>
    <t>781491011</t>
  </si>
  <si>
    <t>Montáž zrcadel plochy do 1 m2 lepených silikonovým tmelem na podkladní omítku</t>
  </si>
  <si>
    <t>-735518362</t>
  </si>
  <si>
    <t>0,75*1</t>
  </si>
  <si>
    <t>329</t>
  </si>
  <si>
    <t>63465126</t>
  </si>
  <si>
    <t>zrcadlo nemontované čiré tl 5mm max rozměr 3210x2250mm</t>
  </si>
  <si>
    <t>-1083832914</t>
  </si>
  <si>
    <t>0,75*1,1 'Přepočtené koeficientem množství</t>
  </si>
  <si>
    <t>330</t>
  </si>
  <si>
    <t>781491822</t>
  </si>
  <si>
    <t>Demontáž vanových dvířek plastových lepených s rámem</t>
  </si>
  <si>
    <t>-890347090</t>
  </si>
  <si>
    <t>331</t>
  </si>
  <si>
    <t>781492111</t>
  </si>
  <si>
    <t>Montáž profilů rohových kladených do malty</t>
  </si>
  <si>
    <t>-134216329</t>
  </si>
  <si>
    <t>15+7</t>
  </si>
  <si>
    <t>332</t>
  </si>
  <si>
    <t>19416008</t>
  </si>
  <si>
    <t>lišta ukončovací hliníková 10mm</t>
  </si>
  <si>
    <t>456601176</t>
  </si>
  <si>
    <t>22*1,05 'Přepočtené koeficientem množství</t>
  </si>
  <si>
    <t>333</t>
  </si>
  <si>
    <t>781492151</t>
  </si>
  <si>
    <t>Montáž profilů ukončovacích kladených do malty</t>
  </si>
  <si>
    <t>1345903345</t>
  </si>
  <si>
    <t>ukončení obkladu</t>
  </si>
  <si>
    <t>1,6*2+1,75*2+0,3*2-0,7</t>
  </si>
  <si>
    <t>1,425*2+0,75*2-0,7</t>
  </si>
  <si>
    <t>334</t>
  </si>
  <si>
    <t>1414183860</t>
  </si>
  <si>
    <t>10,25*1,05 'Přepočtené koeficientem množství</t>
  </si>
  <si>
    <t>335</t>
  </si>
  <si>
    <t>781493610</t>
  </si>
  <si>
    <t>Montáž vanových plastových dvířek lepených s uchycením na magnet</t>
  </si>
  <si>
    <t>2014480460</t>
  </si>
  <si>
    <t>336</t>
  </si>
  <si>
    <t>56245726</t>
  </si>
  <si>
    <t>dvířka vanová bílá 150x150mm</t>
  </si>
  <si>
    <t>206373675</t>
  </si>
  <si>
    <t>337</t>
  </si>
  <si>
    <t>781495141</t>
  </si>
  <si>
    <t>Průnik obkladem kruhový do DN 30</t>
  </si>
  <si>
    <t>1295797474</t>
  </si>
  <si>
    <t>koupelna sprchová a umyvadlová baterie</t>
  </si>
  <si>
    <t>338</t>
  </si>
  <si>
    <t>781495142</t>
  </si>
  <si>
    <t>Průnik obkladem kruhový přes DN 30 do DN 90</t>
  </si>
  <si>
    <t>1319643002</t>
  </si>
  <si>
    <t>zásuvky a vypínače</t>
  </si>
  <si>
    <t>sifon umyvadlo</t>
  </si>
  <si>
    <t>339</t>
  </si>
  <si>
    <t>781495143</t>
  </si>
  <si>
    <t>Průnik obkladem kruhový přes DN 90</t>
  </si>
  <si>
    <t>-617670245</t>
  </si>
  <si>
    <t>340</t>
  </si>
  <si>
    <t>781495211</t>
  </si>
  <si>
    <t>Čištění vnitřních ploch stěn po provedení obkladu chemickými prostředky</t>
  </si>
  <si>
    <t>2082430996</t>
  </si>
  <si>
    <t>341</t>
  </si>
  <si>
    <t>998781112</t>
  </si>
  <si>
    <t>Přesun hmot tonážní pro obklady keramické s omezením mechanizace v objektech v přes 6 do 12 m</t>
  </si>
  <si>
    <t>255858432</t>
  </si>
  <si>
    <t>342</t>
  </si>
  <si>
    <t>998781192</t>
  </si>
  <si>
    <t>Příplatek k přesunu hmot tonážní 781 za zvětšený přesun do 100 m</t>
  </si>
  <si>
    <t>1570042319</t>
  </si>
  <si>
    <t>783</t>
  </si>
  <si>
    <t>Dokončovací práce - nátěry</t>
  </si>
  <si>
    <t>343</t>
  </si>
  <si>
    <t>783113101</t>
  </si>
  <si>
    <t>Jednonásobný napouštěcí syntetický nátěr truhlářských konstrukcí</t>
  </si>
  <si>
    <t>1947878583</t>
  </si>
  <si>
    <t>dveřní prahy</t>
  </si>
  <si>
    <t>0,80*0,20*1</t>
  </si>
  <si>
    <t>0,70*0,20*3</t>
  </si>
  <si>
    <t>344</t>
  </si>
  <si>
    <t>783114101</t>
  </si>
  <si>
    <t>Základní jednonásobný syntetický nátěr truhlářských konstrukcí</t>
  </si>
  <si>
    <t>648064735</t>
  </si>
  <si>
    <t>345</t>
  </si>
  <si>
    <t>783117101</t>
  </si>
  <si>
    <t>Krycí jednonásobný syntetický nátěr truhlářských konstrukcí</t>
  </si>
  <si>
    <t>321327204</t>
  </si>
  <si>
    <t>346</t>
  </si>
  <si>
    <t>783118211</t>
  </si>
  <si>
    <t>Lakovací dvojnásobný syntetický nátěr truhlářských konstrukcí s mezibroušením</t>
  </si>
  <si>
    <t>1589291036</t>
  </si>
  <si>
    <t>347</t>
  </si>
  <si>
    <t>783122131</t>
  </si>
  <si>
    <t>Plošné (plné) tmelení truhlářských konstrukcí včetně přebroušení disperzním tmelem</t>
  </si>
  <si>
    <t>-954105190</t>
  </si>
  <si>
    <t>348</t>
  </si>
  <si>
    <t>783601341</t>
  </si>
  <si>
    <t>Odrezivění litinových otopných těles před provedením nátěru</t>
  </si>
  <si>
    <t>90087464</t>
  </si>
  <si>
    <t>349</t>
  </si>
  <si>
    <t>783601345</t>
  </si>
  <si>
    <t>Odmaštění litinových otopných těles odmašťovačem vodou ředitelným před provedením nátěru</t>
  </si>
  <si>
    <t>-67255272</t>
  </si>
  <si>
    <t>350</t>
  </si>
  <si>
    <t>783601441</t>
  </si>
  <si>
    <t>Ometením litinových otopných těles před provedením nátěru</t>
  </si>
  <si>
    <t>678306491</t>
  </si>
  <si>
    <t>351</t>
  </si>
  <si>
    <t>783601713</t>
  </si>
  <si>
    <t>Odmaštění vodou ředitelným odmašťovačem potrubí DN do 50 mm</t>
  </si>
  <si>
    <t>-592741845</t>
  </si>
  <si>
    <t>352</t>
  </si>
  <si>
    <t>783614141</t>
  </si>
  <si>
    <t>Základní jednonásobný syntetický nátěr litinových otopných těles</t>
  </si>
  <si>
    <t>1494388010</t>
  </si>
  <si>
    <t>353</t>
  </si>
  <si>
    <t>783614551</t>
  </si>
  <si>
    <t>Základní jednonásobný syntetický nátěr potrubí DN do 50 mm</t>
  </si>
  <si>
    <t>1951622421</t>
  </si>
  <si>
    <t>354</t>
  </si>
  <si>
    <t>783615551</t>
  </si>
  <si>
    <t>Mezinátěr jednonásobný syntetický nátěr potrubí DN do 50 mm</t>
  </si>
  <si>
    <t>-97446121</t>
  </si>
  <si>
    <t>355</t>
  </si>
  <si>
    <t>783617147</t>
  </si>
  <si>
    <t>Krycí dvojnásobný syntetický nátěr litinových otopných těles</t>
  </si>
  <si>
    <t>2085051883</t>
  </si>
  <si>
    <t>356</t>
  </si>
  <si>
    <t>783617611</t>
  </si>
  <si>
    <t>Krycí dvojnásobný syntetický nátěr potrubí DN do 50 mm</t>
  </si>
  <si>
    <t>1842127331</t>
  </si>
  <si>
    <t>357</t>
  </si>
  <si>
    <t>783652111</t>
  </si>
  <si>
    <t>Tmelení článkových otopných těles polyesterovým tmelem</t>
  </si>
  <si>
    <t>-1473293984</t>
  </si>
  <si>
    <t>358</t>
  </si>
  <si>
    <t>783652331</t>
  </si>
  <si>
    <t>Tmelení polyesterovým tmelem potrubí DN do 50 mm</t>
  </si>
  <si>
    <t>713953136</t>
  </si>
  <si>
    <t>784</t>
  </si>
  <si>
    <t>Dokončovací práce - malby a tapety</t>
  </si>
  <si>
    <t>359</t>
  </si>
  <si>
    <t>784111001</t>
  </si>
  <si>
    <t>Oprášení (ometení ) podkladu v místnostech v do 3,80 m</t>
  </si>
  <si>
    <t>1940173407</t>
  </si>
  <si>
    <t>360</t>
  </si>
  <si>
    <t>784111011</t>
  </si>
  <si>
    <t>Obroušení podkladu omítnutého v místnostech v do 3,80 m</t>
  </si>
  <si>
    <t>1819605635</t>
  </si>
  <si>
    <t>361</t>
  </si>
  <si>
    <t>784121001</t>
  </si>
  <si>
    <t>Oškrabání malby v místnostech v do 3,80 m</t>
  </si>
  <si>
    <t>-2061765983</t>
  </si>
  <si>
    <t>362</t>
  </si>
  <si>
    <t>784121011</t>
  </si>
  <si>
    <t>Rozmývání podkladu po oškrabání malby v místnostech v do 3,80 m</t>
  </si>
  <si>
    <t>1082171027</t>
  </si>
  <si>
    <t>363</t>
  </si>
  <si>
    <t>784131013</t>
  </si>
  <si>
    <t>Odstranění lepených tapet s makulaturou ze stěn v do 3,80 m</t>
  </si>
  <si>
    <t>-327445818</t>
  </si>
  <si>
    <t>na stěnách - chodba, WC, komora, pokoj</t>
  </si>
  <si>
    <t>3,0</t>
  </si>
  <si>
    <t>2,0</t>
  </si>
  <si>
    <t>(1,85*2+0,76*2-0,6*1,97)*2,55 + 1,85*0,76</t>
  </si>
  <si>
    <t>(4,44+5,08)*2,55</t>
  </si>
  <si>
    <t>364</t>
  </si>
  <si>
    <t>784161001</t>
  </si>
  <si>
    <t>Tmelení spar a rohů šířky do 3 mm akrylátovým tmelem v místnostech v do 3,80 m</t>
  </si>
  <si>
    <t>-573573349</t>
  </si>
  <si>
    <t>trhliny v omítkách</t>
  </si>
  <si>
    <t>365</t>
  </si>
  <si>
    <t>784171101</t>
  </si>
  <si>
    <t>Zakrytí vnitřních podlah včetně pozdějšího odkrytí</t>
  </si>
  <si>
    <t>1324158764</t>
  </si>
  <si>
    <t>366</t>
  </si>
  <si>
    <t>58124844</t>
  </si>
  <si>
    <t>fólie pro malířské potřeby zakrývací tl 25µ 4x5m</t>
  </si>
  <si>
    <t>-1598171744</t>
  </si>
  <si>
    <t>45,35*1,05 'Přepočtené koeficientem množství</t>
  </si>
  <si>
    <t>367</t>
  </si>
  <si>
    <t>784171121</t>
  </si>
  <si>
    <t>Zakrytí vnitřních ploch konstrukcí nebo prvků v místnostech v do 3,80 m</t>
  </si>
  <si>
    <t>-2067928832</t>
  </si>
  <si>
    <t>368</t>
  </si>
  <si>
    <t>58124842</t>
  </si>
  <si>
    <t>fólie pro malířské potřeby zakrývací tl 7µ 4x5m</t>
  </si>
  <si>
    <t>-1405905451</t>
  </si>
  <si>
    <t>369</t>
  </si>
  <si>
    <t>784181121</t>
  </si>
  <si>
    <t>Hloubková jednonásobná bezbarvá penetrace podkladu v místnostech v do 3,80 m</t>
  </si>
  <si>
    <t>-1489228004</t>
  </si>
  <si>
    <t>370</t>
  </si>
  <si>
    <t>784211101</t>
  </si>
  <si>
    <t>Dvojnásobné bílé malby ze směsí za mokra výborně oděruvzdorných v místnostech v do 3,80 m</t>
  </si>
  <si>
    <t>-1199464768</t>
  </si>
  <si>
    <t>Stropy</t>
  </si>
  <si>
    <t>STĚNY</t>
  </si>
  <si>
    <t>(4,79*2+5,16*2)*2,55-0,8*1,97-1,194*2,0*2</t>
  </si>
  <si>
    <t>371</t>
  </si>
  <si>
    <t>784211141</t>
  </si>
  <si>
    <t>Příplatek k cenám 2x maleb ze směsí za mokra oděruvzdorných za provádění pl do 5 m2</t>
  </si>
  <si>
    <t>-1707529022</t>
  </si>
  <si>
    <t>1,07+2,8</t>
  </si>
  <si>
    <t>Stěny</t>
  </si>
  <si>
    <t>(1,6*2+1,75*2)*0,45</t>
  </si>
  <si>
    <t>(0,75*2+1,425*2)*1,05</t>
  </si>
  <si>
    <t>786</t>
  </si>
  <si>
    <t>Dokončovací práce - čalounické úpravy</t>
  </si>
  <si>
    <t>372</t>
  </si>
  <si>
    <t>786624R</t>
  </si>
  <si>
    <t>Seřízení a vyčištění lamelové žaluzie do oken kovových</t>
  </si>
  <si>
    <t>2067791172</t>
  </si>
  <si>
    <t>Práce a dodávky M</t>
  </si>
  <si>
    <t>22-M</t>
  </si>
  <si>
    <t>Montáže technologických zařízení pro dopravní stavby</t>
  </si>
  <si>
    <t>373</t>
  </si>
  <si>
    <t>228301202</t>
  </si>
  <si>
    <t>Demontáž zásuvky telefonní čtyřpólové na povrchu</t>
  </si>
  <si>
    <t>2073005878</t>
  </si>
  <si>
    <t>HZS</t>
  </si>
  <si>
    <t>Hodinové zúčtovací sazby</t>
  </si>
  <si>
    <t>374</t>
  </si>
  <si>
    <t>HZS1291</t>
  </si>
  <si>
    <t>Hodinová zúčtovací sazba pomocný stavební dělník</t>
  </si>
  <si>
    <t>hod</t>
  </si>
  <si>
    <t>512</t>
  </si>
  <si>
    <t>-622969355</t>
  </si>
  <si>
    <t>kompletní úklid společných prostor po dokončení stavby</t>
  </si>
  <si>
    <t>omytí zábradlí, parapetů, niky schodiště, vytření , zakrývání při malbě schodiště atd.</t>
  </si>
  <si>
    <t>375</t>
  </si>
  <si>
    <t>HZS2232</t>
  </si>
  <si>
    <t>Hodinová zúčtovací sazba elektrikář odborný - revize atd.</t>
  </si>
  <si>
    <t>-399561908</t>
  </si>
  <si>
    <t>VRN</t>
  </si>
  <si>
    <t>Vedlejší rozpočtové náklady</t>
  </si>
  <si>
    <t>VRN3</t>
  </si>
  <si>
    <t>Zařízení staveniště</t>
  </si>
  <si>
    <t>376</t>
  </si>
  <si>
    <t>030001000</t>
  </si>
  <si>
    <t>den</t>
  </si>
  <si>
    <t>1024</t>
  </si>
  <si>
    <t>-1937282100</t>
  </si>
  <si>
    <t>VRN7</t>
  </si>
  <si>
    <t>Provozní vlivy</t>
  </si>
  <si>
    <t>377</t>
  </si>
  <si>
    <t>070001000</t>
  </si>
  <si>
    <t>-132243841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</si>
</sst>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9" t="s">
        <v>14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2"/>
      <c r="AL5" s="22"/>
      <c r="AM5" s="22"/>
      <c r="AN5" s="22"/>
      <c r="AO5" s="22"/>
      <c r="AP5" s="22"/>
      <c r="AQ5" s="22"/>
      <c r="AR5" s="20"/>
      <c r="BE5" s="24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1" t="s">
        <v>17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2"/>
      <c r="AL6" s="22"/>
      <c r="AM6" s="22"/>
      <c r="AN6" s="22"/>
      <c r="AO6" s="22"/>
      <c r="AP6" s="22"/>
      <c r="AQ6" s="22"/>
      <c r="AR6" s="20"/>
      <c r="BE6" s="24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4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7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47"/>
      <c r="BS13" s="17" t="s">
        <v>6</v>
      </c>
    </row>
    <row r="14" spans="1:74" ht="12.75">
      <c r="B14" s="21"/>
      <c r="C14" s="22"/>
      <c r="D14" s="22"/>
      <c r="E14" s="252" t="s">
        <v>28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4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7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47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7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47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7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7"/>
    </row>
    <row r="23" spans="1:71" s="1" customFormat="1" ht="16.5" customHeight="1">
      <c r="B23" s="21"/>
      <c r="C23" s="22"/>
      <c r="D23" s="22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2"/>
      <c r="AP23" s="22"/>
      <c r="AQ23" s="22"/>
      <c r="AR23" s="20"/>
      <c r="BE23" s="24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7"/>
    </row>
    <row r="26" spans="1:71" s="2" customFormat="1" ht="25.9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5">
        <f>ROUND(AG94,2)</f>
        <v>0</v>
      </c>
      <c r="AL26" s="256"/>
      <c r="AM26" s="256"/>
      <c r="AN26" s="256"/>
      <c r="AO26" s="256"/>
      <c r="AP26" s="36"/>
      <c r="AQ26" s="36"/>
      <c r="AR26" s="39"/>
      <c r="BE26" s="24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7" t="s">
        <v>34</v>
      </c>
      <c r="M28" s="257"/>
      <c r="N28" s="257"/>
      <c r="O28" s="257"/>
      <c r="P28" s="257"/>
      <c r="Q28" s="36"/>
      <c r="R28" s="36"/>
      <c r="S28" s="36"/>
      <c r="T28" s="36"/>
      <c r="U28" s="36"/>
      <c r="V28" s="36"/>
      <c r="W28" s="257" t="s">
        <v>35</v>
      </c>
      <c r="X28" s="257"/>
      <c r="Y28" s="257"/>
      <c r="Z28" s="257"/>
      <c r="AA28" s="257"/>
      <c r="AB28" s="257"/>
      <c r="AC28" s="257"/>
      <c r="AD28" s="257"/>
      <c r="AE28" s="257"/>
      <c r="AF28" s="36"/>
      <c r="AG28" s="36"/>
      <c r="AH28" s="36"/>
      <c r="AI28" s="36"/>
      <c r="AJ28" s="36"/>
      <c r="AK28" s="257" t="s">
        <v>36</v>
      </c>
      <c r="AL28" s="257"/>
      <c r="AM28" s="257"/>
      <c r="AN28" s="257"/>
      <c r="AO28" s="257"/>
      <c r="AP28" s="36"/>
      <c r="AQ28" s="36"/>
      <c r="AR28" s="39"/>
      <c r="BE28" s="247"/>
    </row>
    <row r="29" spans="1:71" s="3" customFormat="1" ht="14.45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60">
        <v>0.21</v>
      </c>
      <c r="M29" s="259"/>
      <c r="N29" s="259"/>
      <c r="O29" s="259"/>
      <c r="P29" s="259"/>
      <c r="Q29" s="41"/>
      <c r="R29" s="41"/>
      <c r="S29" s="41"/>
      <c r="T29" s="41"/>
      <c r="U29" s="41"/>
      <c r="V29" s="41"/>
      <c r="W29" s="258">
        <f>ROUND(AZ94, 2)</f>
        <v>0</v>
      </c>
      <c r="X29" s="259"/>
      <c r="Y29" s="259"/>
      <c r="Z29" s="259"/>
      <c r="AA29" s="259"/>
      <c r="AB29" s="259"/>
      <c r="AC29" s="259"/>
      <c r="AD29" s="259"/>
      <c r="AE29" s="259"/>
      <c r="AF29" s="41"/>
      <c r="AG29" s="41"/>
      <c r="AH29" s="41"/>
      <c r="AI29" s="41"/>
      <c r="AJ29" s="41"/>
      <c r="AK29" s="258">
        <f>ROUND(AV94, 2)</f>
        <v>0</v>
      </c>
      <c r="AL29" s="259"/>
      <c r="AM29" s="259"/>
      <c r="AN29" s="259"/>
      <c r="AO29" s="259"/>
      <c r="AP29" s="41"/>
      <c r="AQ29" s="41"/>
      <c r="AR29" s="42"/>
      <c r="BE29" s="248"/>
    </row>
    <row r="30" spans="1:71" s="3" customFormat="1" ht="14.45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60">
        <v>0.12</v>
      </c>
      <c r="M30" s="259"/>
      <c r="N30" s="259"/>
      <c r="O30" s="259"/>
      <c r="P30" s="259"/>
      <c r="Q30" s="41"/>
      <c r="R30" s="41"/>
      <c r="S30" s="41"/>
      <c r="T30" s="41"/>
      <c r="U30" s="41"/>
      <c r="V30" s="41"/>
      <c r="W30" s="258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F30" s="41"/>
      <c r="AG30" s="41"/>
      <c r="AH30" s="41"/>
      <c r="AI30" s="41"/>
      <c r="AJ30" s="41"/>
      <c r="AK30" s="258">
        <f>ROUND(AW94, 2)</f>
        <v>0</v>
      </c>
      <c r="AL30" s="259"/>
      <c r="AM30" s="259"/>
      <c r="AN30" s="259"/>
      <c r="AO30" s="259"/>
      <c r="AP30" s="41"/>
      <c r="AQ30" s="41"/>
      <c r="AR30" s="42"/>
      <c r="BE30" s="248"/>
    </row>
    <row r="31" spans="1:71" s="3" customFormat="1" ht="14.45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60">
        <v>0.21</v>
      </c>
      <c r="M31" s="259"/>
      <c r="N31" s="259"/>
      <c r="O31" s="259"/>
      <c r="P31" s="259"/>
      <c r="Q31" s="41"/>
      <c r="R31" s="41"/>
      <c r="S31" s="41"/>
      <c r="T31" s="41"/>
      <c r="U31" s="41"/>
      <c r="V31" s="41"/>
      <c r="W31" s="258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41"/>
      <c r="AG31" s="41"/>
      <c r="AH31" s="41"/>
      <c r="AI31" s="41"/>
      <c r="AJ31" s="41"/>
      <c r="AK31" s="258">
        <v>0</v>
      </c>
      <c r="AL31" s="259"/>
      <c r="AM31" s="259"/>
      <c r="AN31" s="259"/>
      <c r="AO31" s="259"/>
      <c r="AP31" s="41"/>
      <c r="AQ31" s="41"/>
      <c r="AR31" s="42"/>
      <c r="BE31" s="248"/>
    </row>
    <row r="32" spans="1:71" s="3" customFormat="1" ht="14.45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60">
        <v>0.12</v>
      </c>
      <c r="M32" s="259"/>
      <c r="N32" s="259"/>
      <c r="O32" s="259"/>
      <c r="P32" s="259"/>
      <c r="Q32" s="41"/>
      <c r="R32" s="41"/>
      <c r="S32" s="41"/>
      <c r="T32" s="41"/>
      <c r="U32" s="41"/>
      <c r="V32" s="41"/>
      <c r="W32" s="258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41"/>
      <c r="AG32" s="41"/>
      <c r="AH32" s="41"/>
      <c r="AI32" s="41"/>
      <c r="AJ32" s="41"/>
      <c r="AK32" s="258">
        <v>0</v>
      </c>
      <c r="AL32" s="259"/>
      <c r="AM32" s="259"/>
      <c r="AN32" s="259"/>
      <c r="AO32" s="259"/>
      <c r="AP32" s="41"/>
      <c r="AQ32" s="41"/>
      <c r="AR32" s="42"/>
      <c r="BE32" s="248"/>
    </row>
    <row r="33" spans="1:57" s="3" customFormat="1" ht="14.45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60">
        <v>0</v>
      </c>
      <c r="M33" s="259"/>
      <c r="N33" s="259"/>
      <c r="O33" s="259"/>
      <c r="P33" s="259"/>
      <c r="Q33" s="41"/>
      <c r="R33" s="41"/>
      <c r="S33" s="41"/>
      <c r="T33" s="41"/>
      <c r="U33" s="41"/>
      <c r="V33" s="41"/>
      <c r="W33" s="258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F33" s="41"/>
      <c r="AG33" s="41"/>
      <c r="AH33" s="41"/>
      <c r="AI33" s="41"/>
      <c r="AJ33" s="41"/>
      <c r="AK33" s="258">
        <v>0</v>
      </c>
      <c r="AL33" s="259"/>
      <c r="AM33" s="259"/>
      <c r="AN33" s="259"/>
      <c r="AO33" s="259"/>
      <c r="AP33" s="41"/>
      <c r="AQ33" s="41"/>
      <c r="AR33" s="42"/>
      <c r="BE33" s="24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7"/>
    </row>
    <row r="35" spans="1:57" s="2" customFormat="1" ht="25.9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61" t="s">
        <v>45</v>
      </c>
      <c r="Y35" s="262"/>
      <c r="Z35" s="262"/>
      <c r="AA35" s="262"/>
      <c r="AB35" s="262"/>
      <c r="AC35" s="45"/>
      <c r="AD35" s="45"/>
      <c r="AE35" s="45"/>
      <c r="AF35" s="45"/>
      <c r="AG35" s="45"/>
      <c r="AH35" s="45"/>
      <c r="AI35" s="45"/>
      <c r="AJ35" s="45"/>
      <c r="AK35" s="263">
        <f>SUM(AK26:AK33)</f>
        <v>0</v>
      </c>
      <c r="AL35" s="262"/>
      <c r="AM35" s="262"/>
      <c r="AN35" s="262"/>
      <c r="AO35" s="26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2024-01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5" t="str">
        <f>K6</f>
        <v>Oprava bytů MČ Praha 6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7" t="str">
        <f>IF(AN8= "","",AN8)</f>
        <v>4. 1. 2024</v>
      </c>
      <c r="AN87" s="267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8" t="str">
        <f>IF(E17="","",E17)</f>
        <v xml:space="preserve"> </v>
      </c>
      <c r="AN89" s="269"/>
      <c r="AO89" s="269"/>
      <c r="AP89" s="269"/>
      <c r="AQ89" s="36"/>
      <c r="AR89" s="39"/>
      <c r="AS89" s="270" t="s">
        <v>53</v>
      </c>
      <c r="AT89" s="27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68" t="str">
        <f>IF(E20="","",E20)</f>
        <v xml:space="preserve"> </v>
      </c>
      <c r="AN90" s="269"/>
      <c r="AO90" s="269"/>
      <c r="AP90" s="269"/>
      <c r="AQ90" s="36"/>
      <c r="AR90" s="39"/>
      <c r="AS90" s="272"/>
      <c r="AT90" s="27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4"/>
      <c r="AT91" s="27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6" t="s">
        <v>54</v>
      </c>
      <c r="D92" s="277"/>
      <c r="E92" s="277"/>
      <c r="F92" s="277"/>
      <c r="G92" s="277"/>
      <c r="H92" s="73"/>
      <c r="I92" s="278" t="s">
        <v>55</v>
      </c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9" t="s">
        <v>56</v>
      </c>
      <c r="AH92" s="277"/>
      <c r="AI92" s="277"/>
      <c r="AJ92" s="277"/>
      <c r="AK92" s="277"/>
      <c r="AL92" s="277"/>
      <c r="AM92" s="277"/>
      <c r="AN92" s="278" t="s">
        <v>57</v>
      </c>
      <c r="AO92" s="277"/>
      <c r="AP92" s="280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7" t="s">
        <v>70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4">
        <f>ROUND(AG95,2)</f>
        <v>0</v>
      </c>
      <c r="AH94" s="284"/>
      <c r="AI94" s="284"/>
      <c r="AJ94" s="284"/>
      <c r="AK94" s="284"/>
      <c r="AL94" s="284"/>
      <c r="AM94" s="284"/>
      <c r="AN94" s="285">
        <f>SUM(AG94,AT94)</f>
        <v>0</v>
      </c>
      <c r="AO94" s="285"/>
      <c r="AP94" s="285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72</v>
      </c>
      <c r="BT94" s="91" t="s">
        <v>73</v>
      </c>
      <c r="BU94" s="92" t="s">
        <v>74</v>
      </c>
      <c r="BV94" s="91" t="s">
        <v>75</v>
      </c>
      <c r="BW94" s="91" t="s">
        <v>5</v>
      </c>
      <c r="BX94" s="91" t="s">
        <v>76</v>
      </c>
      <c r="CL94" s="91" t="s">
        <v>1</v>
      </c>
    </row>
    <row r="95" spans="1:91" s="7" customFormat="1" ht="24.75" customHeight="1">
      <c r="A95" s="93" t="s">
        <v>77</v>
      </c>
      <c r="B95" s="94"/>
      <c r="C95" s="95"/>
      <c r="D95" s="283" t="s">
        <v>7</v>
      </c>
      <c r="E95" s="283"/>
      <c r="F95" s="283"/>
      <c r="G95" s="283"/>
      <c r="H95" s="283"/>
      <c r="I95" s="96"/>
      <c r="J95" s="283" t="s">
        <v>78</v>
      </c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1">
        <f>'21 - Oprava bytu Bělohors...'!J30</f>
        <v>0</v>
      </c>
      <c r="AH95" s="282"/>
      <c r="AI95" s="282"/>
      <c r="AJ95" s="282"/>
      <c r="AK95" s="282"/>
      <c r="AL95" s="282"/>
      <c r="AM95" s="282"/>
      <c r="AN95" s="281">
        <f>SUM(AG95,AT95)</f>
        <v>0</v>
      </c>
      <c r="AO95" s="282"/>
      <c r="AP95" s="282"/>
      <c r="AQ95" s="97" t="s">
        <v>79</v>
      </c>
      <c r="AR95" s="98"/>
      <c r="AS95" s="99">
        <v>0</v>
      </c>
      <c r="AT95" s="100">
        <f>ROUND(SUM(AV95:AW95),2)</f>
        <v>0</v>
      </c>
      <c r="AU95" s="101">
        <f>'21 - Oprava bytu Bělohors...'!P152</f>
        <v>0</v>
      </c>
      <c r="AV95" s="100">
        <f>'21 - Oprava bytu Bělohors...'!J33</f>
        <v>0</v>
      </c>
      <c r="AW95" s="100">
        <f>'21 - Oprava bytu Bělohors...'!J34</f>
        <v>0</v>
      </c>
      <c r="AX95" s="100">
        <f>'21 - Oprava bytu Bělohors...'!J35</f>
        <v>0</v>
      </c>
      <c r="AY95" s="100">
        <f>'21 - Oprava bytu Bělohors...'!J36</f>
        <v>0</v>
      </c>
      <c r="AZ95" s="100">
        <f>'21 - Oprava bytu Bělohors...'!F33</f>
        <v>0</v>
      </c>
      <c r="BA95" s="100">
        <f>'21 - Oprava bytu Bělohors...'!F34</f>
        <v>0</v>
      </c>
      <c r="BB95" s="100">
        <f>'21 - Oprava bytu Bělohors...'!F35</f>
        <v>0</v>
      </c>
      <c r="BC95" s="100">
        <f>'21 - Oprava bytu Bělohors...'!F36</f>
        <v>0</v>
      </c>
      <c r="BD95" s="102">
        <f>'21 - Oprava bytu Bělohors...'!F37</f>
        <v>0</v>
      </c>
      <c r="BT95" s="103" t="s">
        <v>80</v>
      </c>
      <c r="BV95" s="103" t="s">
        <v>75</v>
      </c>
      <c r="BW95" s="103" t="s">
        <v>81</v>
      </c>
      <c r="BX95" s="103" t="s">
        <v>5</v>
      </c>
      <c r="CL95" s="103" t="s">
        <v>1</v>
      </c>
      <c r="CM95" s="103" t="s">
        <v>80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9dvHAd9tdi+14bHeZ9gB0NFVG1NdXT6mlKaXscNTLMbXtadUntgzKxI0pmBQptEe0vb02dW50KOLIG0qwT78rA==" saltValue="WCQLaK7BoPu/fkOhJ4Jth6Z8QWVCKN6i0Kj3bb8YPPK8jNvpw9f6VmFnAjQZ56qKplTbGgK594TWKLBc5Z65r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1 - Oprava bytu Bělohors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82"/>
  <sheetViews>
    <sheetView showGridLines="0" tabSelected="1" workbookViewId="0">
      <selection activeCell="J9" sqref="J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7" t="s">
        <v>81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80</v>
      </c>
    </row>
    <row r="4" spans="1:46" s="1" customFormat="1" ht="24.95" customHeight="1">
      <c r="B4" s="20"/>
      <c r="D4" s="106" t="s">
        <v>82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16.5" customHeight="1">
      <c r="B7" s="20"/>
      <c r="E7" s="287" t="str">
        <f>'Rekapitulace stavby'!K6</f>
        <v>Oprava bytů MČ Praha 6</v>
      </c>
      <c r="F7" s="288"/>
      <c r="G7" s="288"/>
      <c r="H7" s="288"/>
      <c r="L7" s="20"/>
    </row>
    <row r="8" spans="1:46" s="2" customFormat="1" ht="12" customHeight="1">
      <c r="A8" s="34"/>
      <c r="B8" s="39"/>
      <c r="C8" s="34"/>
      <c r="D8" s="108" t="s">
        <v>83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9" t="s">
        <v>84</v>
      </c>
      <c r="F9" s="290"/>
      <c r="G9" s="290"/>
      <c r="H9" s="290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>
        <v>45554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tr">
        <f>IF('Rekapitulace stavby'!E11="","",'Rekapitulace stavby'!E11)</f>
        <v xml:space="preserve"> </v>
      </c>
      <c r="F15" s="34"/>
      <c r="G15" s="34"/>
      <c r="H15" s="34"/>
      <c r="I15" s="108" t="s">
        <v>26</v>
      </c>
      <c r="J15" s="109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27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8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29</v>
      </c>
      <c r="E20" s="34"/>
      <c r="F20" s="34"/>
      <c r="G20" s="34"/>
      <c r="H20" s="34"/>
      <c r="I20" s="108" t="s">
        <v>25</v>
      </c>
      <c r="J20" s="109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tr">
        <f>IF('Rekapitulace stavby'!E17="","",'Rekapitulace stavby'!E17)</f>
        <v xml:space="preserve"> </v>
      </c>
      <c r="F21" s="34"/>
      <c r="G21" s="34"/>
      <c r="H21" s="34"/>
      <c r="I21" s="108" t="s">
        <v>26</v>
      </c>
      <c r="J21" s="109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30</v>
      </c>
      <c r="E23" s="34"/>
      <c r="F23" s="34"/>
      <c r="G23" s="34"/>
      <c r="H23" s="34"/>
      <c r="I23" s="108" t="s">
        <v>25</v>
      </c>
      <c r="J23" s="109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 t="s">
        <v>85</v>
      </c>
      <c r="F24" s="34"/>
      <c r="G24" s="34"/>
      <c r="H24" s="34"/>
      <c r="I24" s="108" t="s">
        <v>26</v>
      </c>
      <c r="J24" s="109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93" t="s">
        <v>1</v>
      </c>
      <c r="F27" s="293"/>
      <c r="G27" s="293"/>
      <c r="H27" s="29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33</v>
      </c>
      <c r="E30" s="34"/>
      <c r="F30" s="34"/>
      <c r="G30" s="34"/>
      <c r="H30" s="34"/>
      <c r="I30" s="34"/>
      <c r="J30" s="116">
        <f>ROUND(J152,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7" t="s">
        <v>35</v>
      </c>
      <c r="G32" s="34"/>
      <c r="H32" s="34"/>
      <c r="I32" s="117" t="s">
        <v>34</v>
      </c>
      <c r="J32" s="117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8" t="s">
        <v>37</v>
      </c>
      <c r="E33" s="108" t="s">
        <v>38</v>
      </c>
      <c r="F33" s="119">
        <f>ROUND((SUM(BE152:BE1181)),  2)</f>
        <v>0</v>
      </c>
      <c r="G33" s="34"/>
      <c r="H33" s="34"/>
      <c r="I33" s="120">
        <v>0.21</v>
      </c>
      <c r="J33" s="119">
        <f>ROUND(((SUM(BE152:BE1181))*I33),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39</v>
      </c>
      <c r="F34" s="119">
        <f>ROUND((SUM(BF152:BF1181)),  2)</f>
        <v>0</v>
      </c>
      <c r="G34" s="34"/>
      <c r="H34" s="34"/>
      <c r="I34" s="120">
        <v>0.12</v>
      </c>
      <c r="J34" s="119">
        <f>ROUND(((SUM(BF152:BF1181))*I34),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40</v>
      </c>
      <c r="F35" s="119">
        <f>ROUND((SUM(BG152:BG1181)),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41</v>
      </c>
      <c r="F36" s="119">
        <f>ROUND((SUM(BH152:BH1181)),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42</v>
      </c>
      <c r="F37" s="119">
        <f>ROUND((SUM(BI152:BI1181)),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43</v>
      </c>
      <c r="E39" s="123"/>
      <c r="F39" s="123"/>
      <c r="G39" s="124" t="s">
        <v>44</v>
      </c>
      <c r="H39" s="125" t="s">
        <v>45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8" t="s">
        <v>46</v>
      </c>
      <c r="E50" s="129"/>
      <c r="F50" s="129"/>
      <c r="G50" s="128" t="s">
        <v>47</v>
      </c>
      <c r="H50" s="129"/>
      <c r="I50" s="129"/>
      <c r="J50" s="129"/>
      <c r="K50" s="12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0" t="s">
        <v>48</v>
      </c>
      <c r="E61" s="131"/>
      <c r="F61" s="132" t="s">
        <v>49</v>
      </c>
      <c r="G61" s="130" t="s">
        <v>48</v>
      </c>
      <c r="H61" s="131"/>
      <c r="I61" s="131"/>
      <c r="J61" s="133" t="s">
        <v>49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8" t="s">
        <v>50</v>
      </c>
      <c r="E65" s="134"/>
      <c r="F65" s="134"/>
      <c r="G65" s="128" t="s">
        <v>51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0" t="s">
        <v>48</v>
      </c>
      <c r="E76" s="131"/>
      <c r="F76" s="132" t="s">
        <v>49</v>
      </c>
      <c r="G76" s="130" t="s">
        <v>48</v>
      </c>
      <c r="H76" s="131"/>
      <c r="I76" s="131"/>
      <c r="J76" s="133" t="s">
        <v>49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4" t="str">
        <f>E7</f>
        <v>Oprava bytů MČ Praha 6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5" t="str">
        <f>E9</f>
        <v>21 - Oprava bytu Bělohorská 1677/72, byt č. 9, 5 NP</v>
      </c>
      <c r="F87" s="296"/>
      <c r="G87" s="296"/>
      <c r="H87" s="29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>
        <f>IF(J12="","",J12)</f>
        <v>45554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 t="str">
        <f>E24</f>
        <v>Simona Králová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87</v>
      </c>
      <c r="D94" s="140"/>
      <c r="E94" s="140"/>
      <c r="F94" s="140"/>
      <c r="G94" s="140"/>
      <c r="H94" s="140"/>
      <c r="I94" s="140"/>
      <c r="J94" s="141" t="s">
        <v>88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2" t="s">
        <v>89</v>
      </c>
      <c r="D96" s="36"/>
      <c r="E96" s="36"/>
      <c r="F96" s="36"/>
      <c r="G96" s="36"/>
      <c r="H96" s="36"/>
      <c r="I96" s="36"/>
      <c r="J96" s="84">
        <f>J152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90</v>
      </c>
    </row>
    <row r="97" spans="2:12" s="9" customFormat="1" ht="24.95" customHeight="1">
      <c r="B97" s="143"/>
      <c r="C97" s="144"/>
      <c r="D97" s="145" t="s">
        <v>91</v>
      </c>
      <c r="E97" s="146"/>
      <c r="F97" s="146"/>
      <c r="G97" s="146"/>
      <c r="H97" s="146"/>
      <c r="I97" s="146"/>
      <c r="J97" s="147">
        <f>J153</f>
        <v>0</v>
      </c>
      <c r="K97" s="144"/>
      <c r="L97" s="148"/>
    </row>
    <row r="98" spans="2:12" s="10" customFormat="1" ht="19.899999999999999" customHeight="1">
      <c r="B98" s="149"/>
      <c r="C98" s="150"/>
      <c r="D98" s="151" t="s">
        <v>92</v>
      </c>
      <c r="E98" s="152"/>
      <c r="F98" s="152"/>
      <c r="G98" s="152"/>
      <c r="H98" s="152"/>
      <c r="I98" s="152"/>
      <c r="J98" s="153">
        <f>J154</f>
        <v>0</v>
      </c>
      <c r="K98" s="150"/>
      <c r="L98" s="154"/>
    </row>
    <row r="99" spans="2:12" s="10" customFormat="1" ht="19.899999999999999" customHeight="1">
      <c r="B99" s="149"/>
      <c r="C99" s="150"/>
      <c r="D99" s="151" t="s">
        <v>93</v>
      </c>
      <c r="E99" s="152"/>
      <c r="F99" s="152"/>
      <c r="G99" s="152"/>
      <c r="H99" s="152"/>
      <c r="I99" s="152"/>
      <c r="J99" s="153">
        <f>J170</f>
        <v>0</v>
      </c>
      <c r="K99" s="150"/>
      <c r="L99" s="154"/>
    </row>
    <row r="100" spans="2:12" s="10" customFormat="1" ht="19.899999999999999" customHeight="1">
      <c r="B100" s="149"/>
      <c r="C100" s="150"/>
      <c r="D100" s="151" t="s">
        <v>94</v>
      </c>
      <c r="E100" s="152"/>
      <c r="F100" s="152"/>
      <c r="G100" s="152"/>
      <c r="H100" s="152"/>
      <c r="I100" s="152"/>
      <c r="J100" s="153">
        <f>J257</f>
        <v>0</v>
      </c>
      <c r="K100" s="150"/>
      <c r="L100" s="154"/>
    </row>
    <row r="101" spans="2:12" s="10" customFormat="1" ht="19.899999999999999" customHeight="1">
      <c r="B101" s="149"/>
      <c r="C101" s="150"/>
      <c r="D101" s="151" t="s">
        <v>95</v>
      </c>
      <c r="E101" s="152"/>
      <c r="F101" s="152"/>
      <c r="G101" s="152"/>
      <c r="H101" s="152"/>
      <c r="I101" s="152"/>
      <c r="J101" s="153">
        <f>J333</f>
        <v>0</v>
      </c>
      <c r="K101" s="150"/>
      <c r="L101" s="154"/>
    </row>
    <row r="102" spans="2:12" s="10" customFormat="1" ht="19.899999999999999" customHeight="1">
      <c r="B102" s="149"/>
      <c r="C102" s="150"/>
      <c r="D102" s="151" t="s">
        <v>96</v>
      </c>
      <c r="E102" s="152"/>
      <c r="F102" s="152"/>
      <c r="G102" s="152"/>
      <c r="H102" s="152"/>
      <c r="I102" s="152"/>
      <c r="J102" s="153">
        <f>J340</f>
        <v>0</v>
      </c>
      <c r="K102" s="150"/>
      <c r="L102" s="154"/>
    </row>
    <row r="103" spans="2:12" s="9" customFormat="1" ht="24.95" customHeight="1">
      <c r="B103" s="143"/>
      <c r="C103" s="144"/>
      <c r="D103" s="145" t="s">
        <v>97</v>
      </c>
      <c r="E103" s="146"/>
      <c r="F103" s="146"/>
      <c r="G103" s="146"/>
      <c r="H103" s="146"/>
      <c r="I103" s="146"/>
      <c r="J103" s="147">
        <f>J343</f>
        <v>0</v>
      </c>
      <c r="K103" s="144"/>
      <c r="L103" s="148"/>
    </row>
    <row r="104" spans="2:12" s="10" customFormat="1" ht="19.899999999999999" customHeight="1">
      <c r="B104" s="149"/>
      <c r="C104" s="150"/>
      <c r="D104" s="151" t="s">
        <v>98</v>
      </c>
      <c r="E104" s="152"/>
      <c r="F104" s="152"/>
      <c r="G104" s="152"/>
      <c r="H104" s="152"/>
      <c r="I104" s="152"/>
      <c r="J104" s="153">
        <f>J344</f>
        <v>0</v>
      </c>
      <c r="K104" s="150"/>
      <c r="L104" s="154"/>
    </row>
    <row r="105" spans="2:12" s="10" customFormat="1" ht="19.899999999999999" customHeight="1">
      <c r="B105" s="149"/>
      <c r="C105" s="150"/>
      <c r="D105" s="151" t="s">
        <v>99</v>
      </c>
      <c r="E105" s="152"/>
      <c r="F105" s="152"/>
      <c r="G105" s="152"/>
      <c r="H105" s="152"/>
      <c r="I105" s="152"/>
      <c r="J105" s="153">
        <f>J369</f>
        <v>0</v>
      </c>
      <c r="K105" s="150"/>
      <c r="L105" s="154"/>
    </row>
    <row r="106" spans="2:12" s="10" customFormat="1" ht="19.899999999999999" customHeight="1">
      <c r="B106" s="149"/>
      <c r="C106" s="150"/>
      <c r="D106" s="151" t="s">
        <v>100</v>
      </c>
      <c r="E106" s="152"/>
      <c r="F106" s="152"/>
      <c r="G106" s="152"/>
      <c r="H106" s="152"/>
      <c r="I106" s="152"/>
      <c r="J106" s="153">
        <f>J428</f>
        <v>0</v>
      </c>
      <c r="K106" s="150"/>
      <c r="L106" s="154"/>
    </row>
    <row r="107" spans="2:12" s="10" customFormat="1" ht="19.899999999999999" customHeight="1">
      <c r="B107" s="149"/>
      <c r="C107" s="150"/>
      <c r="D107" s="151" t="s">
        <v>101</v>
      </c>
      <c r="E107" s="152"/>
      <c r="F107" s="152"/>
      <c r="G107" s="152"/>
      <c r="H107" s="152"/>
      <c r="I107" s="152"/>
      <c r="J107" s="153">
        <f>J482</f>
        <v>0</v>
      </c>
      <c r="K107" s="150"/>
      <c r="L107" s="154"/>
    </row>
    <row r="108" spans="2:12" s="10" customFormat="1" ht="19.899999999999999" customHeight="1">
      <c r="B108" s="149"/>
      <c r="C108" s="150"/>
      <c r="D108" s="151" t="s">
        <v>102</v>
      </c>
      <c r="E108" s="152"/>
      <c r="F108" s="152"/>
      <c r="G108" s="152"/>
      <c r="H108" s="152"/>
      <c r="I108" s="152"/>
      <c r="J108" s="153">
        <f>J490</f>
        <v>0</v>
      </c>
      <c r="K108" s="150"/>
      <c r="L108" s="154"/>
    </row>
    <row r="109" spans="2:12" s="10" customFormat="1" ht="19.899999999999999" customHeight="1">
      <c r="B109" s="149"/>
      <c r="C109" s="150"/>
      <c r="D109" s="151" t="s">
        <v>103</v>
      </c>
      <c r="E109" s="152"/>
      <c r="F109" s="152"/>
      <c r="G109" s="152"/>
      <c r="H109" s="152"/>
      <c r="I109" s="152"/>
      <c r="J109" s="153">
        <f>J550</f>
        <v>0</v>
      </c>
      <c r="K109" s="150"/>
      <c r="L109" s="154"/>
    </row>
    <row r="110" spans="2:12" s="10" customFormat="1" ht="19.899999999999999" customHeight="1">
      <c r="B110" s="149"/>
      <c r="C110" s="150"/>
      <c r="D110" s="151" t="s">
        <v>104</v>
      </c>
      <c r="E110" s="152"/>
      <c r="F110" s="152"/>
      <c r="G110" s="152"/>
      <c r="H110" s="152"/>
      <c r="I110" s="152"/>
      <c r="J110" s="153">
        <f>J556</f>
        <v>0</v>
      </c>
      <c r="K110" s="150"/>
      <c r="L110" s="154"/>
    </row>
    <row r="111" spans="2:12" s="10" customFormat="1" ht="19.899999999999999" customHeight="1">
      <c r="B111" s="149"/>
      <c r="C111" s="150"/>
      <c r="D111" s="151" t="s">
        <v>105</v>
      </c>
      <c r="E111" s="152"/>
      <c r="F111" s="152"/>
      <c r="G111" s="152"/>
      <c r="H111" s="152"/>
      <c r="I111" s="152"/>
      <c r="J111" s="153">
        <f>J561</f>
        <v>0</v>
      </c>
      <c r="K111" s="150"/>
      <c r="L111" s="154"/>
    </row>
    <row r="112" spans="2:12" s="10" customFormat="1" ht="19.899999999999999" customHeight="1">
      <c r="B112" s="149"/>
      <c r="C112" s="150"/>
      <c r="D112" s="151" t="s">
        <v>106</v>
      </c>
      <c r="E112" s="152"/>
      <c r="F112" s="152"/>
      <c r="G112" s="152"/>
      <c r="H112" s="152"/>
      <c r="I112" s="152"/>
      <c r="J112" s="153">
        <f>J606</f>
        <v>0</v>
      </c>
      <c r="K112" s="150"/>
      <c r="L112" s="154"/>
    </row>
    <row r="113" spans="2:12" s="10" customFormat="1" ht="19.899999999999999" customHeight="1">
      <c r="B113" s="149"/>
      <c r="C113" s="150"/>
      <c r="D113" s="151" t="s">
        <v>107</v>
      </c>
      <c r="E113" s="152"/>
      <c r="F113" s="152"/>
      <c r="G113" s="152"/>
      <c r="H113" s="152"/>
      <c r="I113" s="152"/>
      <c r="J113" s="153">
        <f>J781</f>
        <v>0</v>
      </c>
      <c r="K113" s="150"/>
      <c r="L113" s="154"/>
    </row>
    <row r="114" spans="2:12" s="10" customFormat="1" ht="19.899999999999999" customHeight="1">
      <c r="B114" s="149"/>
      <c r="C114" s="150"/>
      <c r="D114" s="151" t="s">
        <v>108</v>
      </c>
      <c r="E114" s="152"/>
      <c r="F114" s="152"/>
      <c r="G114" s="152"/>
      <c r="H114" s="152"/>
      <c r="I114" s="152"/>
      <c r="J114" s="153">
        <f>J800</f>
        <v>0</v>
      </c>
      <c r="K114" s="150"/>
      <c r="L114" s="154"/>
    </row>
    <row r="115" spans="2:12" s="10" customFormat="1" ht="19.899999999999999" customHeight="1">
      <c r="B115" s="149"/>
      <c r="C115" s="150"/>
      <c r="D115" s="151" t="s">
        <v>109</v>
      </c>
      <c r="E115" s="152"/>
      <c r="F115" s="152"/>
      <c r="G115" s="152"/>
      <c r="H115" s="152"/>
      <c r="I115" s="152"/>
      <c r="J115" s="153">
        <f>J819</f>
        <v>0</v>
      </c>
      <c r="K115" s="150"/>
      <c r="L115" s="154"/>
    </row>
    <row r="116" spans="2:12" s="10" customFormat="1" ht="19.899999999999999" customHeight="1">
      <c r="B116" s="149"/>
      <c r="C116" s="150"/>
      <c r="D116" s="151" t="s">
        <v>110</v>
      </c>
      <c r="E116" s="152"/>
      <c r="F116" s="152"/>
      <c r="G116" s="152"/>
      <c r="H116" s="152"/>
      <c r="I116" s="152"/>
      <c r="J116" s="153">
        <f>J828</f>
        <v>0</v>
      </c>
      <c r="K116" s="150"/>
      <c r="L116" s="154"/>
    </row>
    <row r="117" spans="2:12" s="10" customFormat="1" ht="19.899999999999999" customHeight="1">
      <c r="B117" s="149"/>
      <c r="C117" s="150"/>
      <c r="D117" s="151" t="s">
        <v>111</v>
      </c>
      <c r="E117" s="152"/>
      <c r="F117" s="152"/>
      <c r="G117" s="152"/>
      <c r="H117" s="152"/>
      <c r="I117" s="152"/>
      <c r="J117" s="153">
        <f>J834</f>
        <v>0</v>
      </c>
      <c r="K117" s="150"/>
      <c r="L117" s="154"/>
    </row>
    <row r="118" spans="2:12" s="10" customFormat="1" ht="19.899999999999999" customHeight="1">
      <c r="B118" s="149"/>
      <c r="C118" s="150"/>
      <c r="D118" s="151" t="s">
        <v>112</v>
      </c>
      <c r="E118" s="152"/>
      <c r="F118" s="152"/>
      <c r="G118" s="152"/>
      <c r="H118" s="152"/>
      <c r="I118" s="152"/>
      <c r="J118" s="153">
        <f>J888</f>
        <v>0</v>
      </c>
      <c r="K118" s="150"/>
      <c r="L118" s="154"/>
    </row>
    <row r="119" spans="2:12" s="10" customFormat="1" ht="19.899999999999999" customHeight="1">
      <c r="B119" s="149"/>
      <c r="C119" s="150"/>
      <c r="D119" s="151" t="s">
        <v>113</v>
      </c>
      <c r="E119" s="152"/>
      <c r="F119" s="152"/>
      <c r="G119" s="152"/>
      <c r="H119" s="152"/>
      <c r="I119" s="152"/>
      <c r="J119" s="153">
        <f>J907</f>
        <v>0</v>
      </c>
      <c r="K119" s="150"/>
      <c r="L119" s="154"/>
    </row>
    <row r="120" spans="2:12" s="10" customFormat="1" ht="19.899999999999999" customHeight="1">
      <c r="B120" s="149"/>
      <c r="C120" s="150"/>
      <c r="D120" s="151" t="s">
        <v>114</v>
      </c>
      <c r="E120" s="152"/>
      <c r="F120" s="152"/>
      <c r="G120" s="152"/>
      <c r="H120" s="152"/>
      <c r="I120" s="152"/>
      <c r="J120" s="153">
        <f>J960</f>
        <v>0</v>
      </c>
      <c r="K120" s="150"/>
      <c r="L120" s="154"/>
    </row>
    <row r="121" spans="2:12" s="10" customFormat="1" ht="19.899999999999999" customHeight="1">
      <c r="B121" s="149"/>
      <c r="C121" s="150"/>
      <c r="D121" s="151" t="s">
        <v>115</v>
      </c>
      <c r="E121" s="152"/>
      <c r="F121" s="152"/>
      <c r="G121" s="152"/>
      <c r="H121" s="152"/>
      <c r="I121" s="152"/>
      <c r="J121" s="153">
        <f>J968</f>
        <v>0</v>
      </c>
      <c r="K121" s="150"/>
      <c r="L121" s="154"/>
    </row>
    <row r="122" spans="2:12" s="10" customFormat="1" ht="19.899999999999999" customHeight="1">
      <c r="B122" s="149"/>
      <c r="C122" s="150"/>
      <c r="D122" s="151" t="s">
        <v>116</v>
      </c>
      <c r="E122" s="152"/>
      <c r="F122" s="152"/>
      <c r="G122" s="152"/>
      <c r="H122" s="152"/>
      <c r="I122" s="152"/>
      <c r="J122" s="153">
        <f>J987</f>
        <v>0</v>
      </c>
      <c r="K122" s="150"/>
      <c r="L122" s="154"/>
    </row>
    <row r="123" spans="2:12" s="10" customFormat="1" ht="19.899999999999999" customHeight="1">
      <c r="B123" s="149"/>
      <c r="C123" s="150"/>
      <c r="D123" s="151" t="s">
        <v>117</v>
      </c>
      <c r="E123" s="152"/>
      <c r="F123" s="152"/>
      <c r="G123" s="152"/>
      <c r="H123" s="152"/>
      <c r="I123" s="152"/>
      <c r="J123" s="153">
        <f>J1018</f>
        <v>0</v>
      </c>
      <c r="K123" s="150"/>
      <c r="L123" s="154"/>
    </row>
    <row r="124" spans="2:12" s="10" customFormat="1" ht="19.899999999999999" customHeight="1">
      <c r="B124" s="149"/>
      <c r="C124" s="150"/>
      <c r="D124" s="151" t="s">
        <v>118</v>
      </c>
      <c r="E124" s="152"/>
      <c r="F124" s="152"/>
      <c r="G124" s="152"/>
      <c r="H124" s="152"/>
      <c r="I124" s="152"/>
      <c r="J124" s="153">
        <f>J1078</f>
        <v>0</v>
      </c>
      <c r="K124" s="150"/>
      <c r="L124" s="154"/>
    </row>
    <row r="125" spans="2:12" s="10" customFormat="1" ht="19.899999999999999" customHeight="1">
      <c r="B125" s="149"/>
      <c r="C125" s="150"/>
      <c r="D125" s="151" t="s">
        <v>119</v>
      </c>
      <c r="E125" s="152"/>
      <c r="F125" s="152"/>
      <c r="G125" s="152"/>
      <c r="H125" s="152"/>
      <c r="I125" s="152"/>
      <c r="J125" s="153">
        <f>J1108</f>
        <v>0</v>
      </c>
      <c r="K125" s="150"/>
      <c r="L125" s="154"/>
    </row>
    <row r="126" spans="2:12" s="10" customFormat="1" ht="19.899999999999999" customHeight="1">
      <c r="B126" s="149"/>
      <c r="C126" s="150"/>
      <c r="D126" s="151" t="s">
        <v>120</v>
      </c>
      <c r="E126" s="152"/>
      <c r="F126" s="152"/>
      <c r="G126" s="152"/>
      <c r="H126" s="152"/>
      <c r="I126" s="152"/>
      <c r="J126" s="153">
        <f>J1159</f>
        <v>0</v>
      </c>
      <c r="K126" s="150"/>
      <c r="L126" s="154"/>
    </row>
    <row r="127" spans="2:12" s="9" customFormat="1" ht="24.95" customHeight="1">
      <c r="B127" s="143"/>
      <c r="C127" s="144"/>
      <c r="D127" s="145" t="s">
        <v>121</v>
      </c>
      <c r="E127" s="146"/>
      <c r="F127" s="146"/>
      <c r="G127" s="146"/>
      <c r="H127" s="146"/>
      <c r="I127" s="146"/>
      <c r="J127" s="147">
        <f>J1166</f>
        <v>0</v>
      </c>
      <c r="K127" s="144"/>
      <c r="L127" s="148"/>
    </row>
    <row r="128" spans="2:12" s="10" customFormat="1" ht="19.899999999999999" customHeight="1">
      <c r="B128" s="149"/>
      <c r="C128" s="150"/>
      <c r="D128" s="151" t="s">
        <v>122</v>
      </c>
      <c r="E128" s="152"/>
      <c r="F128" s="152"/>
      <c r="G128" s="152"/>
      <c r="H128" s="152"/>
      <c r="I128" s="152"/>
      <c r="J128" s="153">
        <f>J1167</f>
        <v>0</v>
      </c>
      <c r="K128" s="150"/>
      <c r="L128" s="154"/>
    </row>
    <row r="129" spans="1:31" s="9" customFormat="1" ht="24.95" customHeight="1">
      <c r="B129" s="143"/>
      <c r="C129" s="144"/>
      <c r="D129" s="145" t="s">
        <v>123</v>
      </c>
      <c r="E129" s="146"/>
      <c r="F129" s="146"/>
      <c r="G129" s="146"/>
      <c r="H129" s="146"/>
      <c r="I129" s="146"/>
      <c r="J129" s="147">
        <f>J1171</f>
        <v>0</v>
      </c>
      <c r="K129" s="144"/>
      <c r="L129" s="148"/>
    </row>
    <row r="130" spans="1:31" s="9" customFormat="1" ht="24.95" customHeight="1">
      <c r="B130" s="143"/>
      <c r="C130" s="144"/>
      <c r="D130" s="145" t="s">
        <v>124</v>
      </c>
      <c r="E130" s="146"/>
      <c r="F130" s="146"/>
      <c r="G130" s="146"/>
      <c r="H130" s="146"/>
      <c r="I130" s="146"/>
      <c r="J130" s="147">
        <f>J1177</f>
        <v>0</v>
      </c>
      <c r="K130" s="144"/>
      <c r="L130" s="148"/>
    </row>
    <row r="131" spans="1:31" s="10" customFormat="1" ht="19.899999999999999" customHeight="1">
      <c r="B131" s="149"/>
      <c r="C131" s="150"/>
      <c r="D131" s="151" t="s">
        <v>125</v>
      </c>
      <c r="E131" s="152"/>
      <c r="F131" s="152"/>
      <c r="G131" s="152"/>
      <c r="H131" s="152"/>
      <c r="I131" s="152"/>
      <c r="J131" s="153">
        <f>J1178</f>
        <v>0</v>
      </c>
      <c r="K131" s="150"/>
      <c r="L131" s="154"/>
    </row>
    <row r="132" spans="1:31" s="10" customFormat="1" ht="19.899999999999999" customHeight="1">
      <c r="B132" s="149"/>
      <c r="C132" s="150"/>
      <c r="D132" s="151" t="s">
        <v>126</v>
      </c>
      <c r="E132" s="152"/>
      <c r="F132" s="152"/>
      <c r="G132" s="152"/>
      <c r="H132" s="152"/>
      <c r="I132" s="152"/>
      <c r="J132" s="153">
        <f>J1180</f>
        <v>0</v>
      </c>
      <c r="K132" s="150"/>
      <c r="L132" s="154"/>
    </row>
    <row r="133" spans="1:31" s="2" customFormat="1" ht="21.75" customHeight="1">
      <c r="A133" s="34"/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31" s="2" customFormat="1" ht="6.95" customHeight="1">
      <c r="A134" s="34"/>
      <c r="B134" s="54"/>
      <c r="C134" s="55"/>
      <c r="D134" s="55"/>
      <c r="E134" s="55"/>
      <c r="F134" s="55"/>
      <c r="G134" s="55"/>
      <c r="H134" s="55"/>
      <c r="I134" s="55"/>
      <c r="J134" s="55"/>
      <c r="K134" s="55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8" spans="1:31" s="2" customFormat="1" ht="6.95" customHeight="1">
      <c r="A138" s="34"/>
      <c r="B138" s="56"/>
      <c r="C138" s="57"/>
      <c r="D138" s="57"/>
      <c r="E138" s="57"/>
      <c r="F138" s="57"/>
      <c r="G138" s="57"/>
      <c r="H138" s="57"/>
      <c r="I138" s="57"/>
      <c r="J138" s="57"/>
      <c r="K138" s="57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31" s="2" customFormat="1" ht="24.95" customHeight="1">
      <c r="A139" s="34"/>
      <c r="B139" s="35"/>
      <c r="C139" s="23" t="s">
        <v>127</v>
      </c>
      <c r="D139" s="36"/>
      <c r="E139" s="36"/>
      <c r="F139" s="36"/>
      <c r="G139" s="36"/>
      <c r="H139" s="36"/>
      <c r="I139" s="36"/>
      <c r="J139" s="36"/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31" s="2" customFormat="1" ht="6.95" customHeight="1">
      <c r="A140" s="34"/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31" s="2" customFormat="1" ht="12" customHeight="1">
      <c r="A141" s="34"/>
      <c r="B141" s="35"/>
      <c r="C141" s="29" t="s">
        <v>16</v>
      </c>
      <c r="D141" s="36"/>
      <c r="E141" s="36"/>
      <c r="F141" s="36"/>
      <c r="G141" s="36"/>
      <c r="H141" s="36"/>
      <c r="I141" s="36"/>
      <c r="J141" s="36"/>
      <c r="K141" s="36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31" s="2" customFormat="1" ht="16.5" customHeight="1">
      <c r="A142" s="34"/>
      <c r="B142" s="35"/>
      <c r="C142" s="36"/>
      <c r="D142" s="36"/>
      <c r="E142" s="294" t="str">
        <f>E7</f>
        <v>Oprava bytů MČ Praha 6</v>
      </c>
      <c r="F142" s="295"/>
      <c r="G142" s="295"/>
      <c r="H142" s="295"/>
      <c r="I142" s="36"/>
      <c r="J142" s="36"/>
      <c r="K142" s="36"/>
      <c r="L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pans="1:31" s="2" customFormat="1" ht="12" customHeight="1">
      <c r="A143" s="34"/>
      <c r="B143" s="35"/>
      <c r="C143" s="29" t="s">
        <v>83</v>
      </c>
      <c r="D143" s="36"/>
      <c r="E143" s="36"/>
      <c r="F143" s="36"/>
      <c r="G143" s="36"/>
      <c r="H143" s="36"/>
      <c r="I143" s="36"/>
      <c r="J143" s="36"/>
      <c r="K143" s="36"/>
      <c r="L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pans="1:31" s="2" customFormat="1" ht="16.5" customHeight="1">
      <c r="A144" s="34"/>
      <c r="B144" s="35"/>
      <c r="C144" s="36"/>
      <c r="D144" s="36"/>
      <c r="E144" s="265" t="str">
        <f>E9</f>
        <v>21 - Oprava bytu Bělohorská 1677/72, byt č. 9, 5 NP</v>
      </c>
      <c r="F144" s="296"/>
      <c r="G144" s="296"/>
      <c r="H144" s="296"/>
      <c r="I144" s="36"/>
      <c r="J144" s="36"/>
      <c r="K144" s="36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pans="1:65" s="2" customFormat="1" ht="6.95" customHeight="1">
      <c r="A145" s="34"/>
      <c r="B145" s="35"/>
      <c r="C145" s="36"/>
      <c r="D145" s="36"/>
      <c r="E145" s="36"/>
      <c r="F145" s="36"/>
      <c r="G145" s="36"/>
      <c r="H145" s="36"/>
      <c r="I145" s="36"/>
      <c r="J145" s="36"/>
      <c r="K145" s="36"/>
      <c r="L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pans="1:65" s="2" customFormat="1" ht="12" customHeight="1">
      <c r="A146" s="34"/>
      <c r="B146" s="35"/>
      <c r="C146" s="29" t="s">
        <v>20</v>
      </c>
      <c r="D146" s="36"/>
      <c r="E146" s="36"/>
      <c r="F146" s="27" t="str">
        <f>F12</f>
        <v xml:space="preserve"> </v>
      </c>
      <c r="G146" s="36"/>
      <c r="H146" s="36"/>
      <c r="I146" s="29" t="s">
        <v>22</v>
      </c>
      <c r="J146" s="66">
        <f>IF(J12="","",J12)</f>
        <v>45554</v>
      </c>
      <c r="K146" s="36"/>
      <c r="L146" s="51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pans="1:65" s="2" customFormat="1" ht="6.95" customHeight="1">
      <c r="A147" s="34"/>
      <c r="B147" s="35"/>
      <c r="C147" s="36"/>
      <c r="D147" s="36"/>
      <c r="E147" s="36"/>
      <c r="F147" s="36"/>
      <c r="G147" s="36"/>
      <c r="H147" s="36"/>
      <c r="I147" s="36"/>
      <c r="J147" s="36"/>
      <c r="K147" s="36"/>
      <c r="L147" s="51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pans="1:65" s="2" customFormat="1" ht="15.2" customHeight="1">
      <c r="A148" s="34"/>
      <c r="B148" s="35"/>
      <c r="C148" s="29" t="s">
        <v>24</v>
      </c>
      <c r="D148" s="36"/>
      <c r="E148" s="36"/>
      <c r="F148" s="27" t="str">
        <f>E15</f>
        <v xml:space="preserve"> </v>
      </c>
      <c r="G148" s="36"/>
      <c r="H148" s="36"/>
      <c r="I148" s="29" t="s">
        <v>29</v>
      </c>
      <c r="J148" s="32" t="str">
        <f>E21</f>
        <v xml:space="preserve"> </v>
      </c>
      <c r="K148" s="36"/>
      <c r="L148" s="51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pans="1:65" s="2" customFormat="1" ht="15.2" customHeight="1">
      <c r="A149" s="34"/>
      <c r="B149" s="35"/>
      <c r="C149" s="29" t="s">
        <v>27</v>
      </c>
      <c r="D149" s="36"/>
      <c r="E149" s="36"/>
      <c r="F149" s="27" t="str">
        <f>IF(E18="","",E18)</f>
        <v>Vyplň údaj</v>
      </c>
      <c r="G149" s="36"/>
      <c r="H149" s="36"/>
      <c r="I149" s="29" t="s">
        <v>30</v>
      </c>
      <c r="J149" s="32" t="str">
        <f>E24</f>
        <v>Simona Králová</v>
      </c>
      <c r="K149" s="36"/>
      <c r="L149" s="51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pans="1:65" s="2" customFormat="1" ht="10.35" customHeight="1">
      <c r="A150" s="34"/>
      <c r="B150" s="35"/>
      <c r="C150" s="36"/>
      <c r="D150" s="36"/>
      <c r="E150" s="36"/>
      <c r="F150" s="36"/>
      <c r="G150" s="36"/>
      <c r="H150" s="36"/>
      <c r="I150" s="36"/>
      <c r="J150" s="36"/>
      <c r="K150" s="36"/>
      <c r="L150" s="51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pans="1:65" s="11" customFormat="1" ht="29.25" customHeight="1">
      <c r="A151" s="155"/>
      <c r="B151" s="156"/>
      <c r="C151" s="157" t="s">
        <v>128</v>
      </c>
      <c r="D151" s="158" t="s">
        <v>58</v>
      </c>
      <c r="E151" s="158" t="s">
        <v>54</v>
      </c>
      <c r="F151" s="158" t="s">
        <v>55</v>
      </c>
      <c r="G151" s="158" t="s">
        <v>129</v>
      </c>
      <c r="H151" s="158" t="s">
        <v>130</v>
      </c>
      <c r="I151" s="158" t="s">
        <v>131</v>
      </c>
      <c r="J151" s="159" t="s">
        <v>88</v>
      </c>
      <c r="K151" s="160" t="s">
        <v>132</v>
      </c>
      <c r="L151" s="161"/>
      <c r="M151" s="75" t="s">
        <v>1</v>
      </c>
      <c r="N151" s="76" t="s">
        <v>37</v>
      </c>
      <c r="O151" s="76" t="s">
        <v>133</v>
      </c>
      <c r="P151" s="76" t="s">
        <v>134</v>
      </c>
      <c r="Q151" s="76" t="s">
        <v>135</v>
      </c>
      <c r="R151" s="76" t="s">
        <v>136</v>
      </c>
      <c r="S151" s="76" t="s">
        <v>137</v>
      </c>
      <c r="T151" s="77" t="s">
        <v>138</v>
      </c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</row>
    <row r="152" spans="1:65" s="2" customFormat="1" ht="22.9" customHeight="1">
      <c r="A152" s="34"/>
      <c r="B152" s="35"/>
      <c r="C152" s="82" t="s">
        <v>139</v>
      </c>
      <c r="D152" s="36"/>
      <c r="E152" s="36"/>
      <c r="F152" s="36"/>
      <c r="G152" s="36"/>
      <c r="H152" s="36"/>
      <c r="I152" s="36"/>
      <c r="J152" s="162">
        <f>BK152</f>
        <v>0</v>
      </c>
      <c r="K152" s="36"/>
      <c r="L152" s="39"/>
      <c r="M152" s="78"/>
      <c r="N152" s="163"/>
      <c r="O152" s="79"/>
      <c r="P152" s="164">
        <f>P153+P343+P1166+P1171+P1177</f>
        <v>0</v>
      </c>
      <c r="Q152" s="79"/>
      <c r="R152" s="164">
        <f>R153+R343+R1166+R1171+R1177</f>
        <v>6.6338640599999996</v>
      </c>
      <c r="S152" s="79"/>
      <c r="T152" s="165">
        <f>T153+T343+T1166+T1171+T1177</f>
        <v>9.8256173100000002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72</v>
      </c>
      <c r="AU152" s="17" t="s">
        <v>90</v>
      </c>
      <c r="BK152" s="166">
        <f>BK153+BK343+BK1166+BK1171+BK1177</f>
        <v>0</v>
      </c>
    </row>
    <row r="153" spans="1:65" s="12" customFormat="1" ht="25.9" customHeight="1">
      <c r="B153" s="167"/>
      <c r="C153" s="168"/>
      <c r="D153" s="169" t="s">
        <v>72</v>
      </c>
      <c r="E153" s="170" t="s">
        <v>140</v>
      </c>
      <c r="F153" s="170" t="s">
        <v>141</v>
      </c>
      <c r="G153" s="168"/>
      <c r="H153" s="168"/>
      <c r="I153" s="171"/>
      <c r="J153" s="172">
        <f>BK153</f>
        <v>0</v>
      </c>
      <c r="K153" s="168"/>
      <c r="L153" s="173"/>
      <c r="M153" s="174"/>
      <c r="N153" s="175"/>
      <c r="O153" s="175"/>
      <c r="P153" s="176">
        <f>P154+P170+P257+P333+P340</f>
        <v>0</v>
      </c>
      <c r="Q153" s="175"/>
      <c r="R153" s="176">
        <f>R154+R170+R257+R333+R340</f>
        <v>3.8581514099999996</v>
      </c>
      <c r="S153" s="175"/>
      <c r="T153" s="177">
        <f>T154+T170+T257+T333+T340</f>
        <v>5.10595</v>
      </c>
      <c r="AR153" s="178" t="s">
        <v>80</v>
      </c>
      <c r="AT153" s="179" t="s">
        <v>72</v>
      </c>
      <c r="AU153" s="179" t="s">
        <v>73</v>
      </c>
      <c r="AY153" s="178" t="s">
        <v>142</v>
      </c>
      <c r="BK153" s="180">
        <f>BK154+BK170+BK257+BK333+BK340</f>
        <v>0</v>
      </c>
    </row>
    <row r="154" spans="1:65" s="12" customFormat="1" ht="22.9" customHeight="1">
      <c r="B154" s="167"/>
      <c r="C154" s="168"/>
      <c r="D154" s="169" t="s">
        <v>72</v>
      </c>
      <c r="E154" s="181" t="s">
        <v>143</v>
      </c>
      <c r="F154" s="181" t="s">
        <v>144</v>
      </c>
      <c r="G154" s="168"/>
      <c r="H154" s="168"/>
      <c r="I154" s="171"/>
      <c r="J154" s="182">
        <f>BK154</f>
        <v>0</v>
      </c>
      <c r="K154" s="168"/>
      <c r="L154" s="173"/>
      <c r="M154" s="174"/>
      <c r="N154" s="175"/>
      <c r="O154" s="175"/>
      <c r="P154" s="176">
        <f>SUM(P155:P169)</f>
        <v>0</v>
      </c>
      <c r="Q154" s="175"/>
      <c r="R154" s="176">
        <f>SUM(R155:R169)</f>
        <v>1.4163302499999999</v>
      </c>
      <c r="S154" s="175"/>
      <c r="T154" s="177">
        <f>SUM(T155:T169)</f>
        <v>0</v>
      </c>
      <c r="AR154" s="178" t="s">
        <v>80</v>
      </c>
      <c r="AT154" s="179" t="s">
        <v>72</v>
      </c>
      <c r="AU154" s="179" t="s">
        <v>80</v>
      </c>
      <c r="AY154" s="178" t="s">
        <v>142</v>
      </c>
      <c r="BK154" s="180">
        <f>SUM(BK155:BK169)</f>
        <v>0</v>
      </c>
    </row>
    <row r="155" spans="1:65" s="2" customFormat="1" ht="21.75" customHeight="1">
      <c r="A155" s="34"/>
      <c r="B155" s="35"/>
      <c r="C155" s="183" t="s">
        <v>80</v>
      </c>
      <c r="D155" s="183" t="s">
        <v>145</v>
      </c>
      <c r="E155" s="184" t="s">
        <v>146</v>
      </c>
      <c r="F155" s="185" t="s">
        <v>147</v>
      </c>
      <c r="G155" s="186" t="s">
        <v>148</v>
      </c>
      <c r="H155" s="187">
        <v>7.0000000000000001E-3</v>
      </c>
      <c r="I155" s="188"/>
      <c r="J155" s="189">
        <f>ROUND(I155*H155,2)</f>
        <v>0</v>
      </c>
      <c r="K155" s="190"/>
      <c r="L155" s="39"/>
      <c r="M155" s="191" t="s">
        <v>1</v>
      </c>
      <c r="N155" s="192" t="s">
        <v>39</v>
      </c>
      <c r="O155" s="71"/>
      <c r="P155" s="193">
        <f>O155*H155</f>
        <v>0</v>
      </c>
      <c r="Q155" s="193">
        <v>1.04575</v>
      </c>
      <c r="R155" s="193">
        <f>Q155*H155</f>
        <v>7.3202499999999995E-3</v>
      </c>
      <c r="S155" s="193">
        <v>0</v>
      </c>
      <c r="T155" s="19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5" t="s">
        <v>149</v>
      </c>
      <c r="AT155" s="195" t="s">
        <v>145</v>
      </c>
      <c r="AU155" s="195" t="s">
        <v>150</v>
      </c>
      <c r="AY155" s="17" t="s">
        <v>142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7" t="s">
        <v>150</v>
      </c>
      <c r="BK155" s="196">
        <f>ROUND(I155*H155,2)</f>
        <v>0</v>
      </c>
      <c r="BL155" s="17" t="s">
        <v>149</v>
      </c>
      <c r="BM155" s="195" t="s">
        <v>151</v>
      </c>
    </row>
    <row r="156" spans="1:65" s="13" customFormat="1" ht="22.5">
      <c r="B156" s="197"/>
      <c r="C156" s="198"/>
      <c r="D156" s="199" t="s">
        <v>152</v>
      </c>
      <c r="E156" s="200" t="s">
        <v>1</v>
      </c>
      <c r="F156" s="201" t="s">
        <v>153</v>
      </c>
      <c r="G156" s="198"/>
      <c r="H156" s="200" t="s">
        <v>1</v>
      </c>
      <c r="I156" s="202"/>
      <c r="J156" s="198"/>
      <c r="K156" s="198"/>
      <c r="L156" s="203"/>
      <c r="M156" s="204"/>
      <c r="N156" s="205"/>
      <c r="O156" s="205"/>
      <c r="P156" s="205"/>
      <c r="Q156" s="205"/>
      <c r="R156" s="205"/>
      <c r="S156" s="205"/>
      <c r="T156" s="206"/>
      <c r="AT156" s="207" t="s">
        <v>152</v>
      </c>
      <c r="AU156" s="207" t="s">
        <v>150</v>
      </c>
      <c r="AV156" s="13" t="s">
        <v>80</v>
      </c>
      <c r="AW156" s="13" t="s">
        <v>31</v>
      </c>
      <c r="AX156" s="13" t="s">
        <v>73</v>
      </c>
      <c r="AY156" s="207" t="s">
        <v>142</v>
      </c>
    </row>
    <row r="157" spans="1:65" s="14" customFormat="1" ht="11.25">
      <c r="B157" s="208"/>
      <c r="C157" s="209"/>
      <c r="D157" s="199" t="s">
        <v>152</v>
      </c>
      <c r="E157" s="210" t="s">
        <v>1</v>
      </c>
      <c r="F157" s="211" t="s">
        <v>154</v>
      </c>
      <c r="G157" s="209"/>
      <c r="H157" s="212">
        <v>7.404E-3</v>
      </c>
      <c r="I157" s="213"/>
      <c r="J157" s="209"/>
      <c r="K157" s="209"/>
      <c r="L157" s="214"/>
      <c r="M157" s="215"/>
      <c r="N157" s="216"/>
      <c r="O157" s="216"/>
      <c r="P157" s="216"/>
      <c r="Q157" s="216"/>
      <c r="R157" s="216"/>
      <c r="S157" s="216"/>
      <c r="T157" s="217"/>
      <c r="AT157" s="218" t="s">
        <v>152</v>
      </c>
      <c r="AU157" s="218" t="s">
        <v>150</v>
      </c>
      <c r="AV157" s="14" t="s">
        <v>150</v>
      </c>
      <c r="AW157" s="14" t="s">
        <v>31</v>
      </c>
      <c r="AX157" s="14" t="s">
        <v>80</v>
      </c>
      <c r="AY157" s="218" t="s">
        <v>142</v>
      </c>
    </row>
    <row r="158" spans="1:65" s="2" customFormat="1" ht="33" customHeight="1">
      <c r="A158" s="34"/>
      <c r="B158" s="35"/>
      <c r="C158" s="183" t="s">
        <v>150</v>
      </c>
      <c r="D158" s="183" t="s">
        <v>145</v>
      </c>
      <c r="E158" s="184" t="s">
        <v>155</v>
      </c>
      <c r="F158" s="185" t="s">
        <v>156</v>
      </c>
      <c r="G158" s="186" t="s">
        <v>157</v>
      </c>
      <c r="H158" s="187">
        <v>5.18</v>
      </c>
      <c r="I158" s="188"/>
      <c r="J158" s="189">
        <f>ROUND(I158*H158,2)</f>
        <v>0</v>
      </c>
      <c r="K158" s="190"/>
      <c r="L158" s="39"/>
      <c r="M158" s="191" t="s">
        <v>1</v>
      </c>
      <c r="N158" s="192" t="s">
        <v>39</v>
      </c>
      <c r="O158" s="71"/>
      <c r="P158" s="193">
        <f>O158*H158</f>
        <v>0</v>
      </c>
      <c r="Q158" s="193">
        <v>0.25364999999999999</v>
      </c>
      <c r="R158" s="193">
        <f>Q158*H158</f>
        <v>1.3139069999999999</v>
      </c>
      <c r="S158" s="193">
        <v>0</v>
      </c>
      <c r="T158" s="194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5" t="s">
        <v>149</v>
      </c>
      <c r="AT158" s="195" t="s">
        <v>145</v>
      </c>
      <c r="AU158" s="195" t="s">
        <v>150</v>
      </c>
      <c r="AY158" s="17" t="s">
        <v>142</v>
      </c>
      <c r="BE158" s="196">
        <f>IF(N158="základní",J158,0)</f>
        <v>0</v>
      </c>
      <c r="BF158" s="196">
        <f>IF(N158="snížená",J158,0)</f>
        <v>0</v>
      </c>
      <c r="BG158" s="196">
        <f>IF(N158="zákl. přenesená",J158,0)</f>
        <v>0</v>
      </c>
      <c r="BH158" s="196">
        <f>IF(N158="sníž. přenesená",J158,0)</f>
        <v>0</v>
      </c>
      <c r="BI158" s="196">
        <f>IF(N158="nulová",J158,0)</f>
        <v>0</v>
      </c>
      <c r="BJ158" s="17" t="s">
        <v>150</v>
      </c>
      <c r="BK158" s="196">
        <f>ROUND(I158*H158,2)</f>
        <v>0</v>
      </c>
      <c r="BL158" s="17" t="s">
        <v>149</v>
      </c>
      <c r="BM158" s="195" t="s">
        <v>158</v>
      </c>
    </row>
    <row r="159" spans="1:65" s="13" customFormat="1" ht="11.25">
      <c r="B159" s="197"/>
      <c r="C159" s="198"/>
      <c r="D159" s="199" t="s">
        <v>152</v>
      </c>
      <c r="E159" s="200" t="s">
        <v>1</v>
      </c>
      <c r="F159" s="201" t="s">
        <v>159</v>
      </c>
      <c r="G159" s="198"/>
      <c r="H159" s="200" t="s">
        <v>1</v>
      </c>
      <c r="I159" s="202"/>
      <c r="J159" s="198"/>
      <c r="K159" s="198"/>
      <c r="L159" s="203"/>
      <c r="M159" s="204"/>
      <c r="N159" s="205"/>
      <c r="O159" s="205"/>
      <c r="P159" s="205"/>
      <c r="Q159" s="205"/>
      <c r="R159" s="205"/>
      <c r="S159" s="205"/>
      <c r="T159" s="206"/>
      <c r="AT159" s="207" t="s">
        <v>152</v>
      </c>
      <c r="AU159" s="207" t="s">
        <v>150</v>
      </c>
      <c r="AV159" s="13" t="s">
        <v>80</v>
      </c>
      <c r="AW159" s="13" t="s">
        <v>31</v>
      </c>
      <c r="AX159" s="13" t="s">
        <v>73</v>
      </c>
      <c r="AY159" s="207" t="s">
        <v>142</v>
      </c>
    </row>
    <row r="160" spans="1:65" s="14" customFormat="1" ht="11.25">
      <c r="B160" s="208"/>
      <c r="C160" s="209"/>
      <c r="D160" s="199" t="s">
        <v>152</v>
      </c>
      <c r="E160" s="210" t="s">
        <v>1</v>
      </c>
      <c r="F160" s="211" t="s">
        <v>160</v>
      </c>
      <c r="G160" s="209"/>
      <c r="H160" s="212">
        <v>0.18</v>
      </c>
      <c r="I160" s="213"/>
      <c r="J160" s="209"/>
      <c r="K160" s="209"/>
      <c r="L160" s="214"/>
      <c r="M160" s="215"/>
      <c r="N160" s="216"/>
      <c r="O160" s="216"/>
      <c r="P160" s="216"/>
      <c r="Q160" s="216"/>
      <c r="R160" s="216"/>
      <c r="S160" s="216"/>
      <c r="T160" s="217"/>
      <c r="AT160" s="218" t="s">
        <v>152</v>
      </c>
      <c r="AU160" s="218" t="s">
        <v>150</v>
      </c>
      <c r="AV160" s="14" t="s">
        <v>150</v>
      </c>
      <c r="AW160" s="14" t="s">
        <v>31</v>
      </c>
      <c r="AX160" s="14" t="s">
        <v>73</v>
      </c>
      <c r="AY160" s="218" t="s">
        <v>142</v>
      </c>
    </row>
    <row r="161" spans="1:65" s="13" customFormat="1" ht="11.25">
      <c r="B161" s="197"/>
      <c r="C161" s="198"/>
      <c r="D161" s="199" t="s">
        <v>152</v>
      </c>
      <c r="E161" s="200" t="s">
        <v>1</v>
      </c>
      <c r="F161" s="201" t="s">
        <v>161</v>
      </c>
      <c r="G161" s="198"/>
      <c r="H161" s="200" t="s">
        <v>1</v>
      </c>
      <c r="I161" s="202"/>
      <c r="J161" s="198"/>
      <c r="K161" s="198"/>
      <c r="L161" s="203"/>
      <c r="M161" s="204"/>
      <c r="N161" s="205"/>
      <c r="O161" s="205"/>
      <c r="P161" s="205"/>
      <c r="Q161" s="205"/>
      <c r="R161" s="205"/>
      <c r="S161" s="205"/>
      <c r="T161" s="206"/>
      <c r="AT161" s="207" t="s">
        <v>152</v>
      </c>
      <c r="AU161" s="207" t="s">
        <v>150</v>
      </c>
      <c r="AV161" s="13" t="s">
        <v>80</v>
      </c>
      <c r="AW161" s="13" t="s">
        <v>31</v>
      </c>
      <c r="AX161" s="13" t="s">
        <v>73</v>
      </c>
      <c r="AY161" s="207" t="s">
        <v>142</v>
      </c>
    </row>
    <row r="162" spans="1:65" s="14" customFormat="1" ht="11.25">
      <c r="B162" s="208"/>
      <c r="C162" s="209"/>
      <c r="D162" s="199" t="s">
        <v>152</v>
      </c>
      <c r="E162" s="210" t="s">
        <v>1</v>
      </c>
      <c r="F162" s="211" t="s">
        <v>162</v>
      </c>
      <c r="G162" s="209"/>
      <c r="H162" s="212">
        <v>5</v>
      </c>
      <c r="I162" s="213"/>
      <c r="J162" s="209"/>
      <c r="K162" s="209"/>
      <c r="L162" s="214"/>
      <c r="M162" s="215"/>
      <c r="N162" s="216"/>
      <c r="O162" s="216"/>
      <c r="P162" s="216"/>
      <c r="Q162" s="216"/>
      <c r="R162" s="216"/>
      <c r="S162" s="216"/>
      <c r="T162" s="217"/>
      <c r="AT162" s="218" t="s">
        <v>152</v>
      </c>
      <c r="AU162" s="218" t="s">
        <v>150</v>
      </c>
      <c r="AV162" s="14" t="s">
        <v>150</v>
      </c>
      <c r="AW162" s="14" t="s">
        <v>31</v>
      </c>
      <c r="AX162" s="14" t="s">
        <v>73</v>
      </c>
      <c r="AY162" s="218" t="s">
        <v>142</v>
      </c>
    </row>
    <row r="163" spans="1:65" s="15" customFormat="1" ht="11.25">
      <c r="B163" s="219"/>
      <c r="C163" s="220"/>
      <c r="D163" s="199" t="s">
        <v>152</v>
      </c>
      <c r="E163" s="221" t="s">
        <v>1</v>
      </c>
      <c r="F163" s="222" t="s">
        <v>163</v>
      </c>
      <c r="G163" s="220"/>
      <c r="H163" s="223">
        <v>5.18</v>
      </c>
      <c r="I163" s="224"/>
      <c r="J163" s="220"/>
      <c r="K163" s="220"/>
      <c r="L163" s="225"/>
      <c r="M163" s="226"/>
      <c r="N163" s="227"/>
      <c r="O163" s="227"/>
      <c r="P163" s="227"/>
      <c r="Q163" s="227"/>
      <c r="R163" s="227"/>
      <c r="S163" s="227"/>
      <c r="T163" s="228"/>
      <c r="AT163" s="229" t="s">
        <v>152</v>
      </c>
      <c r="AU163" s="229" t="s">
        <v>150</v>
      </c>
      <c r="AV163" s="15" t="s">
        <v>149</v>
      </c>
      <c r="AW163" s="15" t="s">
        <v>31</v>
      </c>
      <c r="AX163" s="15" t="s">
        <v>80</v>
      </c>
      <c r="AY163" s="229" t="s">
        <v>142</v>
      </c>
    </row>
    <row r="164" spans="1:65" s="2" customFormat="1" ht="24.2" customHeight="1">
      <c r="A164" s="34"/>
      <c r="B164" s="35"/>
      <c r="C164" s="183" t="s">
        <v>143</v>
      </c>
      <c r="D164" s="183" t="s">
        <v>145</v>
      </c>
      <c r="E164" s="184" t="s">
        <v>164</v>
      </c>
      <c r="F164" s="185" t="s">
        <v>165</v>
      </c>
      <c r="G164" s="186" t="s">
        <v>157</v>
      </c>
      <c r="H164" s="187">
        <v>0.9</v>
      </c>
      <c r="I164" s="188"/>
      <c r="J164" s="189">
        <f>ROUND(I164*H164,2)</f>
        <v>0</v>
      </c>
      <c r="K164" s="190"/>
      <c r="L164" s="39"/>
      <c r="M164" s="191" t="s">
        <v>1</v>
      </c>
      <c r="N164" s="192" t="s">
        <v>39</v>
      </c>
      <c r="O164" s="71"/>
      <c r="P164" s="193">
        <f>O164*H164</f>
        <v>0</v>
      </c>
      <c r="Q164" s="193">
        <v>6.1719999999999997E-2</v>
      </c>
      <c r="R164" s="193">
        <f>Q164*H164</f>
        <v>5.5548E-2</v>
      </c>
      <c r="S164" s="193">
        <v>0</v>
      </c>
      <c r="T164" s="194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5" t="s">
        <v>149</v>
      </c>
      <c r="AT164" s="195" t="s">
        <v>145</v>
      </c>
      <c r="AU164" s="195" t="s">
        <v>150</v>
      </c>
      <c r="AY164" s="17" t="s">
        <v>142</v>
      </c>
      <c r="BE164" s="196">
        <f>IF(N164="základní",J164,0)</f>
        <v>0</v>
      </c>
      <c r="BF164" s="196">
        <f>IF(N164="snížená",J164,0)</f>
        <v>0</v>
      </c>
      <c r="BG164" s="196">
        <f>IF(N164="zákl. přenesená",J164,0)</f>
        <v>0</v>
      </c>
      <c r="BH164" s="196">
        <f>IF(N164="sníž. přenesená",J164,0)</f>
        <v>0</v>
      </c>
      <c r="BI164" s="196">
        <f>IF(N164="nulová",J164,0)</f>
        <v>0</v>
      </c>
      <c r="BJ164" s="17" t="s">
        <v>150</v>
      </c>
      <c r="BK164" s="196">
        <f>ROUND(I164*H164,2)</f>
        <v>0</v>
      </c>
      <c r="BL164" s="17" t="s">
        <v>149</v>
      </c>
      <c r="BM164" s="195" t="s">
        <v>166</v>
      </c>
    </row>
    <row r="165" spans="1:65" s="13" customFormat="1" ht="11.25">
      <c r="B165" s="197"/>
      <c r="C165" s="198"/>
      <c r="D165" s="199" t="s">
        <v>152</v>
      </c>
      <c r="E165" s="200" t="s">
        <v>1</v>
      </c>
      <c r="F165" s="201" t="s">
        <v>167</v>
      </c>
      <c r="G165" s="198"/>
      <c r="H165" s="200" t="s">
        <v>1</v>
      </c>
      <c r="I165" s="202"/>
      <c r="J165" s="198"/>
      <c r="K165" s="198"/>
      <c r="L165" s="203"/>
      <c r="M165" s="204"/>
      <c r="N165" s="205"/>
      <c r="O165" s="205"/>
      <c r="P165" s="205"/>
      <c r="Q165" s="205"/>
      <c r="R165" s="205"/>
      <c r="S165" s="205"/>
      <c r="T165" s="206"/>
      <c r="AT165" s="207" t="s">
        <v>152</v>
      </c>
      <c r="AU165" s="207" t="s">
        <v>150</v>
      </c>
      <c r="AV165" s="13" t="s">
        <v>80</v>
      </c>
      <c r="AW165" s="13" t="s">
        <v>31</v>
      </c>
      <c r="AX165" s="13" t="s">
        <v>73</v>
      </c>
      <c r="AY165" s="207" t="s">
        <v>142</v>
      </c>
    </row>
    <row r="166" spans="1:65" s="14" customFormat="1" ht="11.25">
      <c r="B166" s="208"/>
      <c r="C166" s="209"/>
      <c r="D166" s="199" t="s">
        <v>152</v>
      </c>
      <c r="E166" s="210" t="s">
        <v>1</v>
      </c>
      <c r="F166" s="211" t="s">
        <v>168</v>
      </c>
      <c r="G166" s="209"/>
      <c r="H166" s="212">
        <v>0.89999999999999991</v>
      </c>
      <c r="I166" s="213"/>
      <c r="J166" s="209"/>
      <c r="K166" s="209"/>
      <c r="L166" s="214"/>
      <c r="M166" s="215"/>
      <c r="N166" s="216"/>
      <c r="O166" s="216"/>
      <c r="P166" s="216"/>
      <c r="Q166" s="216"/>
      <c r="R166" s="216"/>
      <c r="S166" s="216"/>
      <c r="T166" s="217"/>
      <c r="AT166" s="218" t="s">
        <v>152</v>
      </c>
      <c r="AU166" s="218" t="s">
        <v>150</v>
      </c>
      <c r="AV166" s="14" t="s">
        <v>150</v>
      </c>
      <c r="AW166" s="14" t="s">
        <v>31</v>
      </c>
      <c r="AX166" s="14" t="s">
        <v>80</v>
      </c>
      <c r="AY166" s="218" t="s">
        <v>142</v>
      </c>
    </row>
    <row r="167" spans="1:65" s="2" customFormat="1" ht="24.2" customHeight="1">
      <c r="A167" s="34"/>
      <c r="B167" s="35"/>
      <c r="C167" s="183" t="s">
        <v>149</v>
      </c>
      <c r="D167" s="183" t="s">
        <v>145</v>
      </c>
      <c r="E167" s="184" t="s">
        <v>169</v>
      </c>
      <c r="F167" s="185" t="s">
        <v>170</v>
      </c>
      <c r="G167" s="186" t="s">
        <v>157</v>
      </c>
      <c r="H167" s="187">
        <v>0.54</v>
      </c>
      <c r="I167" s="188"/>
      <c r="J167" s="189">
        <f>ROUND(I167*H167,2)</f>
        <v>0</v>
      </c>
      <c r="K167" s="190"/>
      <c r="L167" s="39"/>
      <c r="M167" s="191" t="s">
        <v>1</v>
      </c>
      <c r="N167" s="192" t="s">
        <v>39</v>
      </c>
      <c r="O167" s="71"/>
      <c r="P167" s="193">
        <f>O167*H167</f>
        <v>0</v>
      </c>
      <c r="Q167" s="193">
        <v>7.3249999999999996E-2</v>
      </c>
      <c r="R167" s="193">
        <f>Q167*H167</f>
        <v>3.9555E-2</v>
      </c>
      <c r="S167" s="193">
        <v>0</v>
      </c>
      <c r="T167" s="194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5" t="s">
        <v>149</v>
      </c>
      <c r="AT167" s="195" t="s">
        <v>145</v>
      </c>
      <c r="AU167" s="195" t="s">
        <v>150</v>
      </c>
      <c r="AY167" s="17" t="s">
        <v>142</v>
      </c>
      <c r="BE167" s="196">
        <f>IF(N167="základní",J167,0)</f>
        <v>0</v>
      </c>
      <c r="BF167" s="196">
        <f>IF(N167="snížená",J167,0)</f>
        <v>0</v>
      </c>
      <c r="BG167" s="196">
        <f>IF(N167="zákl. přenesená",J167,0)</f>
        <v>0</v>
      </c>
      <c r="BH167" s="196">
        <f>IF(N167="sníž. přenesená",J167,0)</f>
        <v>0</v>
      </c>
      <c r="BI167" s="196">
        <f>IF(N167="nulová",J167,0)</f>
        <v>0</v>
      </c>
      <c r="BJ167" s="17" t="s">
        <v>150</v>
      </c>
      <c r="BK167" s="196">
        <f>ROUND(I167*H167,2)</f>
        <v>0</v>
      </c>
      <c r="BL167" s="17" t="s">
        <v>149</v>
      </c>
      <c r="BM167" s="195" t="s">
        <v>171</v>
      </c>
    </row>
    <row r="168" spans="1:65" s="13" customFormat="1" ht="11.25">
      <c r="B168" s="197"/>
      <c r="C168" s="198"/>
      <c r="D168" s="199" t="s">
        <v>152</v>
      </c>
      <c r="E168" s="200" t="s">
        <v>1</v>
      </c>
      <c r="F168" s="201" t="s">
        <v>172</v>
      </c>
      <c r="G168" s="198"/>
      <c r="H168" s="200" t="s">
        <v>1</v>
      </c>
      <c r="I168" s="202"/>
      <c r="J168" s="198"/>
      <c r="K168" s="198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152</v>
      </c>
      <c r="AU168" s="207" t="s">
        <v>150</v>
      </c>
      <c r="AV168" s="13" t="s">
        <v>80</v>
      </c>
      <c r="AW168" s="13" t="s">
        <v>31</v>
      </c>
      <c r="AX168" s="13" t="s">
        <v>73</v>
      </c>
      <c r="AY168" s="207" t="s">
        <v>142</v>
      </c>
    </row>
    <row r="169" spans="1:65" s="14" customFormat="1" ht="11.25">
      <c r="B169" s="208"/>
      <c r="C169" s="209"/>
      <c r="D169" s="199" t="s">
        <v>152</v>
      </c>
      <c r="E169" s="210" t="s">
        <v>1</v>
      </c>
      <c r="F169" s="211" t="s">
        <v>173</v>
      </c>
      <c r="G169" s="209"/>
      <c r="H169" s="212">
        <v>0.54</v>
      </c>
      <c r="I169" s="213"/>
      <c r="J169" s="209"/>
      <c r="K169" s="209"/>
      <c r="L169" s="214"/>
      <c r="M169" s="215"/>
      <c r="N169" s="216"/>
      <c r="O169" s="216"/>
      <c r="P169" s="216"/>
      <c r="Q169" s="216"/>
      <c r="R169" s="216"/>
      <c r="S169" s="216"/>
      <c r="T169" s="217"/>
      <c r="AT169" s="218" t="s">
        <v>152</v>
      </c>
      <c r="AU169" s="218" t="s">
        <v>150</v>
      </c>
      <c r="AV169" s="14" t="s">
        <v>150</v>
      </c>
      <c r="AW169" s="14" t="s">
        <v>31</v>
      </c>
      <c r="AX169" s="14" t="s">
        <v>80</v>
      </c>
      <c r="AY169" s="218" t="s">
        <v>142</v>
      </c>
    </row>
    <row r="170" spans="1:65" s="12" customFormat="1" ht="22.9" customHeight="1">
      <c r="B170" s="167"/>
      <c r="C170" s="168"/>
      <c r="D170" s="169" t="s">
        <v>72</v>
      </c>
      <c r="E170" s="181" t="s">
        <v>174</v>
      </c>
      <c r="F170" s="181" t="s">
        <v>175</v>
      </c>
      <c r="G170" s="168"/>
      <c r="H170" s="168"/>
      <c r="I170" s="171"/>
      <c r="J170" s="182">
        <f>BK170</f>
        <v>0</v>
      </c>
      <c r="K170" s="168"/>
      <c r="L170" s="173"/>
      <c r="M170" s="174"/>
      <c r="N170" s="175"/>
      <c r="O170" s="175"/>
      <c r="P170" s="176">
        <f>SUM(P171:P256)</f>
        <v>0</v>
      </c>
      <c r="Q170" s="175"/>
      <c r="R170" s="176">
        <f>SUM(R171:R256)</f>
        <v>2.4341116600000001</v>
      </c>
      <c r="S170" s="175"/>
      <c r="T170" s="177">
        <f>SUM(T171:T256)</f>
        <v>0</v>
      </c>
      <c r="AR170" s="178" t="s">
        <v>80</v>
      </c>
      <c r="AT170" s="179" t="s">
        <v>72</v>
      </c>
      <c r="AU170" s="179" t="s">
        <v>80</v>
      </c>
      <c r="AY170" s="178" t="s">
        <v>142</v>
      </c>
      <c r="BK170" s="180">
        <f>SUM(BK171:BK256)</f>
        <v>0</v>
      </c>
    </row>
    <row r="171" spans="1:65" s="2" customFormat="1" ht="24.2" customHeight="1">
      <c r="A171" s="34"/>
      <c r="B171" s="35"/>
      <c r="C171" s="183" t="s">
        <v>176</v>
      </c>
      <c r="D171" s="183" t="s">
        <v>145</v>
      </c>
      <c r="E171" s="184" t="s">
        <v>177</v>
      </c>
      <c r="F171" s="185" t="s">
        <v>178</v>
      </c>
      <c r="G171" s="186" t="s">
        <v>157</v>
      </c>
      <c r="H171" s="187">
        <v>45.35</v>
      </c>
      <c r="I171" s="188"/>
      <c r="J171" s="189">
        <f>ROUND(I171*H171,2)</f>
        <v>0</v>
      </c>
      <c r="K171" s="190"/>
      <c r="L171" s="39"/>
      <c r="M171" s="191" t="s">
        <v>1</v>
      </c>
      <c r="N171" s="192" t="s">
        <v>39</v>
      </c>
      <c r="O171" s="71"/>
      <c r="P171" s="193">
        <f>O171*H171</f>
        <v>0</v>
      </c>
      <c r="Q171" s="193">
        <v>2.5999999999999998E-4</v>
      </c>
      <c r="R171" s="193">
        <f>Q171*H171</f>
        <v>1.1790999999999999E-2</v>
      </c>
      <c r="S171" s="193">
        <v>0</v>
      </c>
      <c r="T171" s="194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5" t="s">
        <v>149</v>
      </c>
      <c r="AT171" s="195" t="s">
        <v>145</v>
      </c>
      <c r="AU171" s="195" t="s">
        <v>150</v>
      </c>
      <c r="AY171" s="17" t="s">
        <v>142</v>
      </c>
      <c r="BE171" s="196">
        <f>IF(N171="základní",J171,0)</f>
        <v>0</v>
      </c>
      <c r="BF171" s="196">
        <f>IF(N171="snížená",J171,0)</f>
        <v>0</v>
      </c>
      <c r="BG171" s="196">
        <f>IF(N171="zákl. přenesená",J171,0)</f>
        <v>0</v>
      </c>
      <c r="BH171" s="196">
        <f>IF(N171="sníž. přenesená",J171,0)</f>
        <v>0</v>
      </c>
      <c r="BI171" s="196">
        <f>IF(N171="nulová",J171,0)</f>
        <v>0</v>
      </c>
      <c r="BJ171" s="17" t="s">
        <v>150</v>
      </c>
      <c r="BK171" s="196">
        <f>ROUND(I171*H171,2)</f>
        <v>0</v>
      </c>
      <c r="BL171" s="17" t="s">
        <v>149</v>
      </c>
      <c r="BM171" s="195" t="s">
        <v>179</v>
      </c>
    </row>
    <row r="172" spans="1:65" s="13" customFormat="1" ht="11.25">
      <c r="B172" s="197"/>
      <c r="C172" s="198"/>
      <c r="D172" s="199" t="s">
        <v>152</v>
      </c>
      <c r="E172" s="200" t="s">
        <v>1</v>
      </c>
      <c r="F172" s="201" t="s">
        <v>180</v>
      </c>
      <c r="G172" s="198"/>
      <c r="H172" s="200" t="s">
        <v>1</v>
      </c>
      <c r="I172" s="202"/>
      <c r="J172" s="198"/>
      <c r="K172" s="198"/>
      <c r="L172" s="203"/>
      <c r="M172" s="204"/>
      <c r="N172" s="205"/>
      <c r="O172" s="205"/>
      <c r="P172" s="205"/>
      <c r="Q172" s="205"/>
      <c r="R172" s="205"/>
      <c r="S172" s="205"/>
      <c r="T172" s="206"/>
      <c r="AT172" s="207" t="s">
        <v>152</v>
      </c>
      <c r="AU172" s="207" t="s">
        <v>150</v>
      </c>
      <c r="AV172" s="13" t="s">
        <v>80</v>
      </c>
      <c r="AW172" s="13" t="s">
        <v>31</v>
      </c>
      <c r="AX172" s="13" t="s">
        <v>73</v>
      </c>
      <c r="AY172" s="207" t="s">
        <v>142</v>
      </c>
    </row>
    <row r="173" spans="1:65" s="14" customFormat="1" ht="11.25">
      <c r="B173" s="208"/>
      <c r="C173" s="209"/>
      <c r="D173" s="199" t="s">
        <v>152</v>
      </c>
      <c r="E173" s="210" t="s">
        <v>1</v>
      </c>
      <c r="F173" s="211" t="s">
        <v>181</v>
      </c>
      <c r="G173" s="209"/>
      <c r="H173" s="212">
        <v>5.38</v>
      </c>
      <c r="I173" s="213"/>
      <c r="J173" s="209"/>
      <c r="K173" s="209"/>
      <c r="L173" s="214"/>
      <c r="M173" s="215"/>
      <c r="N173" s="216"/>
      <c r="O173" s="216"/>
      <c r="P173" s="216"/>
      <c r="Q173" s="216"/>
      <c r="R173" s="216"/>
      <c r="S173" s="216"/>
      <c r="T173" s="217"/>
      <c r="AT173" s="218" t="s">
        <v>152</v>
      </c>
      <c r="AU173" s="218" t="s">
        <v>150</v>
      </c>
      <c r="AV173" s="14" t="s">
        <v>150</v>
      </c>
      <c r="AW173" s="14" t="s">
        <v>31</v>
      </c>
      <c r="AX173" s="14" t="s">
        <v>73</v>
      </c>
      <c r="AY173" s="218" t="s">
        <v>142</v>
      </c>
    </row>
    <row r="174" spans="1:65" s="13" customFormat="1" ht="11.25">
      <c r="B174" s="197"/>
      <c r="C174" s="198"/>
      <c r="D174" s="199" t="s">
        <v>152</v>
      </c>
      <c r="E174" s="200" t="s">
        <v>1</v>
      </c>
      <c r="F174" s="201" t="s">
        <v>182</v>
      </c>
      <c r="G174" s="198"/>
      <c r="H174" s="200" t="s">
        <v>1</v>
      </c>
      <c r="I174" s="202"/>
      <c r="J174" s="198"/>
      <c r="K174" s="198"/>
      <c r="L174" s="203"/>
      <c r="M174" s="204"/>
      <c r="N174" s="205"/>
      <c r="O174" s="205"/>
      <c r="P174" s="205"/>
      <c r="Q174" s="205"/>
      <c r="R174" s="205"/>
      <c r="S174" s="205"/>
      <c r="T174" s="206"/>
      <c r="AT174" s="207" t="s">
        <v>152</v>
      </c>
      <c r="AU174" s="207" t="s">
        <v>150</v>
      </c>
      <c r="AV174" s="13" t="s">
        <v>80</v>
      </c>
      <c r="AW174" s="13" t="s">
        <v>31</v>
      </c>
      <c r="AX174" s="13" t="s">
        <v>73</v>
      </c>
      <c r="AY174" s="207" t="s">
        <v>142</v>
      </c>
    </row>
    <row r="175" spans="1:65" s="14" customFormat="1" ht="11.25">
      <c r="B175" s="208"/>
      <c r="C175" s="209"/>
      <c r="D175" s="199" t="s">
        <v>152</v>
      </c>
      <c r="E175" s="210" t="s">
        <v>1</v>
      </c>
      <c r="F175" s="211" t="s">
        <v>183</v>
      </c>
      <c r="G175" s="209"/>
      <c r="H175" s="212">
        <v>1.41</v>
      </c>
      <c r="I175" s="213"/>
      <c r="J175" s="209"/>
      <c r="K175" s="209"/>
      <c r="L175" s="214"/>
      <c r="M175" s="215"/>
      <c r="N175" s="216"/>
      <c r="O175" s="216"/>
      <c r="P175" s="216"/>
      <c r="Q175" s="216"/>
      <c r="R175" s="216"/>
      <c r="S175" s="216"/>
      <c r="T175" s="217"/>
      <c r="AT175" s="218" t="s">
        <v>152</v>
      </c>
      <c r="AU175" s="218" t="s">
        <v>150</v>
      </c>
      <c r="AV175" s="14" t="s">
        <v>150</v>
      </c>
      <c r="AW175" s="14" t="s">
        <v>31</v>
      </c>
      <c r="AX175" s="14" t="s">
        <v>73</v>
      </c>
      <c r="AY175" s="218" t="s">
        <v>142</v>
      </c>
    </row>
    <row r="176" spans="1:65" s="13" customFormat="1" ht="11.25">
      <c r="B176" s="197"/>
      <c r="C176" s="198"/>
      <c r="D176" s="199" t="s">
        <v>152</v>
      </c>
      <c r="E176" s="200" t="s">
        <v>1</v>
      </c>
      <c r="F176" s="201" t="s">
        <v>184</v>
      </c>
      <c r="G176" s="198"/>
      <c r="H176" s="200" t="s">
        <v>1</v>
      </c>
      <c r="I176" s="202"/>
      <c r="J176" s="198"/>
      <c r="K176" s="198"/>
      <c r="L176" s="203"/>
      <c r="M176" s="204"/>
      <c r="N176" s="205"/>
      <c r="O176" s="205"/>
      <c r="P176" s="205"/>
      <c r="Q176" s="205"/>
      <c r="R176" s="205"/>
      <c r="S176" s="205"/>
      <c r="T176" s="206"/>
      <c r="AT176" s="207" t="s">
        <v>152</v>
      </c>
      <c r="AU176" s="207" t="s">
        <v>150</v>
      </c>
      <c r="AV176" s="13" t="s">
        <v>80</v>
      </c>
      <c r="AW176" s="13" t="s">
        <v>31</v>
      </c>
      <c r="AX176" s="13" t="s">
        <v>73</v>
      </c>
      <c r="AY176" s="207" t="s">
        <v>142</v>
      </c>
    </row>
    <row r="177" spans="1:65" s="14" customFormat="1" ht="11.25">
      <c r="B177" s="208"/>
      <c r="C177" s="209"/>
      <c r="D177" s="199" t="s">
        <v>152</v>
      </c>
      <c r="E177" s="210" t="s">
        <v>1</v>
      </c>
      <c r="F177" s="211" t="s">
        <v>185</v>
      </c>
      <c r="G177" s="209"/>
      <c r="H177" s="212">
        <v>1.07</v>
      </c>
      <c r="I177" s="213"/>
      <c r="J177" s="209"/>
      <c r="K177" s="209"/>
      <c r="L177" s="214"/>
      <c r="M177" s="215"/>
      <c r="N177" s="216"/>
      <c r="O177" s="216"/>
      <c r="P177" s="216"/>
      <c r="Q177" s="216"/>
      <c r="R177" s="216"/>
      <c r="S177" s="216"/>
      <c r="T177" s="217"/>
      <c r="AT177" s="218" t="s">
        <v>152</v>
      </c>
      <c r="AU177" s="218" t="s">
        <v>150</v>
      </c>
      <c r="AV177" s="14" t="s">
        <v>150</v>
      </c>
      <c r="AW177" s="14" t="s">
        <v>31</v>
      </c>
      <c r="AX177" s="14" t="s">
        <v>73</v>
      </c>
      <c r="AY177" s="218" t="s">
        <v>142</v>
      </c>
    </row>
    <row r="178" spans="1:65" s="13" customFormat="1" ht="11.25">
      <c r="B178" s="197"/>
      <c r="C178" s="198"/>
      <c r="D178" s="199" t="s">
        <v>152</v>
      </c>
      <c r="E178" s="200" t="s">
        <v>1</v>
      </c>
      <c r="F178" s="201" t="s">
        <v>186</v>
      </c>
      <c r="G178" s="198"/>
      <c r="H178" s="200" t="s">
        <v>1</v>
      </c>
      <c r="I178" s="202"/>
      <c r="J178" s="198"/>
      <c r="K178" s="198"/>
      <c r="L178" s="203"/>
      <c r="M178" s="204"/>
      <c r="N178" s="205"/>
      <c r="O178" s="205"/>
      <c r="P178" s="205"/>
      <c r="Q178" s="205"/>
      <c r="R178" s="205"/>
      <c r="S178" s="205"/>
      <c r="T178" s="206"/>
      <c r="AT178" s="207" t="s">
        <v>152</v>
      </c>
      <c r="AU178" s="207" t="s">
        <v>150</v>
      </c>
      <c r="AV178" s="13" t="s">
        <v>80</v>
      </c>
      <c r="AW178" s="13" t="s">
        <v>31</v>
      </c>
      <c r="AX178" s="13" t="s">
        <v>73</v>
      </c>
      <c r="AY178" s="207" t="s">
        <v>142</v>
      </c>
    </row>
    <row r="179" spans="1:65" s="14" customFormat="1" ht="11.25">
      <c r="B179" s="208"/>
      <c r="C179" s="209"/>
      <c r="D179" s="199" t="s">
        <v>152</v>
      </c>
      <c r="E179" s="210" t="s">
        <v>1</v>
      </c>
      <c r="F179" s="211" t="s">
        <v>187</v>
      </c>
      <c r="G179" s="209"/>
      <c r="H179" s="212">
        <v>2.8</v>
      </c>
      <c r="I179" s="213"/>
      <c r="J179" s="209"/>
      <c r="K179" s="209"/>
      <c r="L179" s="214"/>
      <c r="M179" s="215"/>
      <c r="N179" s="216"/>
      <c r="O179" s="216"/>
      <c r="P179" s="216"/>
      <c r="Q179" s="216"/>
      <c r="R179" s="216"/>
      <c r="S179" s="216"/>
      <c r="T179" s="217"/>
      <c r="AT179" s="218" t="s">
        <v>152</v>
      </c>
      <c r="AU179" s="218" t="s">
        <v>150</v>
      </c>
      <c r="AV179" s="14" t="s">
        <v>150</v>
      </c>
      <c r="AW179" s="14" t="s">
        <v>31</v>
      </c>
      <c r="AX179" s="14" t="s">
        <v>73</v>
      </c>
      <c r="AY179" s="218" t="s">
        <v>142</v>
      </c>
    </row>
    <row r="180" spans="1:65" s="13" customFormat="1" ht="11.25">
      <c r="B180" s="197"/>
      <c r="C180" s="198"/>
      <c r="D180" s="199" t="s">
        <v>152</v>
      </c>
      <c r="E180" s="200" t="s">
        <v>1</v>
      </c>
      <c r="F180" s="201" t="s">
        <v>188</v>
      </c>
      <c r="G180" s="198"/>
      <c r="H180" s="200" t="s">
        <v>1</v>
      </c>
      <c r="I180" s="202"/>
      <c r="J180" s="198"/>
      <c r="K180" s="198"/>
      <c r="L180" s="203"/>
      <c r="M180" s="204"/>
      <c r="N180" s="205"/>
      <c r="O180" s="205"/>
      <c r="P180" s="205"/>
      <c r="Q180" s="205"/>
      <c r="R180" s="205"/>
      <c r="S180" s="205"/>
      <c r="T180" s="206"/>
      <c r="AT180" s="207" t="s">
        <v>152</v>
      </c>
      <c r="AU180" s="207" t="s">
        <v>150</v>
      </c>
      <c r="AV180" s="13" t="s">
        <v>80</v>
      </c>
      <c r="AW180" s="13" t="s">
        <v>31</v>
      </c>
      <c r="AX180" s="13" t="s">
        <v>73</v>
      </c>
      <c r="AY180" s="207" t="s">
        <v>142</v>
      </c>
    </row>
    <row r="181" spans="1:65" s="14" customFormat="1" ht="11.25">
      <c r="B181" s="208"/>
      <c r="C181" s="209"/>
      <c r="D181" s="199" t="s">
        <v>152</v>
      </c>
      <c r="E181" s="210" t="s">
        <v>1</v>
      </c>
      <c r="F181" s="211" t="s">
        <v>189</v>
      </c>
      <c r="G181" s="209"/>
      <c r="H181" s="212">
        <v>9.9700000000000006</v>
      </c>
      <c r="I181" s="213"/>
      <c r="J181" s="209"/>
      <c r="K181" s="209"/>
      <c r="L181" s="214"/>
      <c r="M181" s="215"/>
      <c r="N181" s="216"/>
      <c r="O181" s="216"/>
      <c r="P181" s="216"/>
      <c r="Q181" s="216"/>
      <c r="R181" s="216"/>
      <c r="S181" s="216"/>
      <c r="T181" s="217"/>
      <c r="AT181" s="218" t="s">
        <v>152</v>
      </c>
      <c r="AU181" s="218" t="s">
        <v>150</v>
      </c>
      <c r="AV181" s="14" t="s">
        <v>150</v>
      </c>
      <c r="AW181" s="14" t="s">
        <v>31</v>
      </c>
      <c r="AX181" s="14" t="s">
        <v>73</v>
      </c>
      <c r="AY181" s="218" t="s">
        <v>142</v>
      </c>
    </row>
    <row r="182" spans="1:65" s="13" customFormat="1" ht="11.25">
      <c r="B182" s="197"/>
      <c r="C182" s="198"/>
      <c r="D182" s="199" t="s">
        <v>152</v>
      </c>
      <c r="E182" s="200" t="s">
        <v>1</v>
      </c>
      <c r="F182" s="201" t="s">
        <v>190</v>
      </c>
      <c r="G182" s="198"/>
      <c r="H182" s="200" t="s">
        <v>1</v>
      </c>
      <c r="I182" s="202"/>
      <c r="J182" s="198"/>
      <c r="K182" s="198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152</v>
      </c>
      <c r="AU182" s="207" t="s">
        <v>150</v>
      </c>
      <c r="AV182" s="13" t="s">
        <v>80</v>
      </c>
      <c r="AW182" s="13" t="s">
        <v>31</v>
      </c>
      <c r="AX182" s="13" t="s">
        <v>73</v>
      </c>
      <c r="AY182" s="207" t="s">
        <v>142</v>
      </c>
    </row>
    <row r="183" spans="1:65" s="14" customFormat="1" ht="11.25">
      <c r="B183" s="208"/>
      <c r="C183" s="209"/>
      <c r="D183" s="199" t="s">
        <v>152</v>
      </c>
      <c r="E183" s="210" t="s">
        <v>1</v>
      </c>
      <c r="F183" s="211" t="s">
        <v>191</v>
      </c>
      <c r="G183" s="209"/>
      <c r="H183" s="212">
        <v>24.72</v>
      </c>
      <c r="I183" s="213"/>
      <c r="J183" s="209"/>
      <c r="K183" s="209"/>
      <c r="L183" s="214"/>
      <c r="M183" s="215"/>
      <c r="N183" s="216"/>
      <c r="O183" s="216"/>
      <c r="P183" s="216"/>
      <c r="Q183" s="216"/>
      <c r="R183" s="216"/>
      <c r="S183" s="216"/>
      <c r="T183" s="217"/>
      <c r="AT183" s="218" t="s">
        <v>152</v>
      </c>
      <c r="AU183" s="218" t="s">
        <v>150</v>
      </c>
      <c r="AV183" s="14" t="s">
        <v>150</v>
      </c>
      <c r="AW183" s="14" t="s">
        <v>31</v>
      </c>
      <c r="AX183" s="14" t="s">
        <v>73</v>
      </c>
      <c r="AY183" s="218" t="s">
        <v>142</v>
      </c>
    </row>
    <row r="184" spans="1:65" s="15" customFormat="1" ht="11.25">
      <c r="B184" s="219"/>
      <c r="C184" s="220"/>
      <c r="D184" s="199" t="s">
        <v>152</v>
      </c>
      <c r="E184" s="221" t="s">
        <v>1</v>
      </c>
      <c r="F184" s="222" t="s">
        <v>163</v>
      </c>
      <c r="G184" s="220"/>
      <c r="H184" s="223">
        <v>45.35</v>
      </c>
      <c r="I184" s="224"/>
      <c r="J184" s="220"/>
      <c r="K184" s="220"/>
      <c r="L184" s="225"/>
      <c r="M184" s="226"/>
      <c r="N184" s="227"/>
      <c r="O184" s="227"/>
      <c r="P184" s="227"/>
      <c r="Q184" s="227"/>
      <c r="R184" s="227"/>
      <c r="S184" s="227"/>
      <c r="T184" s="228"/>
      <c r="AT184" s="229" t="s">
        <v>152</v>
      </c>
      <c r="AU184" s="229" t="s">
        <v>150</v>
      </c>
      <c r="AV184" s="15" t="s">
        <v>149</v>
      </c>
      <c r="AW184" s="15" t="s">
        <v>31</v>
      </c>
      <c r="AX184" s="15" t="s">
        <v>80</v>
      </c>
      <c r="AY184" s="229" t="s">
        <v>142</v>
      </c>
    </row>
    <row r="185" spans="1:65" s="2" customFormat="1" ht="24.2" customHeight="1">
      <c r="A185" s="34"/>
      <c r="B185" s="35"/>
      <c r="C185" s="183" t="s">
        <v>174</v>
      </c>
      <c r="D185" s="183" t="s">
        <v>145</v>
      </c>
      <c r="E185" s="184" t="s">
        <v>192</v>
      </c>
      <c r="F185" s="185" t="s">
        <v>193</v>
      </c>
      <c r="G185" s="186" t="s">
        <v>157</v>
      </c>
      <c r="H185" s="187">
        <v>45.35</v>
      </c>
      <c r="I185" s="188"/>
      <c r="J185" s="189">
        <f>ROUND(I185*H185,2)</f>
        <v>0</v>
      </c>
      <c r="K185" s="190"/>
      <c r="L185" s="39"/>
      <c r="M185" s="191" t="s">
        <v>1</v>
      </c>
      <c r="N185" s="192" t="s">
        <v>39</v>
      </c>
      <c r="O185" s="71"/>
      <c r="P185" s="193">
        <f>O185*H185</f>
        <v>0</v>
      </c>
      <c r="Q185" s="193">
        <v>4.0000000000000001E-3</v>
      </c>
      <c r="R185" s="193">
        <f>Q185*H185</f>
        <v>0.18140000000000001</v>
      </c>
      <c r="S185" s="193">
        <v>0</v>
      </c>
      <c r="T185" s="19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5" t="s">
        <v>149</v>
      </c>
      <c r="AT185" s="195" t="s">
        <v>145</v>
      </c>
      <c r="AU185" s="195" t="s">
        <v>150</v>
      </c>
      <c r="AY185" s="17" t="s">
        <v>142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7" t="s">
        <v>150</v>
      </c>
      <c r="BK185" s="196">
        <f>ROUND(I185*H185,2)</f>
        <v>0</v>
      </c>
      <c r="BL185" s="17" t="s">
        <v>149</v>
      </c>
      <c r="BM185" s="195" t="s">
        <v>194</v>
      </c>
    </row>
    <row r="186" spans="1:65" s="2" customFormat="1" ht="21.75" customHeight="1">
      <c r="A186" s="34"/>
      <c r="B186" s="35"/>
      <c r="C186" s="183" t="s">
        <v>195</v>
      </c>
      <c r="D186" s="183" t="s">
        <v>145</v>
      </c>
      <c r="E186" s="184" t="s">
        <v>196</v>
      </c>
      <c r="F186" s="185" t="s">
        <v>197</v>
      </c>
      <c r="G186" s="186" t="s">
        <v>157</v>
      </c>
      <c r="H186" s="187">
        <v>0.9</v>
      </c>
      <c r="I186" s="188"/>
      <c r="J186" s="189">
        <f>ROUND(I186*H186,2)</f>
        <v>0</v>
      </c>
      <c r="K186" s="190"/>
      <c r="L186" s="39"/>
      <c r="M186" s="191" t="s">
        <v>1</v>
      </c>
      <c r="N186" s="192" t="s">
        <v>39</v>
      </c>
      <c r="O186" s="71"/>
      <c r="P186" s="193">
        <f>O186*H186</f>
        <v>0</v>
      </c>
      <c r="Q186" s="193">
        <v>3.73E-2</v>
      </c>
      <c r="R186" s="193">
        <f>Q186*H186</f>
        <v>3.3570000000000003E-2</v>
      </c>
      <c r="S186" s="193">
        <v>0</v>
      </c>
      <c r="T186" s="194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5" t="s">
        <v>149</v>
      </c>
      <c r="AT186" s="195" t="s">
        <v>145</v>
      </c>
      <c r="AU186" s="195" t="s">
        <v>150</v>
      </c>
      <c r="AY186" s="17" t="s">
        <v>142</v>
      </c>
      <c r="BE186" s="196">
        <f>IF(N186="základní",J186,0)</f>
        <v>0</v>
      </c>
      <c r="BF186" s="196">
        <f>IF(N186="snížená",J186,0)</f>
        <v>0</v>
      </c>
      <c r="BG186" s="196">
        <f>IF(N186="zákl. přenesená",J186,0)</f>
        <v>0</v>
      </c>
      <c r="BH186" s="196">
        <f>IF(N186="sníž. přenesená",J186,0)</f>
        <v>0</v>
      </c>
      <c r="BI186" s="196">
        <f>IF(N186="nulová",J186,0)</f>
        <v>0</v>
      </c>
      <c r="BJ186" s="17" t="s">
        <v>150</v>
      </c>
      <c r="BK186" s="196">
        <f>ROUND(I186*H186,2)</f>
        <v>0</v>
      </c>
      <c r="BL186" s="17" t="s">
        <v>149</v>
      </c>
      <c r="BM186" s="195" t="s">
        <v>198</v>
      </c>
    </row>
    <row r="187" spans="1:65" s="13" customFormat="1" ht="11.25">
      <c r="B187" s="197"/>
      <c r="C187" s="198"/>
      <c r="D187" s="199" t="s">
        <v>152</v>
      </c>
      <c r="E187" s="200" t="s">
        <v>1</v>
      </c>
      <c r="F187" s="201" t="s">
        <v>199</v>
      </c>
      <c r="G187" s="198"/>
      <c r="H187" s="200" t="s">
        <v>1</v>
      </c>
      <c r="I187" s="202"/>
      <c r="J187" s="198"/>
      <c r="K187" s="198"/>
      <c r="L187" s="203"/>
      <c r="M187" s="204"/>
      <c r="N187" s="205"/>
      <c r="O187" s="205"/>
      <c r="P187" s="205"/>
      <c r="Q187" s="205"/>
      <c r="R187" s="205"/>
      <c r="S187" s="205"/>
      <c r="T187" s="206"/>
      <c r="AT187" s="207" t="s">
        <v>152</v>
      </c>
      <c r="AU187" s="207" t="s">
        <v>150</v>
      </c>
      <c r="AV187" s="13" t="s">
        <v>80</v>
      </c>
      <c r="AW187" s="13" t="s">
        <v>31</v>
      </c>
      <c r="AX187" s="13" t="s">
        <v>73</v>
      </c>
      <c r="AY187" s="207" t="s">
        <v>142</v>
      </c>
    </row>
    <row r="188" spans="1:65" s="14" customFormat="1" ht="11.25">
      <c r="B188" s="208"/>
      <c r="C188" s="209"/>
      <c r="D188" s="199" t="s">
        <v>152</v>
      </c>
      <c r="E188" s="210" t="s">
        <v>1</v>
      </c>
      <c r="F188" s="211" t="s">
        <v>200</v>
      </c>
      <c r="G188" s="209"/>
      <c r="H188" s="212">
        <v>0.9</v>
      </c>
      <c r="I188" s="213"/>
      <c r="J188" s="209"/>
      <c r="K188" s="209"/>
      <c r="L188" s="214"/>
      <c r="M188" s="215"/>
      <c r="N188" s="216"/>
      <c r="O188" s="216"/>
      <c r="P188" s="216"/>
      <c r="Q188" s="216"/>
      <c r="R188" s="216"/>
      <c r="S188" s="216"/>
      <c r="T188" s="217"/>
      <c r="AT188" s="218" t="s">
        <v>152</v>
      </c>
      <c r="AU188" s="218" t="s">
        <v>150</v>
      </c>
      <c r="AV188" s="14" t="s">
        <v>150</v>
      </c>
      <c r="AW188" s="14" t="s">
        <v>31</v>
      </c>
      <c r="AX188" s="14" t="s">
        <v>73</v>
      </c>
      <c r="AY188" s="218" t="s">
        <v>142</v>
      </c>
    </row>
    <row r="189" spans="1:65" s="15" customFormat="1" ht="11.25">
      <c r="B189" s="219"/>
      <c r="C189" s="220"/>
      <c r="D189" s="199" t="s">
        <v>152</v>
      </c>
      <c r="E189" s="221" t="s">
        <v>1</v>
      </c>
      <c r="F189" s="222" t="s">
        <v>163</v>
      </c>
      <c r="G189" s="220"/>
      <c r="H189" s="223">
        <v>0.9</v>
      </c>
      <c r="I189" s="224"/>
      <c r="J189" s="220"/>
      <c r="K189" s="220"/>
      <c r="L189" s="225"/>
      <c r="M189" s="226"/>
      <c r="N189" s="227"/>
      <c r="O189" s="227"/>
      <c r="P189" s="227"/>
      <c r="Q189" s="227"/>
      <c r="R189" s="227"/>
      <c r="S189" s="227"/>
      <c r="T189" s="228"/>
      <c r="AT189" s="229" t="s">
        <v>152</v>
      </c>
      <c r="AU189" s="229" t="s">
        <v>150</v>
      </c>
      <c r="AV189" s="15" t="s">
        <v>149</v>
      </c>
      <c r="AW189" s="15" t="s">
        <v>31</v>
      </c>
      <c r="AX189" s="15" t="s">
        <v>80</v>
      </c>
      <c r="AY189" s="229" t="s">
        <v>142</v>
      </c>
    </row>
    <row r="190" spans="1:65" s="2" customFormat="1" ht="24.2" customHeight="1">
      <c r="A190" s="34"/>
      <c r="B190" s="35"/>
      <c r="C190" s="183" t="s">
        <v>201</v>
      </c>
      <c r="D190" s="183" t="s">
        <v>145</v>
      </c>
      <c r="E190" s="184" t="s">
        <v>202</v>
      </c>
      <c r="F190" s="185" t="s">
        <v>203</v>
      </c>
      <c r="G190" s="186" t="s">
        <v>157</v>
      </c>
      <c r="H190" s="187">
        <v>33.566000000000003</v>
      </c>
      <c r="I190" s="188"/>
      <c r="J190" s="189">
        <f>ROUND(I190*H190,2)</f>
        <v>0</v>
      </c>
      <c r="K190" s="190"/>
      <c r="L190" s="39"/>
      <c r="M190" s="191" t="s">
        <v>1</v>
      </c>
      <c r="N190" s="192" t="s">
        <v>39</v>
      </c>
      <c r="O190" s="71"/>
      <c r="P190" s="193">
        <f>O190*H190</f>
        <v>0</v>
      </c>
      <c r="Q190" s="193">
        <v>7.3499999999999998E-3</v>
      </c>
      <c r="R190" s="193">
        <f>Q190*H190</f>
        <v>0.24671010000000002</v>
      </c>
      <c r="S190" s="193">
        <v>0</v>
      </c>
      <c r="T190" s="194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5" t="s">
        <v>149</v>
      </c>
      <c r="AT190" s="195" t="s">
        <v>145</v>
      </c>
      <c r="AU190" s="195" t="s">
        <v>150</v>
      </c>
      <c r="AY190" s="17" t="s">
        <v>142</v>
      </c>
      <c r="BE190" s="196">
        <f>IF(N190="základní",J190,0)</f>
        <v>0</v>
      </c>
      <c r="BF190" s="196">
        <f>IF(N190="snížená",J190,0)</f>
        <v>0</v>
      </c>
      <c r="BG190" s="196">
        <f>IF(N190="zákl. přenesená",J190,0)</f>
        <v>0</v>
      </c>
      <c r="BH190" s="196">
        <f>IF(N190="sníž. přenesená",J190,0)</f>
        <v>0</v>
      </c>
      <c r="BI190" s="196">
        <f>IF(N190="nulová",J190,0)</f>
        <v>0</v>
      </c>
      <c r="BJ190" s="17" t="s">
        <v>150</v>
      </c>
      <c r="BK190" s="196">
        <f>ROUND(I190*H190,2)</f>
        <v>0</v>
      </c>
      <c r="BL190" s="17" t="s">
        <v>149</v>
      </c>
      <c r="BM190" s="195" t="s">
        <v>204</v>
      </c>
    </row>
    <row r="191" spans="1:65" s="13" customFormat="1" ht="11.25">
      <c r="B191" s="197"/>
      <c r="C191" s="198"/>
      <c r="D191" s="199" t="s">
        <v>152</v>
      </c>
      <c r="E191" s="200" t="s">
        <v>1</v>
      </c>
      <c r="F191" s="201" t="s">
        <v>205</v>
      </c>
      <c r="G191" s="198"/>
      <c r="H191" s="200" t="s">
        <v>1</v>
      </c>
      <c r="I191" s="202"/>
      <c r="J191" s="198"/>
      <c r="K191" s="198"/>
      <c r="L191" s="203"/>
      <c r="M191" s="204"/>
      <c r="N191" s="205"/>
      <c r="O191" s="205"/>
      <c r="P191" s="205"/>
      <c r="Q191" s="205"/>
      <c r="R191" s="205"/>
      <c r="S191" s="205"/>
      <c r="T191" s="206"/>
      <c r="AT191" s="207" t="s">
        <v>152</v>
      </c>
      <c r="AU191" s="207" t="s">
        <v>150</v>
      </c>
      <c r="AV191" s="13" t="s">
        <v>80</v>
      </c>
      <c r="AW191" s="13" t="s">
        <v>31</v>
      </c>
      <c r="AX191" s="13" t="s">
        <v>73</v>
      </c>
      <c r="AY191" s="207" t="s">
        <v>142</v>
      </c>
    </row>
    <row r="192" spans="1:65" s="14" customFormat="1" ht="11.25">
      <c r="B192" s="208"/>
      <c r="C192" s="209"/>
      <c r="D192" s="199" t="s">
        <v>152</v>
      </c>
      <c r="E192" s="210" t="s">
        <v>1</v>
      </c>
      <c r="F192" s="211" t="s">
        <v>206</v>
      </c>
      <c r="G192" s="209"/>
      <c r="H192" s="212">
        <v>15.751000000000001</v>
      </c>
      <c r="I192" s="213"/>
      <c r="J192" s="209"/>
      <c r="K192" s="209"/>
      <c r="L192" s="214"/>
      <c r="M192" s="215"/>
      <c r="N192" s="216"/>
      <c r="O192" s="216"/>
      <c r="P192" s="216"/>
      <c r="Q192" s="216"/>
      <c r="R192" s="216"/>
      <c r="S192" s="216"/>
      <c r="T192" s="217"/>
      <c r="AT192" s="218" t="s">
        <v>152</v>
      </c>
      <c r="AU192" s="218" t="s">
        <v>150</v>
      </c>
      <c r="AV192" s="14" t="s">
        <v>150</v>
      </c>
      <c r="AW192" s="14" t="s">
        <v>31</v>
      </c>
      <c r="AX192" s="14" t="s">
        <v>73</v>
      </c>
      <c r="AY192" s="218" t="s">
        <v>142</v>
      </c>
    </row>
    <row r="193" spans="1:65" s="13" customFormat="1" ht="11.25">
      <c r="B193" s="197"/>
      <c r="C193" s="198"/>
      <c r="D193" s="199" t="s">
        <v>152</v>
      </c>
      <c r="E193" s="200" t="s">
        <v>1</v>
      </c>
      <c r="F193" s="201" t="s">
        <v>207</v>
      </c>
      <c r="G193" s="198"/>
      <c r="H193" s="200" t="s">
        <v>1</v>
      </c>
      <c r="I193" s="202"/>
      <c r="J193" s="198"/>
      <c r="K193" s="198"/>
      <c r="L193" s="203"/>
      <c r="M193" s="204"/>
      <c r="N193" s="205"/>
      <c r="O193" s="205"/>
      <c r="P193" s="205"/>
      <c r="Q193" s="205"/>
      <c r="R193" s="205"/>
      <c r="S193" s="205"/>
      <c r="T193" s="206"/>
      <c r="AT193" s="207" t="s">
        <v>152</v>
      </c>
      <c r="AU193" s="207" t="s">
        <v>150</v>
      </c>
      <c r="AV193" s="13" t="s">
        <v>80</v>
      </c>
      <c r="AW193" s="13" t="s">
        <v>31</v>
      </c>
      <c r="AX193" s="13" t="s">
        <v>73</v>
      </c>
      <c r="AY193" s="207" t="s">
        <v>142</v>
      </c>
    </row>
    <row r="194" spans="1:65" s="14" customFormat="1" ht="11.25">
      <c r="B194" s="208"/>
      <c r="C194" s="209"/>
      <c r="D194" s="199" t="s">
        <v>152</v>
      </c>
      <c r="E194" s="210" t="s">
        <v>1</v>
      </c>
      <c r="F194" s="211" t="s">
        <v>208</v>
      </c>
      <c r="G194" s="209"/>
      <c r="H194" s="212">
        <v>2.34</v>
      </c>
      <c r="I194" s="213"/>
      <c r="J194" s="209"/>
      <c r="K194" s="209"/>
      <c r="L194" s="214"/>
      <c r="M194" s="215"/>
      <c r="N194" s="216"/>
      <c r="O194" s="216"/>
      <c r="P194" s="216"/>
      <c r="Q194" s="216"/>
      <c r="R194" s="216"/>
      <c r="S194" s="216"/>
      <c r="T194" s="217"/>
      <c r="AT194" s="218" t="s">
        <v>152</v>
      </c>
      <c r="AU194" s="218" t="s">
        <v>150</v>
      </c>
      <c r="AV194" s="14" t="s">
        <v>150</v>
      </c>
      <c r="AW194" s="14" t="s">
        <v>31</v>
      </c>
      <c r="AX194" s="14" t="s">
        <v>73</v>
      </c>
      <c r="AY194" s="218" t="s">
        <v>142</v>
      </c>
    </row>
    <row r="195" spans="1:65" s="13" customFormat="1" ht="11.25">
      <c r="B195" s="197"/>
      <c r="C195" s="198"/>
      <c r="D195" s="199" t="s">
        <v>152</v>
      </c>
      <c r="E195" s="200" t="s">
        <v>1</v>
      </c>
      <c r="F195" s="201" t="s">
        <v>209</v>
      </c>
      <c r="G195" s="198"/>
      <c r="H195" s="200" t="s">
        <v>1</v>
      </c>
      <c r="I195" s="202"/>
      <c r="J195" s="198"/>
      <c r="K195" s="198"/>
      <c r="L195" s="203"/>
      <c r="M195" s="204"/>
      <c r="N195" s="205"/>
      <c r="O195" s="205"/>
      <c r="P195" s="205"/>
      <c r="Q195" s="205"/>
      <c r="R195" s="205"/>
      <c r="S195" s="205"/>
      <c r="T195" s="206"/>
      <c r="AT195" s="207" t="s">
        <v>152</v>
      </c>
      <c r="AU195" s="207" t="s">
        <v>150</v>
      </c>
      <c r="AV195" s="13" t="s">
        <v>80</v>
      </c>
      <c r="AW195" s="13" t="s">
        <v>31</v>
      </c>
      <c r="AX195" s="13" t="s">
        <v>73</v>
      </c>
      <c r="AY195" s="207" t="s">
        <v>142</v>
      </c>
    </row>
    <row r="196" spans="1:65" s="14" customFormat="1" ht="11.25">
      <c r="B196" s="208"/>
      <c r="C196" s="209"/>
      <c r="D196" s="199" t="s">
        <v>152</v>
      </c>
      <c r="E196" s="210" t="s">
        <v>1</v>
      </c>
      <c r="F196" s="211" t="s">
        <v>210</v>
      </c>
      <c r="G196" s="209"/>
      <c r="H196" s="212">
        <v>5.4749999999999996</v>
      </c>
      <c r="I196" s="213"/>
      <c r="J196" s="209"/>
      <c r="K196" s="209"/>
      <c r="L196" s="214"/>
      <c r="M196" s="215"/>
      <c r="N196" s="216"/>
      <c r="O196" s="216"/>
      <c r="P196" s="216"/>
      <c r="Q196" s="216"/>
      <c r="R196" s="216"/>
      <c r="S196" s="216"/>
      <c r="T196" s="217"/>
      <c r="AT196" s="218" t="s">
        <v>152</v>
      </c>
      <c r="AU196" s="218" t="s">
        <v>150</v>
      </c>
      <c r="AV196" s="14" t="s">
        <v>150</v>
      </c>
      <c r="AW196" s="14" t="s">
        <v>31</v>
      </c>
      <c r="AX196" s="14" t="s">
        <v>73</v>
      </c>
      <c r="AY196" s="218" t="s">
        <v>142</v>
      </c>
    </row>
    <row r="197" spans="1:65" s="13" customFormat="1" ht="11.25">
      <c r="B197" s="197"/>
      <c r="C197" s="198"/>
      <c r="D197" s="199" t="s">
        <v>152</v>
      </c>
      <c r="E197" s="200" t="s">
        <v>1</v>
      </c>
      <c r="F197" s="201" t="s">
        <v>211</v>
      </c>
      <c r="G197" s="198"/>
      <c r="H197" s="200" t="s">
        <v>1</v>
      </c>
      <c r="I197" s="202"/>
      <c r="J197" s="198"/>
      <c r="K197" s="198"/>
      <c r="L197" s="203"/>
      <c r="M197" s="204"/>
      <c r="N197" s="205"/>
      <c r="O197" s="205"/>
      <c r="P197" s="205"/>
      <c r="Q197" s="205"/>
      <c r="R197" s="205"/>
      <c r="S197" s="205"/>
      <c r="T197" s="206"/>
      <c r="AT197" s="207" t="s">
        <v>152</v>
      </c>
      <c r="AU197" s="207" t="s">
        <v>150</v>
      </c>
      <c r="AV197" s="13" t="s">
        <v>80</v>
      </c>
      <c r="AW197" s="13" t="s">
        <v>31</v>
      </c>
      <c r="AX197" s="13" t="s">
        <v>73</v>
      </c>
      <c r="AY197" s="207" t="s">
        <v>142</v>
      </c>
    </row>
    <row r="198" spans="1:65" s="14" customFormat="1" ht="11.25">
      <c r="B198" s="208"/>
      <c r="C198" s="209"/>
      <c r="D198" s="199" t="s">
        <v>152</v>
      </c>
      <c r="E198" s="210" t="s">
        <v>1</v>
      </c>
      <c r="F198" s="211" t="s">
        <v>212</v>
      </c>
      <c r="G198" s="209"/>
      <c r="H198" s="212">
        <v>5</v>
      </c>
      <c r="I198" s="213"/>
      <c r="J198" s="209"/>
      <c r="K198" s="209"/>
      <c r="L198" s="214"/>
      <c r="M198" s="215"/>
      <c r="N198" s="216"/>
      <c r="O198" s="216"/>
      <c r="P198" s="216"/>
      <c r="Q198" s="216"/>
      <c r="R198" s="216"/>
      <c r="S198" s="216"/>
      <c r="T198" s="217"/>
      <c r="AT198" s="218" t="s">
        <v>152</v>
      </c>
      <c r="AU198" s="218" t="s">
        <v>150</v>
      </c>
      <c r="AV198" s="14" t="s">
        <v>150</v>
      </c>
      <c r="AW198" s="14" t="s">
        <v>31</v>
      </c>
      <c r="AX198" s="14" t="s">
        <v>73</v>
      </c>
      <c r="AY198" s="218" t="s">
        <v>142</v>
      </c>
    </row>
    <row r="199" spans="1:65" s="13" customFormat="1" ht="11.25">
      <c r="B199" s="197"/>
      <c r="C199" s="198"/>
      <c r="D199" s="199" t="s">
        <v>152</v>
      </c>
      <c r="E199" s="200" t="s">
        <v>1</v>
      </c>
      <c r="F199" s="201" t="s">
        <v>213</v>
      </c>
      <c r="G199" s="198"/>
      <c r="H199" s="200" t="s">
        <v>1</v>
      </c>
      <c r="I199" s="202"/>
      <c r="J199" s="198"/>
      <c r="K199" s="198"/>
      <c r="L199" s="203"/>
      <c r="M199" s="204"/>
      <c r="N199" s="205"/>
      <c r="O199" s="205"/>
      <c r="P199" s="205"/>
      <c r="Q199" s="205"/>
      <c r="R199" s="205"/>
      <c r="S199" s="205"/>
      <c r="T199" s="206"/>
      <c r="AT199" s="207" t="s">
        <v>152</v>
      </c>
      <c r="AU199" s="207" t="s">
        <v>150</v>
      </c>
      <c r="AV199" s="13" t="s">
        <v>80</v>
      </c>
      <c r="AW199" s="13" t="s">
        <v>31</v>
      </c>
      <c r="AX199" s="13" t="s">
        <v>73</v>
      </c>
      <c r="AY199" s="207" t="s">
        <v>142</v>
      </c>
    </row>
    <row r="200" spans="1:65" s="14" customFormat="1" ht="11.25">
      <c r="B200" s="208"/>
      <c r="C200" s="209"/>
      <c r="D200" s="199" t="s">
        <v>152</v>
      </c>
      <c r="E200" s="210" t="s">
        <v>1</v>
      </c>
      <c r="F200" s="211" t="s">
        <v>212</v>
      </c>
      <c r="G200" s="209"/>
      <c r="H200" s="212">
        <v>5</v>
      </c>
      <c r="I200" s="213"/>
      <c r="J200" s="209"/>
      <c r="K200" s="209"/>
      <c r="L200" s="214"/>
      <c r="M200" s="215"/>
      <c r="N200" s="216"/>
      <c r="O200" s="216"/>
      <c r="P200" s="216"/>
      <c r="Q200" s="216"/>
      <c r="R200" s="216"/>
      <c r="S200" s="216"/>
      <c r="T200" s="217"/>
      <c r="AT200" s="218" t="s">
        <v>152</v>
      </c>
      <c r="AU200" s="218" t="s">
        <v>150</v>
      </c>
      <c r="AV200" s="14" t="s">
        <v>150</v>
      </c>
      <c r="AW200" s="14" t="s">
        <v>31</v>
      </c>
      <c r="AX200" s="14" t="s">
        <v>73</v>
      </c>
      <c r="AY200" s="218" t="s">
        <v>142</v>
      </c>
    </row>
    <row r="201" spans="1:65" s="15" customFormat="1" ht="11.25">
      <c r="B201" s="219"/>
      <c r="C201" s="220"/>
      <c r="D201" s="199" t="s">
        <v>152</v>
      </c>
      <c r="E201" s="221" t="s">
        <v>1</v>
      </c>
      <c r="F201" s="222" t="s">
        <v>163</v>
      </c>
      <c r="G201" s="220"/>
      <c r="H201" s="223">
        <v>33.566000000000003</v>
      </c>
      <c r="I201" s="224"/>
      <c r="J201" s="220"/>
      <c r="K201" s="220"/>
      <c r="L201" s="225"/>
      <c r="M201" s="226"/>
      <c r="N201" s="227"/>
      <c r="O201" s="227"/>
      <c r="P201" s="227"/>
      <c r="Q201" s="227"/>
      <c r="R201" s="227"/>
      <c r="S201" s="227"/>
      <c r="T201" s="228"/>
      <c r="AT201" s="229" t="s">
        <v>152</v>
      </c>
      <c r="AU201" s="229" t="s">
        <v>150</v>
      </c>
      <c r="AV201" s="15" t="s">
        <v>149</v>
      </c>
      <c r="AW201" s="15" t="s">
        <v>31</v>
      </c>
      <c r="AX201" s="15" t="s">
        <v>80</v>
      </c>
      <c r="AY201" s="229" t="s">
        <v>142</v>
      </c>
    </row>
    <row r="202" spans="1:65" s="2" customFormat="1" ht="24.2" customHeight="1">
      <c r="A202" s="34"/>
      <c r="B202" s="35"/>
      <c r="C202" s="183" t="s">
        <v>214</v>
      </c>
      <c r="D202" s="183" t="s">
        <v>145</v>
      </c>
      <c r="E202" s="184" t="s">
        <v>215</v>
      </c>
      <c r="F202" s="185" t="s">
        <v>216</v>
      </c>
      <c r="G202" s="186" t="s">
        <v>157</v>
      </c>
      <c r="H202" s="187">
        <v>112.32599999999999</v>
      </c>
      <c r="I202" s="188"/>
      <c r="J202" s="189">
        <f>ROUND(I202*H202,2)</f>
        <v>0</v>
      </c>
      <c r="K202" s="190"/>
      <c r="L202" s="39"/>
      <c r="M202" s="191" t="s">
        <v>1</v>
      </c>
      <c r="N202" s="192" t="s">
        <v>39</v>
      </c>
      <c r="O202" s="71"/>
      <c r="P202" s="193">
        <f>O202*H202</f>
        <v>0</v>
      </c>
      <c r="Q202" s="193">
        <v>2.5999999999999998E-4</v>
      </c>
      <c r="R202" s="193">
        <f>Q202*H202</f>
        <v>2.9204759999999996E-2</v>
      </c>
      <c r="S202" s="193">
        <v>0</v>
      </c>
      <c r="T202" s="194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5" t="s">
        <v>149</v>
      </c>
      <c r="AT202" s="195" t="s">
        <v>145</v>
      </c>
      <c r="AU202" s="195" t="s">
        <v>150</v>
      </c>
      <c r="AY202" s="17" t="s">
        <v>142</v>
      </c>
      <c r="BE202" s="196">
        <f>IF(N202="základní",J202,0)</f>
        <v>0</v>
      </c>
      <c r="BF202" s="196">
        <f>IF(N202="snížená",J202,0)</f>
        <v>0</v>
      </c>
      <c r="BG202" s="196">
        <f>IF(N202="zákl. přenesená",J202,0)</f>
        <v>0</v>
      </c>
      <c r="BH202" s="196">
        <f>IF(N202="sníž. přenesená",J202,0)</f>
        <v>0</v>
      </c>
      <c r="BI202" s="196">
        <f>IF(N202="nulová",J202,0)</f>
        <v>0</v>
      </c>
      <c r="BJ202" s="17" t="s">
        <v>150</v>
      </c>
      <c r="BK202" s="196">
        <f>ROUND(I202*H202,2)</f>
        <v>0</v>
      </c>
      <c r="BL202" s="17" t="s">
        <v>149</v>
      </c>
      <c r="BM202" s="195" t="s">
        <v>217</v>
      </c>
    </row>
    <row r="203" spans="1:65" s="13" customFormat="1" ht="11.25">
      <c r="B203" s="197"/>
      <c r="C203" s="198"/>
      <c r="D203" s="199" t="s">
        <v>152</v>
      </c>
      <c r="E203" s="200" t="s">
        <v>1</v>
      </c>
      <c r="F203" s="201" t="s">
        <v>180</v>
      </c>
      <c r="G203" s="198"/>
      <c r="H203" s="200" t="s">
        <v>1</v>
      </c>
      <c r="I203" s="202"/>
      <c r="J203" s="198"/>
      <c r="K203" s="198"/>
      <c r="L203" s="203"/>
      <c r="M203" s="204"/>
      <c r="N203" s="205"/>
      <c r="O203" s="205"/>
      <c r="P203" s="205"/>
      <c r="Q203" s="205"/>
      <c r="R203" s="205"/>
      <c r="S203" s="205"/>
      <c r="T203" s="206"/>
      <c r="AT203" s="207" t="s">
        <v>152</v>
      </c>
      <c r="AU203" s="207" t="s">
        <v>150</v>
      </c>
      <c r="AV203" s="13" t="s">
        <v>80</v>
      </c>
      <c r="AW203" s="13" t="s">
        <v>31</v>
      </c>
      <c r="AX203" s="13" t="s">
        <v>73</v>
      </c>
      <c r="AY203" s="207" t="s">
        <v>142</v>
      </c>
    </row>
    <row r="204" spans="1:65" s="14" customFormat="1" ht="11.25">
      <c r="B204" s="208"/>
      <c r="C204" s="209"/>
      <c r="D204" s="199" t="s">
        <v>152</v>
      </c>
      <c r="E204" s="210" t="s">
        <v>1</v>
      </c>
      <c r="F204" s="211" t="s">
        <v>218</v>
      </c>
      <c r="G204" s="209"/>
      <c r="H204" s="212">
        <v>18.246000000000002</v>
      </c>
      <c r="I204" s="213"/>
      <c r="J204" s="209"/>
      <c r="K204" s="209"/>
      <c r="L204" s="214"/>
      <c r="M204" s="215"/>
      <c r="N204" s="216"/>
      <c r="O204" s="216"/>
      <c r="P204" s="216"/>
      <c r="Q204" s="216"/>
      <c r="R204" s="216"/>
      <c r="S204" s="216"/>
      <c r="T204" s="217"/>
      <c r="AT204" s="218" t="s">
        <v>152</v>
      </c>
      <c r="AU204" s="218" t="s">
        <v>150</v>
      </c>
      <c r="AV204" s="14" t="s">
        <v>150</v>
      </c>
      <c r="AW204" s="14" t="s">
        <v>31</v>
      </c>
      <c r="AX204" s="14" t="s">
        <v>73</v>
      </c>
      <c r="AY204" s="218" t="s">
        <v>142</v>
      </c>
    </row>
    <row r="205" spans="1:65" s="13" customFormat="1" ht="11.25">
      <c r="B205" s="197"/>
      <c r="C205" s="198"/>
      <c r="D205" s="199" t="s">
        <v>152</v>
      </c>
      <c r="E205" s="200" t="s">
        <v>1</v>
      </c>
      <c r="F205" s="201" t="s">
        <v>182</v>
      </c>
      <c r="G205" s="198"/>
      <c r="H205" s="200" t="s">
        <v>1</v>
      </c>
      <c r="I205" s="202"/>
      <c r="J205" s="198"/>
      <c r="K205" s="198"/>
      <c r="L205" s="203"/>
      <c r="M205" s="204"/>
      <c r="N205" s="205"/>
      <c r="O205" s="205"/>
      <c r="P205" s="205"/>
      <c r="Q205" s="205"/>
      <c r="R205" s="205"/>
      <c r="S205" s="205"/>
      <c r="T205" s="206"/>
      <c r="AT205" s="207" t="s">
        <v>152</v>
      </c>
      <c r="AU205" s="207" t="s">
        <v>150</v>
      </c>
      <c r="AV205" s="13" t="s">
        <v>80</v>
      </c>
      <c r="AW205" s="13" t="s">
        <v>31</v>
      </c>
      <c r="AX205" s="13" t="s">
        <v>73</v>
      </c>
      <c r="AY205" s="207" t="s">
        <v>142</v>
      </c>
    </row>
    <row r="206" spans="1:65" s="14" customFormat="1" ht="11.25">
      <c r="B206" s="208"/>
      <c r="C206" s="209"/>
      <c r="D206" s="199" t="s">
        <v>152</v>
      </c>
      <c r="E206" s="210" t="s">
        <v>1</v>
      </c>
      <c r="F206" s="211" t="s">
        <v>219</v>
      </c>
      <c r="G206" s="209"/>
      <c r="H206" s="212">
        <v>12.129</v>
      </c>
      <c r="I206" s="213"/>
      <c r="J206" s="209"/>
      <c r="K206" s="209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152</v>
      </c>
      <c r="AU206" s="218" t="s">
        <v>150</v>
      </c>
      <c r="AV206" s="14" t="s">
        <v>150</v>
      </c>
      <c r="AW206" s="14" t="s">
        <v>31</v>
      </c>
      <c r="AX206" s="14" t="s">
        <v>73</v>
      </c>
      <c r="AY206" s="218" t="s">
        <v>142</v>
      </c>
    </row>
    <row r="207" spans="1:65" s="13" customFormat="1" ht="11.25">
      <c r="B207" s="197"/>
      <c r="C207" s="198"/>
      <c r="D207" s="199" t="s">
        <v>152</v>
      </c>
      <c r="E207" s="200" t="s">
        <v>1</v>
      </c>
      <c r="F207" s="201" t="s">
        <v>184</v>
      </c>
      <c r="G207" s="198"/>
      <c r="H207" s="200" t="s">
        <v>1</v>
      </c>
      <c r="I207" s="202"/>
      <c r="J207" s="198"/>
      <c r="K207" s="198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152</v>
      </c>
      <c r="AU207" s="207" t="s">
        <v>150</v>
      </c>
      <c r="AV207" s="13" t="s">
        <v>80</v>
      </c>
      <c r="AW207" s="13" t="s">
        <v>31</v>
      </c>
      <c r="AX207" s="13" t="s">
        <v>73</v>
      </c>
      <c r="AY207" s="207" t="s">
        <v>142</v>
      </c>
    </row>
    <row r="208" spans="1:65" s="14" customFormat="1" ht="11.25">
      <c r="B208" s="208"/>
      <c r="C208" s="209"/>
      <c r="D208" s="199" t="s">
        <v>152</v>
      </c>
      <c r="E208" s="210" t="s">
        <v>1</v>
      </c>
      <c r="F208" s="211" t="s">
        <v>220</v>
      </c>
      <c r="G208" s="209"/>
      <c r="H208" s="212">
        <v>9.9104999999999972</v>
      </c>
      <c r="I208" s="213"/>
      <c r="J208" s="209"/>
      <c r="K208" s="209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152</v>
      </c>
      <c r="AU208" s="218" t="s">
        <v>150</v>
      </c>
      <c r="AV208" s="14" t="s">
        <v>150</v>
      </c>
      <c r="AW208" s="14" t="s">
        <v>31</v>
      </c>
      <c r="AX208" s="14" t="s">
        <v>73</v>
      </c>
      <c r="AY208" s="218" t="s">
        <v>142</v>
      </c>
    </row>
    <row r="209" spans="1:65" s="13" customFormat="1" ht="11.25">
      <c r="B209" s="197"/>
      <c r="C209" s="198"/>
      <c r="D209" s="199" t="s">
        <v>152</v>
      </c>
      <c r="E209" s="200" t="s">
        <v>1</v>
      </c>
      <c r="F209" s="201" t="s">
        <v>186</v>
      </c>
      <c r="G209" s="198"/>
      <c r="H209" s="200" t="s">
        <v>1</v>
      </c>
      <c r="I209" s="202"/>
      <c r="J209" s="198"/>
      <c r="K209" s="198"/>
      <c r="L209" s="203"/>
      <c r="M209" s="204"/>
      <c r="N209" s="205"/>
      <c r="O209" s="205"/>
      <c r="P209" s="205"/>
      <c r="Q209" s="205"/>
      <c r="R209" s="205"/>
      <c r="S209" s="205"/>
      <c r="T209" s="206"/>
      <c r="AT209" s="207" t="s">
        <v>152</v>
      </c>
      <c r="AU209" s="207" t="s">
        <v>150</v>
      </c>
      <c r="AV209" s="13" t="s">
        <v>80</v>
      </c>
      <c r="AW209" s="13" t="s">
        <v>31</v>
      </c>
      <c r="AX209" s="13" t="s">
        <v>73</v>
      </c>
      <c r="AY209" s="207" t="s">
        <v>142</v>
      </c>
    </row>
    <row r="210" spans="1:65" s="14" customFormat="1" ht="11.25">
      <c r="B210" s="208"/>
      <c r="C210" s="209"/>
      <c r="D210" s="199" t="s">
        <v>152</v>
      </c>
      <c r="E210" s="210" t="s">
        <v>1</v>
      </c>
      <c r="F210" s="211" t="s">
        <v>221</v>
      </c>
      <c r="G210" s="209"/>
      <c r="H210" s="212">
        <v>15.903</v>
      </c>
      <c r="I210" s="213"/>
      <c r="J210" s="209"/>
      <c r="K210" s="209"/>
      <c r="L210" s="214"/>
      <c r="M210" s="215"/>
      <c r="N210" s="216"/>
      <c r="O210" s="216"/>
      <c r="P210" s="216"/>
      <c r="Q210" s="216"/>
      <c r="R210" s="216"/>
      <c r="S210" s="216"/>
      <c r="T210" s="217"/>
      <c r="AT210" s="218" t="s">
        <v>152</v>
      </c>
      <c r="AU210" s="218" t="s">
        <v>150</v>
      </c>
      <c r="AV210" s="14" t="s">
        <v>150</v>
      </c>
      <c r="AW210" s="14" t="s">
        <v>31</v>
      </c>
      <c r="AX210" s="14" t="s">
        <v>73</v>
      </c>
      <c r="AY210" s="218" t="s">
        <v>142</v>
      </c>
    </row>
    <row r="211" spans="1:65" s="13" customFormat="1" ht="11.25">
      <c r="B211" s="197"/>
      <c r="C211" s="198"/>
      <c r="D211" s="199" t="s">
        <v>152</v>
      </c>
      <c r="E211" s="200" t="s">
        <v>1</v>
      </c>
      <c r="F211" s="201" t="s">
        <v>190</v>
      </c>
      <c r="G211" s="198"/>
      <c r="H211" s="200" t="s">
        <v>1</v>
      </c>
      <c r="I211" s="202"/>
      <c r="J211" s="198"/>
      <c r="K211" s="198"/>
      <c r="L211" s="203"/>
      <c r="M211" s="204"/>
      <c r="N211" s="205"/>
      <c r="O211" s="205"/>
      <c r="P211" s="205"/>
      <c r="Q211" s="205"/>
      <c r="R211" s="205"/>
      <c r="S211" s="205"/>
      <c r="T211" s="206"/>
      <c r="AT211" s="207" t="s">
        <v>152</v>
      </c>
      <c r="AU211" s="207" t="s">
        <v>150</v>
      </c>
      <c r="AV211" s="13" t="s">
        <v>80</v>
      </c>
      <c r="AW211" s="13" t="s">
        <v>31</v>
      </c>
      <c r="AX211" s="13" t="s">
        <v>73</v>
      </c>
      <c r="AY211" s="207" t="s">
        <v>142</v>
      </c>
    </row>
    <row r="212" spans="1:65" s="14" customFormat="1" ht="22.5">
      <c r="B212" s="208"/>
      <c r="C212" s="209"/>
      <c r="D212" s="199" t="s">
        <v>152</v>
      </c>
      <c r="E212" s="210" t="s">
        <v>1</v>
      </c>
      <c r="F212" s="211" t="s">
        <v>222</v>
      </c>
      <c r="G212" s="209"/>
      <c r="H212" s="212">
        <v>44.392999999999986</v>
      </c>
      <c r="I212" s="213"/>
      <c r="J212" s="209"/>
      <c r="K212" s="209"/>
      <c r="L212" s="214"/>
      <c r="M212" s="215"/>
      <c r="N212" s="216"/>
      <c r="O212" s="216"/>
      <c r="P212" s="216"/>
      <c r="Q212" s="216"/>
      <c r="R212" s="216"/>
      <c r="S212" s="216"/>
      <c r="T212" s="217"/>
      <c r="AT212" s="218" t="s">
        <v>152</v>
      </c>
      <c r="AU212" s="218" t="s">
        <v>150</v>
      </c>
      <c r="AV212" s="14" t="s">
        <v>150</v>
      </c>
      <c r="AW212" s="14" t="s">
        <v>31</v>
      </c>
      <c r="AX212" s="14" t="s">
        <v>73</v>
      </c>
      <c r="AY212" s="218" t="s">
        <v>142</v>
      </c>
    </row>
    <row r="213" spans="1:65" s="13" customFormat="1" ht="11.25">
      <c r="B213" s="197"/>
      <c r="C213" s="198"/>
      <c r="D213" s="199" t="s">
        <v>152</v>
      </c>
      <c r="E213" s="200" t="s">
        <v>1</v>
      </c>
      <c r="F213" s="201" t="s">
        <v>188</v>
      </c>
      <c r="G213" s="198"/>
      <c r="H213" s="200" t="s">
        <v>1</v>
      </c>
      <c r="I213" s="202"/>
      <c r="J213" s="198"/>
      <c r="K213" s="198"/>
      <c r="L213" s="203"/>
      <c r="M213" s="204"/>
      <c r="N213" s="205"/>
      <c r="O213" s="205"/>
      <c r="P213" s="205"/>
      <c r="Q213" s="205"/>
      <c r="R213" s="205"/>
      <c r="S213" s="205"/>
      <c r="T213" s="206"/>
      <c r="AT213" s="207" t="s">
        <v>152</v>
      </c>
      <c r="AU213" s="207" t="s">
        <v>150</v>
      </c>
      <c r="AV213" s="13" t="s">
        <v>80</v>
      </c>
      <c r="AW213" s="13" t="s">
        <v>31</v>
      </c>
      <c r="AX213" s="13" t="s">
        <v>73</v>
      </c>
      <c r="AY213" s="207" t="s">
        <v>142</v>
      </c>
    </row>
    <row r="214" spans="1:65" s="14" customFormat="1" ht="11.25">
      <c r="B214" s="208"/>
      <c r="C214" s="209"/>
      <c r="D214" s="199" t="s">
        <v>152</v>
      </c>
      <c r="E214" s="210" t="s">
        <v>1</v>
      </c>
      <c r="F214" s="211" t="s">
        <v>223</v>
      </c>
      <c r="G214" s="209"/>
      <c r="H214" s="212">
        <v>31.169999999999998</v>
      </c>
      <c r="I214" s="213"/>
      <c r="J214" s="209"/>
      <c r="K214" s="209"/>
      <c r="L214" s="214"/>
      <c r="M214" s="215"/>
      <c r="N214" s="216"/>
      <c r="O214" s="216"/>
      <c r="P214" s="216"/>
      <c r="Q214" s="216"/>
      <c r="R214" s="216"/>
      <c r="S214" s="216"/>
      <c r="T214" s="217"/>
      <c r="AT214" s="218" t="s">
        <v>152</v>
      </c>
      <c r="AU214" s="218" t="s">
        <v>150</v>
      </c>
      <c r="AV214" s="14" t="s">
        <v>150</v>
      </c>
      <c r="AW214" s="14" t="s">
        <v>31</v>
      </c>
      <c r="AX214" s="14" t="s">
        <v>73</v>
      </c>
      <c r="AY214" s="218" t="s">
        <v>142</v>
      </c>
    </row>
    <row r="215" spans="1:65" s="13" customFormat="1" ht="11.25">
      <c r="B215" s="197"/>
      <c r="C215" s="198"/>
      <c r="D215" s="199" t="s">
        <v>152</v>
      </c>
      <c r="E215" s="200" t="s">
        <v>1</v>
      </c>
      <c r="F215" s="201" t="s">
        <v>224</v>
      </c>
      <c r="G215" s="198"/>
      <c r="H215" s="200" t="s">
        <v>1</v>
      </c>
      <c r="I215" s="202"/>
      <c r="J215" s="198"/>
      <c r="K215" s="198"/>
      <c r="L215" s="203"/>
      <c r="M215" s="204"/>
      <c r="N215" s="205"/>
      <c r="O215" s="205"/>
      <c r="P215" s="205"/>
      <c r="Q215" s="205"/>
      <c r="R215" s="205"/>
      <c r="S215" s="205"/>
      <c r="T215" s="206"/>
      <c r="AT215" s="207" t="s">
        <v>152</v>
      </c>
      <c r="AU215" s="207" t="s">
        <v>150</v>
      </c>
      <c r="AV215" s="13" t="s">
        <v>80</v>
      </c>
      <c r="AW215" s="13" t="s">
        <v>31</v>
      </c>
      <c r="AX215" s="13" t="s">
        <v>73</v>
      </c>
      <c r="AY215" s="207" t="s">
        <v>142</v>
      </c>
    </row>
    <row r="216" spans="1:65" s="14" customFormat="1" ht="11.25">
      <c r="B216" s="208"/>
      <c r="C216" s="209"/>
      <c r="D216" s="199" t="s">
        <v>152</v>
      </c>
      <c r="E216" s="210" t="s">
        <v>1</v>
      </c>
      <c r="F216" s="211" t="s">
        <v>225</v>
      </c>
      <c r="G216" s="209"/>
      <c r="H216" s="212">
        <v>-19.425999999999998</v>
      </c>
      <c r="I216" s="213"/>
      <c r="J216" s="209"/>
      <c r="K216" s="209"/>
      <c r="L216" s="214"/>
      <c r="M216" s="215"/>
      <c r="N216" s="216"/>
      <c r="O216" s="216"/>
      <c r="P216" s="216"/>
      <c r="Q216" s="216"/>
      <c r="R216" s="216"/>
      <c r="S216" s="216"/>
      <c r="T216" s="217"/>
      <c r="AT216" s="218" t="s">
        <v>152</v>
      </c>
      <c r="AU216" s="218" t="s">
        <v>150</v>
      </c>
      <c r="AV216" s="14" t="s">
        <v>150</v>
      </c>
      <c r="AW216" s="14" t="s">
        <v>31</v>
      </c>
      <c r="AX216" s="14" t="s">
        <v>73</v>
      </c>
      <c r="AY216" s="218" t="s">
        <v>142</v>
      </c>
    </row>
    <row r="217" spans="1:65" s="15" customFormat="1" ht="11.25">
      <c r="B217" s="219"/>
      <c r="C217" s="220"/>
      <c r="D217" s="199" t="s">
        <v>152</v>
      </c>
      <c r="E217" s="221" t="s">
        <v>1</v>
      </c>
      <c r="F217" s="222" t="s">
        <v>163</v>
      </c>
      <c r="G217" s="220"/>
      <c r="H217" s="223">
        <v>112.32549999999996</v>
      </c>
      <c r="I217" s="224"/>
      <c r="J217" s="220"/>
      <c r="K217" s="220"/>
      <c r="L217" s="225"/>
      <c r="M217" s="226"/>
      <c r="N217" s="227"/>
      <c r="O217" s="227"/>
      <c r="P217" s="227"/>
      <c r="Q217" s="227"/>
      <c r="R217" s="227"/>
      <c r="S217" s="227"/>
      <c r="T217" s="228"/>
      <c r="AT217" s="229" t="s">
        <v>152</v>
      </c>
      <c r="AU217" s="229" t="s">
        <v>150</v>
      </c>
      <c r="AV217" s="15" t="s">
        <v>149</v>
      </c>
      <c r="AW217" s="15" t="s">
        <v>31</v>
      </c>
      <c r="AX217" s="15" t="s">
        <v>80</v>
      </c>
      <c r="AY217" s="229" t="s">
        <v>142</v>
      </c>
    </row>
    <row r="218" spans="1:65" s="2" customFormat="1" ht="24.2" customHeight="1">
      <c r="A218" s="34"/>
      <c r="B218" s="35"/>
      <c r="C218" s="183" t="s">
        <v>226</v>
      </c>
      <c r="D218" s="183" t="s">
        <v>145</v>
      </c>
      <c r="E218" s="184" t="s">
        <v>227</v>
      </c>
      <c r="F218" s="185" t="s">
        <v>228</v>
      </c>
      <c r="G218" s="186" t="s">
        <v>157</v>
      </c>
      <c r="H218" s="187">
        <v>10.18</v>
      </c>
      <c r="I218" s="188"/>
      <c r="J218" s="189">
        <f>ROUND(I218*H218,2)</f>
        <v>0</v>
      </c>
      <c r="K218" s="190"/>
      <c r="L218" s="39"/>
      <c r="M218" s="191" t="s">
        <v>1</v>
      </c>
      <c r="N218" s="192" t="s">
        <v>39</v>
      </c>
      <c r="O218" s="71"/>
      <c r="P218" s="193">
        <f>O218*H218</f>
        <v>0</v>
      </c>
      <c r="Q218" s="193">
        <v>4.3800000000000002E-3</v>
      </c>
      <c r="R218" s="193">
        <f>Q218*H218</f>
        <v>4.45884E-2</v>
      </c>
      <c r="S218" s="193">
        <v>0</v>
      </c>
      <c r="T218" s="194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5" t="s">
        <v>149</v>
      </c>
      <c r="AT218" s="195" t="s">
        <v>145</v>
      </c>
      <c r="AU218" s="195" t="s">
        <v>150</v>
      </c>
      <c r="AY218" s="17" t="s">
        <v>142</v>
      </c>
      <c r="BE218" s="196">
        <f>IF(N218="základní",J218,0)</f>
        <v>0</v>
      </c>
      <c r="BF218" s="196">
        <f>IF(N218="snížená",J218,0)</f>
        <v>0</v>
      </c>
      <c r="BG218" s="196">
        <f>IF(N218="zákl. přenesená",J218,0)</f>
        <v>0</v>
      </c>
      <c r="BH218" s="196">
        <f>IF(N218="sníž. přenesená",J218,0)</f>
        <v>0</v>
      </c>
      <c r="BI218" s="196">
        <f>IF(N218="nulová",J218,0)</f>
        <v>0</v>
      </c>
      <c r="BJ218" s="17" t="s">
        <v>150</v>
      </c>
      <c r="BK218" s="196">
        <f>ROUND(I218*H218,2)</f>
        <v>0</v>
      </c>
      <c r="BL218" s="17" t="s">
        <v>149</v>
      </c>
      <c r="BM218" s="195" t="s">
        <v>229</v>
      </c>
    </row>
    <row r="219" spans="1:65" s="13" customFormat="1" ht="11.25">
      <c r="B219" s="197"/>
      <c r="C219" s="198"/>
      <c r="D219" s="199" t="s">
        <v>152</v>
      </c>
      <c r="E219" s="200" t="s">
        <v>1</v>
      </c>
      <c r="F219" s="201" t="s">
        <v>211</v>
      </c>
      <c r="G219" s="198"/>
      <c r="H219" s="200" t="s">
        <v>1</v>
      </c>
      <c r="I219" s="202"/>
      <c r="J219" s="198"/>
      <c r="K219" s="198"/>
      <c r="L219" s="203"/>
      <c r="M219" s="204"/>
      <c r="N219" s="205"/>
      <c r="O219" s="205"/>
      <c r="P219" s="205"/>
      <c r="Q219" s="205"/>
      <c r="R219" s="205"/>
      <c r="S219" s="205"/>
      <c r="T219" s="206"/>
      <c r="AT219" s="207" t="s">
        <v>152</v>
      </c>
      <c r="AU219" s="207" t="s">
        <v>150</v>
      </c>
      <c r="AV219" s="13" t="s">
        <v>80</v>
      </c>
      <c r="AW219" s="13" t="s">
        <v>31</v>
      </c>
      <c r="AX219" s="13" t="s">
        <v>73</v>
      </c>
      <c r="AY219" s="207" t="s">
        <v>142</v>
      </c>
    </row>
    <row r="220" spans="1:65" s="14" customFormat="1" ht="11.25">
      <c r="B220" s="208"/>
      <c r="C220" s="209"/>
      <c r="D220" s="199" t="s">
        <v>152</v>
      </c>
      <c r="E220" s="210" t="s">
        <v>1</v>
      </c>
      <c r="F220" s="211" t="s">
        <v>212</v>
      </c>
      <c r="G220" s="209"/>
      <c r="H220" s="212">
        <v>5</v>
      </c>
      <c r="I220" s="213"/>
      <c r="J220" s="209"/>
      <c r="K220" s="209"/>
      <c r="L220" s="214"/>
      <c r="M220" s="215"/>
      <c r="N220" s="216"/>
      <c r="O220" s="216"/>
      <c r="P220" s="216"/>
      <c r="Q220" s="216"/>
      <c r="R220" s="216"/>
      <c r="S220" s="216"/>
      <c r="T220" s="217"/>
      <c r="AT220" s="218" t="s">
        <v>152</v>
      </c>
      <c r="AU220" s="218" t="s">
        <v>150</v>
      </c>
      <c r="AV220" s="14" t="s">
        <v>150</v>
      </c>
      <c r="AW220" s="14" t="s">
        <v>31</v>
      </c>
      <c r="AX220" s="14" t="s">
        <v>73</v>
      </c>
      <c r="AY220" s="218" t="s">
        <v>142</v>
      </c>
    </row>
    <row r="221" spans="1:65" s="13" customFormat="1" ht="11.25">
      <c r="B221" s="197"/>
      <c r="C221" s="198"/>
      <c r="D221" s="199" t="s">
        <v>152</v>
      </c>
      <c r="E221" s="200" t="s">
        <v>1</v>
      </c>
      <c r="F221" s="201" t="s">
        <v>213</v>
      </c>
      <c r="G221" s="198"/>
      <c r="H221" s="200" t="s">
        <v>1</v>
      </c>
      <c r="I221" s="202"/>
      <c r="J221" s="198"/>
      <c r="K221" s="198"/>
      <c r="L221" s="203"/>
      <c r="M221" s="204"/>
      <c r="N221" s="205"/>
      <c r="O221" s="205"/>
      <c r="P221" s="205"/>
      <c r="Q221" s="205"/>
      <c r="R221" s="205"/>
      <c r="S221" s="205"/>
      <c r="T221" s="206"/>
      <c r="AT221" s="207" t="s">
        <v>152</v>
      </c>
      <c r="AU221" s="207" t="s">
        <v>150</v>
      </c>
      <c r="AV221" s="13" t="s">
        <v>80</v>
      </c>
      <c r="AW221" s="13" t="s">
        <v>31</v>
      </c>
      <c r="AX221" s="13" t="s">
        <v>73</v>
      </c>
      <c r="AY221" s="207" t="s">
        <v>142</v>
      </c>
    </row>
    <row r="222" spans="1:65" s="14" customFormat="1" ht="11.25">
      <c r="B222" s="208"/>
      <c r="C222" s="209"/>
      <c r="D222" s="199" t="s">
        <v>152</v>
      </c>
      <c r="E222" s="210" t="s">
        <v>1</v>
      </c>
      <c r="F222" s="211" t="s">
        <v>212</v>
      </c>
      <c r="G222" s="209"/>
      <c r="H222" s="212">
        <v>5</v>
      </c>
      <c r="I222" s="213"/>
      <c r="J222" s="209"/>
      <c r="K222" s="209"/>
      <c r="L222" s="214"/>
      <c r="M222" s="215"/>
      <c r="N222" s="216"/>
      <c r="O222" s="216"/>
      <c r="P222" s="216"/>
      <c r="Q222" s="216"/>
      <c r="R222" s="216"/>
      <c r="S222" s="216"/>
      <c r="T222" s="217"/>
      <c r="AT222" s="218" t="s">
        <v>152</v>
      </c>
      <c r="AU222" s="218" t="s">
        <v>150</v>
      </c>
      <c r="AV222" s="14" t="s">
        <v>150</v>
      </c>
      <c r="AW222" s="14" t="s">
        <v>31</v>
      </c>
      <c r="AX222" s="14" t="s">
        <v>73</v>
      </c>
      <c r="AY222" s="218" t="s">
        <v>142</v>
      </c>
    </row>
    <row r="223" spans="1:65" s="13" customFormat="1" ht="11.25">
      <c r="B223" s="197"/>
      <c r="C223" s="198"/>
      <c r="D223" s="199" t="s">
        <v>152</v>
      </c>
      <c r="E223" s="200" t="s">
        <v>1</v>
      </c>
      <c r="F223" s="201" t="s">
        <v>230</v>
      </c>
      <c r="G223" s="198"/>
      <c r="H223" s="200" t="s">
        <v>1</v>
      </c>
      <c r="I223" s="202"/>
      <c r="J223" s="198"/>
      <c r="K223" s="198"/>
      <c r="L223" s="203"/>
      <c r="M223" s="204"/>
      <c r="N223" s="205"/>
      <c r="O223" s="205"/>
      <c r="P223" s="205"/>
      <c r="Q223" s="205"/>
      <c r="R223" s="205"/>
      <c r="S223" s="205"/>
      <c r="T223" s="206"/>
      <c r="AT223" s="207" t="s">
        <v>152</v>
      </c>
      <c r="AU223" s="207" t="s">
        <v>150</v>
      </c>
      <c r="AV223" s="13" t="s">
        <v>80</v>
      </c>
      <c r="AW223" s="13" t="s">
        <v>31</v>
      </c>
      <c r="AX223" s="13" t="s">
        <v>73</v>
      </c>
      <c r="AY223" s="207" t="s">
        <v>142</v>
      </c>
    </row>
    <row r="224" spans="1:65" s="14" customFormat="1" ht="11.25">
      <c r="B224" s="208"/>
      <c r="C224" s="209"/>
      <c r="D224" s="199" t="s">
        <v>152</v>
      </c>
      <c r="E224" s="210" t="s">
        <v>1</v>
      </c>
      <c r="F224" s="211" t="s">
        <v>160</v>
      </c>
      <c r="G224" s="209"/>
      <c r="H224" s="212">
        <v>0.18</v>
      </c>
      <c r="I224" s="213"/>
      <c r="J224" s="209"/>
      <c r="K224" s="209"/>
      <c r="L224" s="214"/>
      <c r="M224" s="215"/>
      <c r="N224" s="216"/>
      <c r="O224" s="216"/>
      <c r="P224" s="216"/>
      <c r="Q224" s="216"/>
      <c r="R224" s="216"/>
      <c r="S224" s="216"/>
      <c r="T224" s="217"/>
      <c r="AT224" s="218" t="s">
        <v>152</v>
      </c>
      <c r="AU224" s="218" t="s">
        <v>150</v>
      </c>
      <c r="AV224" s="14" t="s">
        <v>150</v>
      </c>
      <c r="AW224" s="14" t="s">
        <v>31</v>
      </c>
      <c r="AX224" s="14" t="s">
        <v>73</v>
      </c>
      <c r="AY224" s="218" t="s">
        <v>142</v>
      </c>
    </row>
    <row r="225" spans="1:65" s="15" customFormat="1" ht="11.25">
      <c r="B225" s="219"/>
      <c r="C225" s="220"/>
      <c r="D225" s="199" t="s">
        <v>152</v>
      </c>
      <c r="E225" s="221" t="s">
        <v>1</v>
      </c>
      <c r="F225" s="222" t="s">
        <v>163</v>
      </c>
      <c r="G225" s="220"/>
      <c r="H225" s="223">
        <v>10.18</v>
      </c>
      <c r="I225" s="224"/>
      <c r="J225" s="220"/>
      <c r="K225" s="220"/>
      <c r="L225" s="225"/>
      <c r="M225" s="226"/>
      <c r="N225" s="227"/>
      <c r="O225" s="227"/>
      <c r="P225" s="227"/>
      <c r="Q225" s="227"/>
      <c r="R225" s="227"/>
      <c r="S225" s="227"/>
      <c r="T225" s="228"/>
      <c r="AT225" s="229" t="s">
        <v>152</v>
      </c>
      <c r="AU225" s="229" t="s">
        <v>150</v>
      </c>
      <c r="AV225" s="15" t="s">
        <v>149</v>
      </c>
      <c r="AW225" s="15" t="s">
        <v>31</v>
      </c>
      <c r="AX225" s="15" t="s">
        <v>80</v>
      </c>
      <c r="AY225" s="229" t="s">
        <v>142</v>
      </c>
    </row>
    <row r="226" spans="1:65" s="2" customFormat="1" ht="24.2" customHeight="1">
      <c r="A226" s="34"/>
      <c r="B226" s="35"/>
      <c r="C226" s="183" t="s">
        <v>231</v>
      </c>
      <c r="D226" s="183" t="s">
        <v>145</v>
      </c>
      <c r="E226" s="184" t="s">
        <v>232</v>
      </c>
      <c r="F226" s="185" t="s">
        <v>233</v>
      </c>
      <c r="G226" s="186" t="s">
        <v>157</v>
      </c>
      <c r="H226" s="187">
        <v>112.32599999999999</v>
      </c>
      <c r="I226" s="188"/>
      <c r="J226" s="189">
        <f>ROUND(I226*H226,2)</f>
        <v>0</v>
      </c>
      <c r="K226" s="190"/>
      <c r="L226" s="39"/>
      <c r="M226" s="191" t="s">
        <v>1</v>
      </c>
      <c r="N226" s="192" t="s">
        <v>39</v>
      </c>
      <c r="O226" s="71"/>
      <c r="P226" s="193">
        <f>O226*H226</f>
        <v>0</v>
      </c>
      <c r="Q226" s="193">
        <v>4.0000000000000001E-3</v>
      </c>
      <c r="R226" s="193">
        <f>Q226*H226</f>
        <v>0.44930399999999998</v>
      </c>
      <c r="S226" s="193">
        <v>0</v>
      </c>
      <c r="T226" s="194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5" t="s">
        <v>149</v>
      </c>
      <c r="AT226" s="195" t="s">
        <v>145</v>
      </c>
      <c r="AU226" s="195" t="s">
        <v>150</v>
      </c>
      <c r="AY226" s="17" t="s">
        <v>142</v>
      </c>
      <c r="BE226" s="196">
        <f>IF(N226="základní",J226,0)</f>
        <v>0</v>
      </c>
      <c r="BF226" s="196">
        <f>IF(N226="snížená",J226,0)</f>
        <v>0</v>
      </c>
      <c r="BG226" s="196">
        <f>IF(N226="zákl. přenesená",J226,0)</f>
        <v>0</v>
      </c>
      <c r="BH226" s="196">
        <f>IF(N226="sníž. přenesená",J226,0)</f>
        <v>0</v>
      </c>
      <c r="BI226" s="196">
        <f>IF(N226="nulová",J226,0)</f>
        <v>0</v>
      </c>
      <c r="BJ226" s="17" t="s">
        <v>150</v>
      </c>
      <c r="BK226" s="196">
        <f>ROUND(I226*H226,2)</f>
        <v>0</v>
      </c>
      <c r="BL226" s="17" t="s">
        <v>149</v>
      </c>
      <c r="BM226" s="195" t="s">
        <v>234</v>
      </c>
    </row>
    <row r="227" spans="1:65" s="2" customFormat="1" ht="21.75" customHeight="1">
      <c r="A227" s="34"/>
      <c r="B227" s="35"/>
      <c r="C227" s="183" t="s">
        <v>8</v>
      </c>
      <c r="D227" s="183" t="s">
        <v>145</v>
      </c>
      <c r="E227" s="184" t="s">
        <v>235</v>
      </c>
      <c r="F227" s="185" t="s">
        <v>236</v>
      </c>
      <c r="G227" s="186" t="s">
        <v>157</v>
      </c>
      <c r="H227" s="187">
        <v>10.83</v>
      </c>
      <c r="I227" s="188"/>
      <c r="J227" s="189">
        <f>ROUND(I227*H227,2)</f>
        <v>0</v>
      </c>
      <c r="K227" s="190"/>
      <c r="L227" s="39"/>
      <c r="M227" s="191" t="s">
        <v>1</v>
      </c>
      <c r="N227" s="192" t="s">
        <v>39</v>
      </c>
      <c r="O227" s="71"/>
      <c r="P227" s="193">
        <f>O227*H227</f>
        <v>0</v>
      </c>
      <c r="Q227" s="193">
        <v>3.73E-2</v>
      </c>
      <c r="R227" s="193">
        <f>Q227*H227</f>
        <v>0.40395900000000001</v>
      </c>
      <c r="S227" s="193">
        <v>0</v>
      </c>
      <c r="T227" s="194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5" t="s">
        <v>149</v>
      </c>
      <c r="AT227" s="195" t="s">
        <v>145</v>
      </c>
      <c r="AU227" s="195" t="s">
        <v>150</v>
      </c>
      <c r="AY227" s="17" t="s">
        <v>142</v>
      </c>
      <c r="BE227" s="196">
        <f>IF(N227="základní",J227,0)</f>
        <v>0</v>
      </c>
      <c r="BF227" s="196">
        <f>IF(N227="snížená",J227,0)</f>
        <v>0</v>
      </c>
      <c r="BG227" s="196">
        <f>IF(N227="zákl. přenesená",J227,0)</f>
        <v>0</v>
      </c>
      <c r="BH227" s="196">
        <f>IF(N227="sníž. přenesená",J227,0)</f>
        <v>0</v>
      </c>
      <c r="BI227" s="196">
        <f>IF(N227="nulová",J227,0)</f>
        <v>0</v>
      </c>
      <c r="BJ227" s="17" t="s">
        <v>150</v>
      </c>
      <c r="BK227" s="196">
        <f>ROUND(I227*H227,2)</f>
        <v>0</v>
      </c>
      <c r="BL227" s="17" t="s">
        <v>149</v>
      </c>
      <c r="BM227" s="195" t="s">
        <v>237</v>
      </c>
    </row>
    <row r="228" spans="1:65" s="13" customFormat="1" ht="11.25">
      <c r="B228" s="197"/>
      <c r="C228" s="198"/>
      <c r="D228" s="199" t="s">
        <v>152</v>
      </c>
      <c r="E228" s="200" t="s">
        <v>1</v>
      </c>
      <c r="F228" s="201" t="s">
        <v>238</v>
      </c>
      <c r="G228" s="198"/>
      <c r="H228" s="200" t="s">
        <v>1</v>
      </c>
      <c r="I228" s="202"/>
      <c r="J228" s="198"/>
      <c r="K228" s="198"/>
      <c r="L228" s="203"/>
      <c r="M228" s="204"/>
      <c r="N228" s="205"/>
      <c r="O228" s="205"/>
      <c r="P228" s="205"/>
      <c r="Q228" s="205"/>
      <c r="R228" s="205"/>
      <c r="S228" s="205"/>
      <c r="T228" s="206"/>
      <c r="AT228" s="207" t="s">
        <v>152</v>
      </c>
      <c r="AU228" s="207" t="s">
        <v>150</v>
      </c>
      <c r="AV228" s="13" t="s">
        <v>80</v>
      </c>
      <c r="AW228" s="13" t="s">
        <v>31</v>
      </c>
      <c r="AX228" s="13" t="s">
        <v>73</v>
      </c>
      <c r="AY228" s="207" t="s">
        <v>142</v>
      </c>
    </row>
    <row r="229" spans="1:65" s="14" customFormat="1" ht="11.25">
      <c r="B229" s="208"/>
      <c r="C229" s="209"/>
      <c r="D229" s="199" t="s">
        <v>152</v>
      </c>
      <c r="E229" s="210" t="s">
        <v>1</v>
      </c>
      <c r="F229" s="211" t="s">
        <v>239</v>
      </c>
      <c r="G229" s="209"/>
      <c r="H229" s="212">
        <v>1.7999999999999998</v>
      </c>
      <c r="I229" s="213"/>
      <c r="J229" s="209"/>
      <c r="K229" s="209"/>
      <c r="L229" s="214"/>
      <c r="M229" s="215"/>
      <c r="N229" s="216"/>
      <c r="O229" s="216"/>
      <c r="P229" s="216"/>
      <c r="Q229" s="216"/>
      <c r="R229" s="216"/>
      <c r="S229" s="216"/>
      <c r="T229" s="217"/>
      <c r="AT229" s="218" t="s">
        <v>152</v>
      </c>
      <c r="AU229" s="218" t="s">
        <v>150</v>
      </c>
      <c r="AV229" s="14" t="s">
        <v>150</v>
      </c>
      <c r="AW229" s="14" t="s">
        <v>31</v>
      </c>
      <c r="AX229" s="14" t="s">
        <v>73</v>
      </c>
      <c r="AY229" s="218" t="s">
        <v>142</v>
      </c>
    </row>
    <row r="230" spans="1:65" s="13" customFormat="1" ht="11.25">
      <c r="B230" s="197"/>
      <c r="C230" s="198"/>
      <c r="D230" s="199" t="s">
        <v>152</v>
      </c>
      <c r="E230" s="200" t="s">
        <v>1</v>
      </c>
      <c r="F230" s="201" t="s">
        <v>240</v>
      </c>
      <c r="G230" s="198"/>
      <c r="H230" s="200" t="s">
        <v>1</v>
      </c>
      <c r="I230" s="202"/>
      <c r="J230" s="198"/>
      <c r="K230" s="198"/>
      <c r="L230" s="203"/>
      <c r="M230" s="204"/>
      <c r="N230" s="205"/>
      <c r="O230" s="205"/>
      <c r="P230" s="205"/>
      <c r="Q230" s="205"/>
      <c r="R230" s="205"/>
      <c r="S230" s="205"/>
      <c r="T230" s="206"/>
      <c r="AT230" s="207" t="s">
        <v>152</v>
      </c>
      <c r="AU230" s="207" t="s">
        <v>150</v>
      </c>
      <c r="AV230" s="13" t="s">
        <v>80</v>
      </c>
      <c r="AW230" s="13" t="s">
        <v>31</v>
      </c>
      <c r="AX230" s="13" t="s">
        <v>73</v>
      </c>
      <c r="AY230" s="207" t="s">
        <v>142</v>
      </c>
    </row>
    <row r="231" spans="1:65" s="14" customFormat="1" ht="11.25">
      <c r="B231" s="208"/>
      <c r="C231" s="209"/>
      <c r="D231" s="199" t="s">
        <v>152</v>
      </c>
      <c r="E231" s="210" t="s">
        <v>1</v>
      </c>
      <c r="F231" s="211" t="s">
        <v>241</v>
      </c>
      <c r="G231" s="209"/>
      <c r="H231" s="212">
        <v>3</v>
      </c>
      <c r="I231" s="213"/>
      <c r="J231" s="209"/>
      <c r="K231" s="209"/>
      <c r="L231" s="214"/>
      <c r="M231" s="215"/>
      <c r="N231" s="216"/>
      <c r="O231" s="216"/>
      <c r="P231" s="216"/>
      <c r="Q231" s="216"/>
      <c r="R231" s="216"/>
      <c r="S231" s="216"/>
      <c r="T231" s="217"/>
      <c r="AT231" s="218" t="s">
        <v>152</v>
      </c>
      <c r="AU231" s="218" t="s">
        <v>150</v>
      </c>
      <c r="AV231" s="14" t="s">
        <v>150</v>
      </c>
      <c r="AW231" s="14" t="s">
        <v>31</v>
      </c>
      <c r="AX231" s="14" t="s">
        <v>73</v>
      </c>
      <c r="AY231" s="218" t="s">
        <v>142</v>
      </c>
    </row>
    <row r="232" spans="1:65" s="13" customFormat="1" ht="11.25">
      <c r="B232" s="197"/>
      <c r="C232" s="198"/>
      <c r="D232" s="199" t="s">
        <v>152</v>
      </c>
      <c r="E232" s="200" t="s">
        <v>1</v>
      </c>
      <c r="F232" s="201" t="s">
        <v>242</v>
      </c>
      <c r="G232" s="198"/>
      <c r="H232" s="200" t="s">
        <v>1</v>
      </c>
      <c r="I232" s="202"/>
      <c r="J232" s="198"/>
      <c r="K232" s="198"/>
      <c r="L232" s="203"/>
      <c r="M232" s="204"/>
      <c r="N232" s="205"/>
      <c r="O232" s="205"/>
      <c r="P232" s="205"/>
      <c r="Q232" s="205"/>
      <c r="R232" s="205"/>
      <c r="S232" s="205"/>
      <c r="T232" s="206"/>
      <c r="AT232" s="207" t="s">
        <v>152</v>
      </c>
      <c r="AU232" s="207" t="s">
        <v>150</v>
      </c>
      <c r="AV232" s="13" t="s">
        <v>80</v>
      </c>
      <c r="AW232" s="13" t="s">
        <v>31</v>
      </c>
      <c r="AX232" s="13" t="s">
        <v>73</v>
      </c>
      <c r="AY232" s="207" t="s">
        <v>142</v>
      </c>
    </row>
    <row r="233" spans="1:65" s="14" customFormat="1" ht="11.25">
      <c r="B233" s="208"/>
      <c r="C233" s="209"/>
      <c r="D233" s="199" t="s">
        <v>152</v>
      </c>
      <c r="E233" s="210" t="s">
        <v>1</v>
      </c>
      <c r="F233" s="211" t="s">
        <v>243</v>
      </c>
      <c r="G233" s="209"/>
      <c r="H233" s="212">
        <v>6.0299999999999994</v>
      </c>
      <c r="I233" s="213"/>
      <c r="J233" s="209"/>
      <c r="K233" s="209"/>
      <c r="L233" s="214"/>
      <c r="M233" s="215"/>
      <c r="N233" s="216"/>
      <c r="O233" s="216"/>
      <c r="P233" s="216"/>
      <c r="Q233" s="216"/>
      <c r="R233" s="216"/>
      <c r="S233" s="216"/>
      <c r="T233" s="217"/>
      <c r="AT233" s="218" t="s">
        <v>152</v>
      </c>
      <c r="AU233" s="218" t="s">
        <v>150</v>
      </c>
      <c r="AV233" s="14" t="s">
        <v>150</v>
      </c>
      <c r="AW233" s="14" t="s">
        <v>31</v>
      </c>
      <c r="AX233" s="14" t="s">
        <v>73</v>
      </c>
      <c r="AY233" s="218" t="s">
        <v>142</v>
      </c>
    </row>
    <row r="234" spans="1:65" s="15" customFormat="1" ht="11.25">
      <c r="B234" s="219"/>
      <c r="C234" s="220"/>
      <c r="D234" s="199" t="s">
        <v>152</v>
      </c>
      <c r="E234" s="221" t="s">
        <v>1</v>
      </c>
      <c r="F234" s="222" t="s">
        <v>163</v>
      </c>
      <c r="G234" s="220"/>
      <c r="H234" s="223">
        <v>10.829999999999998</v>
      </c>
      <c r="I234" s="224"/>
      <c r="J234" s="220"/>
      <c r="K234" s="220"/>
      <c r="L234" s="225"/>
      <c r="M234" s="226"/>
      <c r="N234" s="227"/>
      <c r="O234" s="227"/>
      <c r="P234" s="227"/>
      <c r="Q234" s="227"/>
      <c r="R234" s="227"/>
      <c r="S234" s="227"/>
      <c r="T234" s="228"/>
      <c r="AT234" s="229" t="s">
        <v>152</v>
      </c>
      <c r="AU234" s="229" t="s">
        <v>150</v>
      </c>
      <c r="AV234" s="15" t="s">
        <v>149</v>
      </c>
      <c r="AW234" s="15" t="s">
        <v>31</v>
      </c>
      <c r="AX234" s="15" t="s">
        <v>80</v>
      </c>
      <c r="AY234" s="229" t="s">
        <v>142</v>
      </c>
    </row>
    <row r="235" spans="1:65" s="2" customFormat="1" ht="24.2" customHeight="1">
      <c r="A235" s="34"/>
      <c r="B235" s="35"/>
      <c r="C235" s="183" t="s">
        <v>244</v>
      </c>
      <c r="D235" s="183" t="s">
        <v>145</v>
      </c>
      <c r="E235" s="184" t="s">
        <v>245</v>
      </c>
      <c r="F235" s="185" t="s">
        <v>246</v>
      </c>
      <c r="G235" s="186" t="s">
        <v>247</v>
      </c>
      <c r="H235" s="187">
        <v>15</v>
      </c>
      <c r="I235" s="188"/>
      <c r="J235" s="189">
        <f>ROUND(I235*H235,2)</f>
        <v>0</v>
      </c>
      <c r="K235" s="190"/>
      <c r="L235" s="39"/>
      <c r="M235" s="191" t="s">
        <v>1</v>
      </c>
      <c r="N235" s="192" t="s">
        <v>39</v>
      </c>
      <c r="O235" s="71"/>
      <c r="P235" s="193">
        <f>O235*H235</f>
        <v>0</v>
      </c>
      <c r="Q235" s="193">
        <v>3.3999999999999998E-3</v>
      </c>
      <c r="R235" s="193">
        <f>Q235*H235</f>
        <v>5.0999999999999997E-2</v>
      </c>
      <c r="S235" s="193">
        <v>0</v>
      </c>
      <c r="T235" s="194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5" t="s">
        <v>149</v>
      </c>
      <c r="AT235" s="195" t="s">
        <v>145</v>
      </c>
      <c r="AU235" s="195" t="s">
        <v>150</v>
      </c>
      <c r="AY235" s="17" t="s">
        <v>142</v>
      </c>
      <c r="BE235" s="196">
        <f>IF(N235="základní",J235,0)</f>
        <v>0</v>
      </c>
      <c r="BF235" s="196">
        <f>IF(N235="snížená",J235,0)</f>
        <v>0</v>
      </c>
      <c r="BG235" s="196">
        <f>IF(N235="zákl. přenesená",J235,0)</f>
        <v>0</v>
      </c>
      <c r="BH235" s="196">
        <f>IF(N235="sníž. přenesená",J235,0)</f>
        <v>0</v>
      </c>
      <c r="BI235" s="196">
        <f>IF(N235="nulová",J235,0)</f>
        <v>0</v>
      </c>
      <c r="BJ235" s="17" t="s">
        <v>150</v>
      </c>
      <c r="BK235" s="196">
        <f>ROUND(I235*H235,2)</f>
        <v>0</v>
      </c>
      <c r="BL235" s="17" t="s">
        <v>149</v>
      </c>
      <c r="BM235" s="195" t="s">
        <v>248</v>
      </c>
    </row>
    <row r="236" spans="1:65" s="13" customFormat="1" ht="11.25">
      <c r="B236" s="197"/>
      <c r="C236" s="198"/>
      <c r="D236" s="199" t="s">
        <v>152</v>
      </c>
      <c r="E236" s="200" t="s">
        <v>1</v>
      </c>
      <c r="F236" s="201" t="s">
        <v>249</v>
      </c>
      <c r="G236" s="198"/>
      <c r="H236" s="200" t="s">
        <v>1</v>
      </c>
      <c r="I236" s="202"/>
      <c r="J236" s="198"/>
      <c r="K236" s="198"/>
      <c r="L236" s="203"/>
      <c r="M236" s="204"/>
      <c r="N236" s="205"/>
      <c r="O236" s="205"/>
      <c r="P236" s="205"/>
      <c r="Q236" s="205"/>
      <c r="R236" s="205"/>
      <c r="S236" s="205"/>
      <c r="T236" s="206"/>
      <c r="AT236" s="207" t="s">
        <v>152</v>
      </c>
      <c r="AU236" s="207" t="s">
        <v>150</v>
      </c>
      <c r="AV236" s="13" t="s">
        <v>80</v>
      </c>
      <c r="AW236" s="13" t="s">
        <v>31</v>
      </c>
      <c r="AX236" s="13" t="s">
        <v>73</v>
      </c>
      <c r="AY236" s="207" t="s">
        <v>142</v>
      </c>
    </row>
    <row r="237" spans="1:65" s="14" customFormat="1" ht="11.25">
      <c r="B237" s="208"/>
      <c r="C237" s="209"/>
      <c r="D237" s="199" t="s">
        <v>152</v>
      </c>
      <c r="E237" s="210" t="s">
        <v>1</v>
      </c>
      <c r="F237" s="211" t="s">
        <v>250</v>
      </c>
      <c r="G237" s="209"/>
      <c r="H237" s="212">
        <v>15</v>
      </c>
      <c r="I237" s="213"/>
      <c r="J237" s="209"/>
      <c r="K237" s="209"/>
      <c r="L237" s="214"/>
      <c r="M237" s="215"/>
      <c r="N237" s="216"/>
      <c r="O237" s="216"/>
      <c r="P237" s="216"/>
      <c r="Q237" s="216"/>
      <c r="R237" s="216"/>
      <c r="S237" s="216"/>
      <c r="T237" s="217"/>
      <c r="AT237" s="218" t="s">
        <v>152</v>
      </c>
      <c r="AU237" s="218" t="s">
        <v>150</v>
      </c>
      <c r="AV237" s="14" t="s">
        <v>150</v>
      </c>
      <c r="AW237" s="14" t="s">
        <v>31</v>
      </c>
      <c r="AX237" s="14" t="s">
        <v>80</v>
      </c>
      <c r="AY237" s="218" t="s">
        <v>142</v>
      </c>
    </row>
    <row r="238" spans="1:65" s="2" customFormat="1" ht="24.2" customHeight="1">
      <c r="A238" s="34"/>
      <c r="B238" s="35"/>
      <c r="C238" s="183" t="s">
        <v>251</v>
      </c>
      <c r="D238" s="183" t="s">
        <v>145</v>
      </c>
      <c r="E238" s="184" t="s">
        <v>252</v>
      </c>
      <c r="F238" s="185" t="s">
        <v>253</v>
      </c>
      <c r="G238" s="186" t="s">
        <v>157</v>
      </c>
      <c r="H238" s="187">
        <v>33.566000000000003</v>
      </c>
      <c r="I238" s="188"/>
      <c r="J238" s="189">
        <f>ROUND(I238*H238,2)</f>
        <v>0</v>
      </c>
      <c r="K238" s="190"/>
      <c r="L238" s="39"/>
      <c r="M238" s="191" t="s">
        <v>1</v>
      </c>
      <c r="N238" s="192" t="s">
        <v>39</v>
      </c>
      <c r="O238" s="71"/>
      <c r="P238" s="193">
        <f>O238*H238</f>
        <v>0</v>
      </c>
      <c r="Q238" s="193">
        <v>1.54E-2</v>
      </c>
      <c r="R238" s="193">
        <f>Q238*H238</f>
        <v>0.51691640000000005</v>
      </c>
      <c r="S238" s="193">
        <v>0</v>
      </c>
      <c r="T238" s="194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5" t="s">
        <v>149</v>
      </c>
      <c r="AT238" s="195" t="s">
        <v>145</v>
      </c>
      <c r="AU238" s="195" t="s">
        <v>150</v>
      </c>
      <c r="AY238" s="17" t="s">
        <v>142</v>
      </c>
      <c r="BE238" s="196">
        <f>IF(N238="základní",J238,0)</f>
        <v>0</v>
      </c>
      <c r="BF238" s="196">
        <f>IF(N238="snížená",J238,0)</f>
        <v>0</v>
      </c>
      <c r="BG238" s="196">
        <f>IF(N238="zákl. přenesená",J238,0)</f>
        <v>0</v>
      </c>
      <c r="BH238" s="196">
        <f>IF(N238="sníž. přenesená",J238,0)</f>
        <v>0</v>
      </c>
      <c r="BI238" s="196">
        <f>IF(N238="nulová",J238,0)</f>
        <v>0</v>
      </c>
      <c r="BJ238" s="17" t="s">
        <v>150</v>
      </c>
      <c r="BK238" s="196">
        <f>ROUND(I238*H238,2)</f>
        <v>0</v>
      </c>
      <c r="BL238" s="17" t="s">
        <v>149</v>
      </c>
      <c r="BM238" s="195" t="s">
        <v>254</v>
      </c>
    </row>
    <row r="239" spans="1:65" s="13" customFormat="1" ht="11.25">
      <c r="B239" s="197"/>
      <c r="C239" s="198"/>
      <c r="D239" s="199" t="s">
        <v>152</v>
      </c>
      <c r="E239" s="200" t="s">
        <v>1</v>
      </c>
      <c r="F239" s="201" t="s">
        <v>205</v>
      </c>
      <c r="G239" s="198"/>
      <c r="H239" s="200" t="s">
        <v>1</v>
      </c>
      <c r="I239" s="202"/>
      <c r="J239" s="198"/>
      <c r="K239" s="198"/>
      <c r="L239" s="203"/>
      <c r="M239" s="204"/>
      <c r="N239" s="205"/>
      <c r="O239" s="205"/>
      <c r="P239" s="205"/>
      <c r="Q239" s="205"/>
      <c r="R239" s="205"/>
      <c r="S239" s="205"/>
      <c r="T239" s="206"/>
      <c r="AT239" s="207" t="s">
        <v>152</v>
      </c>
      <c r="AU239" s="207" t="s">
        <v>150</v>
      </c>
      <c r="AV239" s="13" t="s">
        <v>80</v>
      </c>
      <c r="AW239" s="13" t="s">
        <v>31</v>
      </c>
      <c r="AX239" s="13" t="s">
        <v>73</v>
      </c>
      <c r="AY239" s="207" t="s">
        <v>142</v>
      </c>
    </row>
    <row r="240" spans="1:65" s="14" customFormat="1" ht="11.25">
      <c r="B240" s="208"/>
      <c r="C240" s="209"/>
      <c r="D240" s="199" t="s">
        <v>152</v>
      </c>
      <c r="E240" s="210" t="s">
        <v>1</v>
      </c>
      <c r="F240" s="211" t="s">
        <v>206</v>
      </c>
      <c r="G240" s="209"/>
      <c r="H240" s="212">
        <v>15.751000000000001</v>
      </c>
      <c r="I240" s="213"/>
      <c r="J240" s="209"/>
      <c r="K240" s="209"/>
      <c r="L240" s="214"/>
      <c r="M240" s="215"/>
      <c r="N240" s="216"/>
      <c r="O240" s="216"/>
      <c r="P240" s="216"/>
      <c r="Q240" s="216"/>
      <c r="R240" s="216"/>
      <c r="S240" s="216"/>
      <c r="T240" s="217"/>
      <c r="AT240" s="218" t="s">
        <v>152</v>
      </c>
      <c r="AU240" s="218" t="s">
        <v>150</v>
      </c>
      <c r="AV240" s="14" t="s">
        <v>150</v>
      </c>
      <c r="AW240" s="14" t="s">
        <v>31</v>
      </c>
      <c r="AX240" s="14" t="s">
        <v>73</v>
      </c>
      <c r="AY240" s="218" t="s">
        <v>142</v>
      </c>
    </row>
    <row r="241" spans="1:65" s="13" customFormat="1" ht="11.25">
      <c r="B241" s="197"/>
      <c r="C241" s="198"/>
      <c r="D241" s="199" t="s">
        <v>152</v>
      </c>
      <c r="E241" s="200" t="s">
        <v>1</v>
      </c>
      <c r="F241" s="201" t="s">
        <v>207</v>
      </c>
      <c r="G241" s="198"/>
      <c r="H241" s="200" t="s">
        <v>1</v>
      </c>
      <c r="I241" s="202"/>
      <c r="J241" s="198"/>
      <c r="K241" s="198"/>
      <c r="L241" s="203"/>
      <c r="M241" s="204"/>
      <c r="N241" s="205"/>
      <c r="O241" s="205"/>
      <c r="P241" s="205"/>
      <c r="Q241" s="205"/>
      <c r="R241" s="205"/>
      <c r="S241" s="205"/>
      <c r="T241" s="206"/>
      <c r="AT241" s="207" t="s">
        <v>152</v>
      </c>
      <c r="AU241" s="207" t="s">
        <v>150</v>
      </c>
      <c r="AV241" s="13" t="s">
        <v>80</v>
      </c>
      <c r="AW241" s="13" t="s">
        <v>31</v>
      </c>
      <c r="AX241" s="13" t="s">
        <v>73</v>
      </c>
      <c r="AY241" s="207" t="s">
        <v>142</v>
      </c>
    </row>
    <row r="242" spans="1:65" s="14" customFormat="1" ht="11.25">
      <c r="B242" s="208"/>
      <c r="C242" s="209"/>
      <c r="D242" s="199" t="s">
        <v>152</v>
      </c>
      <c r="E242" s="210" t="s">
        <v>1</v>
      </c>
      <c r="F242" s="211" t="s">
        <v>208</v>
      </c>
      <c r="G242" s="209"/>
      <c r="H242" s="212">
        <v>2.34</v>
      </c>
      <c r="I242" s="213"/>
      <c r="J242" s="209"/>
      <c r="K242" s="209"/>
      <c r="L242" s="214"/>
      <c r="M242" s="215"/>
      <c r="N242" s="216"/>
      <c r="O242" s="216"/>
      <c r="P242" s="216"/>
      <c r="Q242" s="216"/>
      <c r="R242" s="216"/>
      <c r="S242" s="216"/>
      <c r="T242" s="217"/>
      <c r="AT242" s="218" t="s">
        <v>152</v>
      </c>
      <c r="AU242" s="218" t="s">
        <v>150</v>
      </c>
      <c r="AV242" s="14" t="s">
        <v>150</v>
      </c>
      <c r="AW242" s="14" t="s">
        <v>31</v>
      </c>
      <c r="AX242" s="14" t="s">
        <v>73</v>
      </c>
      <c r="AY242" s="218" t="s">
        <v>142</v>
      </c>
    </row>
    <row r="243" spans="1:65" s="13" customFormat="1" ht="11.25">
      <c r="B243" s="197"/>
      <c r="C243" s="198"/>
      <c r="D243" s="199" t="s">
        <v>152</v>
      </c>
      <c r="E243" s="200" t="s">
        <v>1</v>
      </c>
      <c r="F243" s="201" t="s">
        <v>209</v>
      </c>
      <c r="G243" s="198"/>
      <c r="H243" s="200" t="s">
        <v>1</v>
      </c>
      <c r="I243" s="202"/>
      <c r="J243" s="198"/>
      <c r="K243" s="198"/>
      <c r="L243" s="203"/>
      <c r="M243" s="204"/>
      <c r="N243" s="205"/>
      <c r="O243" s="205"/>
      <c r="P243" s="205"/>
      <c r="Q243" s="205"/>
      <c r="R243" s="205"/>
      <c r="S243" s="205"/>
      <c r="T243" s="206"/>
      <c r="AT243" s="207" t="s">
        <v>152</v>
      </c>
      <c r="AU243" s="207" t="s">
        <v>150</v>
      </c>
      <c r="AV243" s="13" t="s">
        <v>80</v>
      </c>
      <c r="AW243" s="13" t="s">
        <v>31</v>
      </c>
      <c r="AX243" s="13" t="s">
        <v>73</v>
      </c>
      <c r="AY243" s="207" t="s">
        <v>142</v>
      </c>
    </row>
    <row r="244" spans="1:65" s="14" customFormat="1" ht="11.25">
      <c r="B244" s="208"/>
      <c r="C244" s="209"/>
      <c r="D244" s="199" t="s">
        <v>152</v>
      </c>
      <c r="E244" s="210" t="s">
        <v>1</v>
      </c>
      <c r="F244" s="211" t="s">
        <v>210</v>
      </c>
      <c r="G244" s="209"/>
      <c r="H244" s="212">
        <v>5.4749999999999996</v>
      </c>
      <c r="I244" s="213"/>
      <c r="J244" s="209"/>
      <c r="K244" s="209"/>
      <c r="L244" s="214"/>
      <c r="M244" s="215"/>
      <c r="N244" s="216"/>
      <c r="O244" s="216"/>
      <c r="P244" s="216"/>
      <c r="Q244" s="216"/>
      <c r="R244" s="216"/>
      <c r="S244" s="216"/>
      <c r="T244" s="217"/>
      <c r="AT244" s="218" t="s">
        <v>152</v>
      </c>
      <c r="AU244" s="218" t="s">
        <v>150</v>
      </c>
      <c r="AV244" s="14" t="s">
        <v>150</v>
      </c>
      <c r="AW244" s="14" t="s">
        <v>31</v>
      </c>
      <c r="AX244" s="14" t="s">
        <v>73</v>
      </c>
      <c r="AY244" s="218" t="s">
        <v>142</v>
      </c>
    </row>
    <row r="245" spans="1:65" s="13" customFormat="1" ht="11.25">
      <c r="B245" s="197"/>
      <c r="C245" s="198"/>
      <c r="D245" s="199" t="s">
        <v>152</v>
      </c>
      <c r="E245" s="200" t="s">
        <v>1</v>
      </c>
      <c r="F245" s="201" t="s">
        <v>211</v>
      </c>
      <c r="G245" s="198"/>
      <c r="H245" s="200" t="s">
        <v>1</v>
      </c>
      <c r="I245" s="202"/>
      <c r="J245" s="198"/>
      <c r="K245" s="198"/>
      <c r="L245" s="203"/>
      <c r="M245" s="204"/>
      <c r="N245" s="205"/>
      <c r="O245" s="205"/>
      <c r="P245" s="205"/>
      <c r="Q245" s="205"/>
      <c r="R245" s="205"/>
      <c r="S245" s="205"/>
      <c r="T245" s="206"/>
      <c r="AT245" s="207" t="s">
        <v>152</v>
      </c>
      <c r="AU245" s="207" t="s">
        <v>150</v>
      </c>
      <c r="AV245" s="13" t="s">
        <v>80</v>
      </c>
      <c r="AW245" s="13" t="s">
        <v>31</v>
      </c>
      <c r="AX245" s="13" t="s">
        <v>73</v>
      </c>
      <c r="AY245" s="207" t="s">
        <v>142</v>
      </c>
    </row>
    <row r="246" spans="1:65" s="14" customFormat="1" ht="11.25">
      <c r="B246" s="208"/>
      <c r="C246" s="209"/>
      <c r="D246" s="199" t="s">
        <v>152</v>
      </c>
      <c r="E246" s="210" t="s">
        <v>1</v>
      </c>
      <c r="F246" s="211" t="s">
        <v>212</v>
      </c>
      <c r="G246" s="209"/>
      <c r="H246" s="212">
        <v>5</v>
      </c>
      <c r="I246" s="213"/>
      <c r="J246" s="209"/>
      <c r="K246" s="209"/>
      <c r="L246" s="214"/>
      <c r="M246" s="215"/>
      <c r="N246" s="216"/>
      <c r="O246" s="216"/>
      <c r="P246" s="216"/>
      <c r="Q246" s="216"/>
      <c r="R246" s="216"/>
      <c r="S246" s="216"/>
      <c r="T246" s="217"/>
      <c r="AT246" s="218" t="s">
        <v>152</v>
      </c>
      <c r="AU246" s="218" t="s">
        <v>150</v>
      </c>
      <c r="AV246" s="14" t="s">
        <v>150</v>
      </c>
      <c r="AW246" s="14" t="s">
        <v>31</v>
      </c>
      <c r="AX246" s="14" t="s">
        <v>73</v>
      </c>
      <c r="AY246" s="218" t="s">
        <v>142</v>
      </c>
    </row>
    <row r="247" spans="1:65" s="13" customFormat="1" ht="11.25">
      <c r="B247" s="197"/>
      <c r="C247" s="198"/>
      <c r="D247" s="199" t="s">
        <v>152</v>
      </c>
      <c r="E247" s="200" t="s">
        <v>1</v>
      </c>
      <c r="F247" s="201" t="s">
        <v>213</v>
      </c>
      <c r="G247" s="198"/>
      <c r="H247" s="200" t="s">
        <v>1</v>
      </c>
      <c r="I247" s="202"/>
      <c r="J247" s="198"/>
      <c r="K247" s="198"/>
      <c r="L247" s="203"/>
      <c r="M247" s="204"/>
      <c r="N247" s="205"/>
      <c r="O247" s="205"/>
      <c r="P247" s="205"/>
      <c r="Q247" s="205"/>
      <c r="R247" s="205"/>
      <c r="S247" s="205"/>
      <c r="T247" s="206"/>
      <c r="AT247" s="207" t="s">
        <v>152</v>
      </c>
      <c r="AU247" s="207" t="s">
        <v>150</v>
      </c>
      <c r="AV247" s="13" t="s">
        <v>80</v>
      </c>
      <c r="AW247" s="13" t="s">
        <v>31</v>
      </c>
      <c r="AX247" s="13" t="s">
        <v>73</v>
      </c>
      <c r="AY247" s="207" t="s">
        <v>142</v>
      </c>
    </row>
    <row r="248" spans="1:65" s="14" customFormat="1" ht="11.25">
      <c r="B248" s="208"/>
      <c r="C248" s="209"/>
      <c r="D248" s="199" t="s">
        <v>152</v>
      </c>
      <c r="E248" s="210" t="s">
        <v>1</v>
      </c>
      <c r="F248" s="211" t="s">
        <v>212</v>
      </c>
      <c r="G248" s="209"/>
      <c r="H248" s="212">
        <v>5</v>
      </c>
      <c r="I248" s="213"/>
      <c r="J248" s="209"/>
      <c r="K248" s="209"/>
      <c r="L248" s="214"/>
      <c r="M248" s="215"/>
      <c r="N248" s="216"/>
      <c r="O248" s="216"/>
      <c r="P248" s="216"/>
      <c r="Q248" s="216"/>
      <c r="R248" s="216"/>
      <c r="S248" s="216"/>
      <c r="T248" s="217"/>
      <c r="AT248" s="218" t="s">
        <v>152</v>
      </c>
      <c r="AU248" s="218" t="s">
        <v>150</v>
      </c>
      <c r="AV248" s="14" t="s">
        <v>150</v>
      </c>
      <c r="AW248" s="14" t="s">
        <v>31</v>
      </c>
      <c r="AX248" s="14" t="s">
        <v>73</v>
      </c>
      <c r="AY248" s="218" t="s">
        <v>142</v>
      </c>
    </row>
    <row r="249" spans="1:65" s="15" customFormat="1" ht="11.25">
      <c r="B249" s="219"/>
      <c r="C249" s="220"/>
      <c r="D249" s="199" t="s">
        <v>152</v>
      </c>
      <c r="E249" s="221" t="s">
        <v>1</v>
      </c>
      <c r="F249" s="222" t="s">
        <v>163</v>
      </c>
      <c r="G249" s="220"/>
      <c r="H249" s="223">
        <v>33.566000000000003</v>
      </c>
      <c r="I249" s="224"/>
      <c r="J249" s="220"/>
      <c r="K249" s="220"/>
      <c r="L249" s="225"/>
      <c r="M249" s="226"/>
      <c r="N249" s="227"/>
      <c r="O249" s="227"/>
      <c r="P249" s="227"/>
      <c r="Q249" s="227"/>
      <c r="R249" s="227"/>
      <c r="S249" s="227"/>
      <c r="T249" s="228"/>
      <c r="AT249" s="229" t="s">
        <v>152</v>
      </c>
      <c r="AU249" s="229" t="s">
        <v>150</v>
      </c>
      <c r="AV249" s="15" t="s">
        <v>149</v>
      </c>
      <c r="AW249" s="15" t="s">
        <v>31</v>
      </c>
      <c r="AX249" s="15" t="s">
        <v>80</v>
      </c>
      <c r="AY249" s="229" t="s">
        <v>142</v>
      </c>
    </row>
    <row r="250" spans="1:65" s="2" customFormat="1" ht="24.2" customHeight="1">
      <c r="A250" s="34"/>
      <c r="B250" s="35"/>
      <c r="C250" s="183" t="s">
        <v>250</v>
      </c>
      <c r="D250" s="183" t="s">
        <v>145</v>
      </c>
      <c r="E250" s="184" t="s">
        <v>255</v>
      </c>
      <c r="F250" s="185" t="s">
        <v>256</v>
      </c>
      <c r="G250" s="186" t="s">
        <v>257</v>
      </c>
      <c r="H250" s="187">
        <v>0.16</v>
      </c>
      <c r="I250" s="188"/>
      <c r="J250" s="189">
        <f>ROUND(I250*H250,2)</f>
        <v>0</v>
      </c>
      <c r="K250" s="190"/>
      <c r="L250" s="39"/>
      <c r="M250" s="191" t="s">
        <v>1</v>
      </c>
      <c r="N250" s="192" t="s">
        <v>39</v>
      </c>
      <c r="O250" s="71"/>
      <c r="P250" s="193">
        <f>O250*H250</f>
        <v>0</v>
      </c>
      <c r="Q250" s="193">
        <v>1.4419999999999999</v>
      </c>
      <c r="R250" s="193">
        <f>Q250*H250</f>
        <v>0.23072000000000001</v>
      </c>
      <c r="S250" s="193">
        <v>0</v>
      </c>
      <c r="T250" s="194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5" t="s">
        <v>149</v>
      </c>
      <c r="AT250" s="195" t="s">
        <v>145</v>
      </c>
      <c r="AU250" s="195" t="s">
        <v>150</v>
      </c>
      <c r="AY250" s="17" t="s">
        <v>142</v>
      </c>
      <c r="BE250" s="196">
        <f>IF(N250="základní",J250,0)</f>
        <v>0</v>
      </c>
      <c r="BF250" s="196">
        <f>IF(N250="snížená",J250,0)</f>
        <v>0</v>
      </c>
      <c r="BG250" s="196">
        <f>IF(N250="zákl. přenesená",J250,0)</f>
        <v>0</v>
      </c>
      <c r="BH250" s="196">
        <f>IF(N250="sníž. přenesená",J250,0)</f>
        <v>0</v>
      </c>
      <c r="BI250" s="196">
        <f>IF(N250="nulová",J250,0)</f>
        <v>0</v>
      </c>
      <c r="BJ250" s="17" t="s">
        <v>150</v>
      </c>
      <c r="BK250" s="196">
        <f>ROUND(I250*H250,2)</f>
        <v>0</v>
      </c>
      <c r="BL250" s="17" t="s">
        <v>149</v>
      </c>
      <c r="BM250" s="195" t="s">
        <v>258</v>
      </c>
    </row>
    <row r="251" spans="1:65" s="13" customFormat="1" ht="11.25">
      <c r="B251" s="197"/>
      <c r="C251" s="198"/>
      <c r="D251" s="199" t="s">
        <v>152</v>
      </c>
      <c r="E251" s="200" t="s">
        <v>1</v>
      </c>
      <c r="F251" s="201" t="s">
        <v>259</v>
      </c>
      <c r="G251" s="198"/>
      <c r="H251" s="200" t="s">
        <v>1</v>
      </c>
      <c r="I251" s="202"/>
      <c r="J251" s="198"/>
      <c r="K251" s="198"/>
      <c r="L251" s="203"/>
      <c r="M251" s="204"/>
      <c r="N251" s="205"/>
      <c r="O251" s="205"/>
      <c r="P251" s="205"/>
      <c r="Q251" s="205"/>
      <c r="R251" s="205"/>
      <c r="S251" s="205"/>
      <c r="T251" s="206"/>
      <c r="AT251" s="207" t="s">
        <v>152</v>
      </c>
      <c r="AU251" s="207" t="s">
        <v>150</v>
      </c>
      <c r="AV251" s="13" t="s">
        <v>80</v>
      </c>
      <c r="AW251" s="13" t="s">
        <v>31</v>
      </c>
      <c r="AX251" s="13" t="s">
        <v>73</v>
      </c>
      <c r="AY251" s="207" t="s">
        <v>142</v>
      </c>
    </row>
    <row r="252" spans="1:65" s="14" customFormat="1" ht="11.25">
      <c r="B252" s="208"/>
      <c r="C252" s="209"/>
      <c r="D252" s="199" t="s">
        <v>152</v>
      </c>
      <c r="E252" s="210" t="s">
        <v>1</v>
      </c>
      <c r="F252" s="211" t="s">
        <v>260</v>
      </c>
      <c r="G252" s="209"/>
      <c r="H252" s="212">
        <v>0.16</v>
      </c>
      <c r="I252" s="213"/>
      <c r="J252" s="209"/>
      <c r="K252" s="209"/>
      <c r="L252" s="214"/>
      <c r="M252" s="215"/>
      <c r="N252" s="216"/>
      <c r="O252" s="216"/>
      <c r="P252" s="216"/>
      <c r="Q252" s="216"/>
      <c r="R252" s="216"/>
      <c r="S252" s="216"/>
      <c r="T252" s="217"/>
      <c r="AT252" s="218" t="s">
        <v>152</v>
      </c>
      <c r="AU252" s="218" t="s">
        <v>150</v>
      </c>
      <c r="AV252" s="14" t="s">
        <v>150</v>
      </c>
      <c r="AW252" s="14" t="s">
        <v>31</v>
      </c>
      <c r="AX252" s="14" t="s">
        <v>80</v>
      </c>
      <c r="AY252" s="218" t="s">
        <v>142</v>
      </c>
    </row>
    <row r="253" spans="1:65" s="2" customFormat="1" ht="24.2" customHeight="1">
      <c r="A253" s="34"/>
      <c r="B253" s="35"/>
      <c r="C253" s="183" t="s">
        <v>261</v>
      </c>
      <c r="D253" s="183" t="s">
        <v>145</v>
      </c>
      <c r="E253" s="184" t="s">
        <v>262</v>
      </c>
      <c r="F253" s="185" t="s">
        <v>263</v>
      </c>
      <c r="G253" s="186" t="s">
        <v>157</v>
      </c>
      <c r="H253" s="187">
        <v>2.8</v>
      </c>
      <c r="I253" s="188"/>
      <c r="J253" s="189">
        <f>ROUND(I253*H253,2)</f>
        <v>0</v>
      </c>
      <c r="K253" s="190"/>
      <c r="L253" s="39"/>
      <c r="M253" s="191" t="s">
        <v>1</v>
      </c>
      <c r="N253" s="192" t="s">
        <v>39</v>
      </c>
      <c r="O253" s="71"/>
      <c r="P253" s="193">
        <f>O253*H253</f>
        <v>0</v>
      </c>
      <c r="Q253" s="193">
        <v>4.8000000000000001E-4</v>
      </c>
      <c r="R253" s="193">
        <f>Q253*H253</f>
        <v>1.3439999999999999E-3</v>
      </c>
      <c r="S253" s="193">
        <v>0</v>
      </c>
      <c r="T253" s="194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5" t="s">
        <v>149</v>
      </c>
      <c r="AT253" s="195" t="s">
        <v>145</v>
      </c>
      <c r="AU253" s="195" t="s">
        <v>150</v>
      </c>
      <c r="AY253" s="17" t="s">
        <v>142</v>
      </c>
      <c r="BE253" s="196">
        <f>IF(N253="základní",J253,0)</f>
        <v>0</v>
      </c>
      <c r="BF253" s="196">
        <f>IF(N253="snížená",J253,0)</f>
        <v>0</v>
      </c>
      <c r="BG253" s="196">
        <f>IF(N253="zákl. přenesená",J253,0)</f>
        <v>0</v>
      </c>
      <c r="BH253" s="196">
        <f>IF(N253="sníž. přenesená",J253,0)</f>
        <v>0</v>
      </c>
      <c r="BI253" s="196">
        <f>IF(N253="nulová",J253,0)</f>
        <v>0</v>
      </c>
      <c r="BJ253" s="17" t="s">
        <v>150</v>
      </c>
      <c r="BK253" s="196">
        <f>ROUND(I253*H253,2)</f>
        <v>0</v>
      </c>
      <c r="BL253" s="17" t="s">
        <v>149</v>
      </c>
      <c r="BM253" s="195" t="s">
        <v>264</v>
      </c>
    </row>
    <row r="254" spans="1:65" s="2" customFormat="1" ht="24.2" customHeight="1">
      <c r="A254" s="34"/>
      <c r="B254" s="35"/>
      <c r="C254" s="183" t="s">
        <v>265</v>
      </c>
      <c r="D254" s="183" t="s">
        <v>145</v>
      </c>
      <c r="E254" s="184" t="s">
        <v>266</v>
      </c>
      <c r="F254" s="185" t="s">
        <v>267</v>
      </c>
      <c r="G254" s="186" t="s">
        <v>157</v>
      </c>
      <c r="H254" s="187">
        <v>24.72</v>
      </c>
      <c r="I254" s="188"/>
      <c r="J254" s="189">
        <f>ROUND(I254*H254,2)</f>
        <v>0</v>
      </c>
      <c r="K254" s="190"/>
      <c r="L254" s="39"/>
      <c r="M254" s="191" t="s">
        <v>1</v>
      </c>
      <c r="N254" s="192" t="s">
        <v>39</v>
      </c>
      <c r="O254" s="71"/>
      <c r="P254" s="193">
        <f>O254*H254</f>
        <v>0</v>
      </c>
      <c r="Q254" s="193">
        <v>9.4500000000000001E-3</v>
      </c>
      <c r="R254" s="193">
        <f>Q254*H254</f>
        <v>0.23360399999999998</v>
      </c>
      <c r="S254" s="193">
        <v>0</v>
      </c>
      <c r="T254" s="194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5" t="s">
        <v>149</v>
      </c>
      <c r="AT254" s="195" t="s">
        <v>145</v>
      </c>
      <c r="AU254" s="195" t="s">
        <v>150</v>
      </c>
      <c r="AY254" s="17" t="s">
        <v>142</v>
      </c>
      <c r="BE254" s="196">
        <f>IF(N254="základní",J254,0)</f>
        <v>0</v>
      </c>
      <c r="BF254" s="196">
        <f>IF(N254="snížená",J254,0)</f>
        <v>0</v>
      </c>
      <c r="BG254" s="196">
        <f>IF(N254="zákl. přenesená",J254,0)</f>
        <v>0</v>
      </c>
      <c r="BH254" s="196">
        <f>IF(N254="sníž. přenesená",J254,0)</f>
        <v>0</v>
      </c>
      <c r="BI254" s="196">
        <f>IF(N254="nulová",J254,0)</f>
        <v>0</v>
      </c>
      <c r="BJ254" s="17" t="s">
        <v>150</v>
      </c>
      <c r="BK254" s="196">
        <f>ROUND(I254*H254,2)</f>
        <v>0</v>
      </c>
      <c r="BL254" s="17" t="s">
        <v>149</v>
      </c>
      <c r="BM254" s="195" t="s">
        <v>268</v>
      </c>
    </row>
    <row r="255" spans="1:65" s="13" customFormat="1" ht="11.25">
      <c r="B255" s="197"/>
      <c r="C255" s="198"/>
      <c r="D255" s="199" t="s">
        <v>152</v>
      </c>
      <c r="E255" s="200" t="s">
        <v>1</v>
      </c>
      <c r="F255" s="201" t="s">
        <v>190</v>
      </c>
      <c r="G255" s="198"/>
      <c r="H255" s="200" t="s">
        <v>1</v>
      </c>
      <c r="I255" s="202"/>
      <c r="J255" s="198"/>
      <c r="K255" s="198"/>
      <c r="L255" s="203"/>
      <c r="M255" s="204"/>
      <c r="N255" s="205"/>
      <c r="O255" s="205"/>
      <c r="P255" s="205"/>
      <c r="Q255" s="205"/>
      <c r="R255" s="205"/>
      <c r="S255" s="205"/>
      <c r="T255" s="206"/>
      <c r="AT255" s="207" t="s">
        <v>152</v>
      </c>
      <c r="AU255" s="207" t="s">
        <v>150</v>
      </c>
      <c r="AV255" s="13" t="s">
        <v>80</v>
      </c>
      <c r="AW255" s="13" t="s">
        <v>31</v>
      </c>
      <c r="AX255" s="13" t="s">
        <v>73</v>
      </c>
      <c r="AY255" s="207" t="s">
        <v>142</v>
      </c>
    </row>
    <row r="256" spans="1:65" s="14" customFormat="1" ht="11.25">
      <c r="B256" s="208"/>
      <c r="C256" s="209"/>
      <c r="D256" s="199" t="s">
        <v>152</v>
      </c>
      <c r="E256" s="210" t="s">
        <v>1</v>
      </c>
      <c r="F256" s="211" t="s">
        <v>191</v>
      </c>
      <c r="G256" s="209"/>
      <c r="H256" s="212">
        <v>24.72</v>
      </c>
      <c r="I256" s="213"/>
      <c r="J256" s="209"/>
      <c r="K256" s="209"/>
      <c r="L256" s="214"/>
      <c r="M256" s="215"/>
      <c r="N256" s="216"/>
      <c r="O256" s="216"/>
      <c r="P256" s="216"/>
      <c r="Q256" s="216"/>
      <c r="R256" s="216"/>
      <c r="S256" s="216"/>
      <c r="T256" s="217"/>
      <c r="AT256" s="218" t="s">
        <v>152</v>
      </c>
      <c r="AU256" s="218" t="s">
        <v>150</v>
      </c>
      <c r="AV256" s="14" t="s">
        <v>150</v>
      </c>
      <c r="AW256" s="14" t="s">
        <v>31</v>
      </c>
      <c r="AX256" s="14" t="s">
        <v>80</v>
      </c>
      <c r="AY256" s="218" t="s">
        <v>142</v>
      </c>
    </row>
    <row r="257" spans="1:65" s="12" customFormat="1" ht="22.9" customHeight="1">
      <c r="B257" s="167"/>
      <c r="C257" s="168"/>
      <c r="D257" s="169" t="s">
        <v>72</v>
      </c>
      <c r="E257" s="181" t="s">
        <v>214</v>
      </c>
      <c r="F257" s="181" t="s">
        <v>269</v>
      </c>
      <c r="G257" s="168"/>
      <c r="H257" s="168"/>
      <c r="I257" s="171"/>
      <c r="J257" s="182">
        <f>BK257</f>
        <v>0</v>
      </c>
      <c r="K257" s="168"/>
      <c r="L257" s="173"/>
      <c r="M257" s="174"/>
      <c r="N257" s="175"/>
      <c r="O257" s="175"/>
      <c r="P257" s="176">
        <f>SUM(P258:P332)</f>
        <v>0</v>
      </c>
      <c r="Q257" s="175"/>
      <c r="R257" s="176">
        <f>SUM(R258:R332)</f>
        <v>7.7095000000000002E-3</v>
      </c>
      <c r="S257" s="175"/>
      <c r="T257" s="177">
        <f>SUM(T258:T332)</f>
        <v>5.10595</v>
      </c>
      <c r="AR257" s="178" t="s">
        <v>80</v>
      </c>
      <c r="AT257" s="179" t="s">
        <v>72</v>
      </c>
      <c r="AU257" s="179" t="s">
        <v>80</v>
      </c>
      <c r="AY257" s="178" t="s">
        <v>142</v>
      </c>
      <c r="BK257" s="180">
        <f>SUM(BK258:BK332)</f>
        <v>0</v>
      </c>
    </row>
    <row r="258" spans="1:65" s="2" customFormat="1" ht="33" customHeight="1">
      <c r="A258" s="34"/>
      <c r="B258" s="35"/>
      <c r="C258" s="183" t="s">
        <v>270</v>
      </c>
      <c r="D258" s="183" t="s">
        <v>145</v>
      </c>
      <c r="E258" s="184" t="s">
        <v>271</v>
      </c>
      <c r="F258" s="185" t="s">
        <v>272</v>
      </c>
      <c r="G258" s="186" t="s">
        <v>157</v>
      </c>
      <c r="H258" s="187">
        <v>45.35</v>
      </c>
      <c r="I258" s="188"/>
      <c r="J258" s="189">
        <f>ROUND(I258*H258,2)</f>
        <v>0</v>
      </c>
      <c r="K258" s="190"/>
      <c r="L258" s="39"/>
      <c r="M258" s="191" t="s">
        <v>1</v>
      </c>
      <c r="N258" s="192" t="s">
        <v>39</v>
      </c>
      <c r="O258" s="71"/>
      <c r="P258" s="193">
        <f>O258*H258</f>
        <v>0</v>
      </c>
      <c r="Q258" s="193">
        <v>1.2999999999999999E-4</v>
      </c>
      <c r="R258" s="193">
        <f>Q258*H258</f>
        <v>5.8954999999999997E-3</v>
      </c>
      <c r="S258" s="193">
        <v>0</v>
      </c>
      <c r="T258" s="194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5" t="s">
        <v>149</v>
      </c>
      <c r="AT258" s="195" t="s">
        <v>145</v>
      </c>
      <c r="AU258" s="195" t="s">
        <v>150</v>
      </c>
      <c r="AY258" s="17" t="s">
        <v>142</v>
      </c>
      <c r="BE258" s="196">
        <f>IF(N258="základní",J258,0)</f>
        <v>0</v>
      </c>
      <c r="BF258" s="196">
        <f>IF(N258="snížená",J258,0)</f>
        <v>0</v>
      </c>
      <c r="BG258" s="196">
        <f>IF(N258="zákl. přenesená",J258,0)</f>
        <v>0</v>
      </c>
      <c r="BH258" s="196">
        <f>IF(N258="sníž. přenesená",J258,0)</f>
        <v>0</v>
      </c>
      <c r="BI258" s="196">
        <f>IF(N258="nulová",J258,0)</f>
        <v>0</v>
      </c>
      <c r="BJ258" s="17" t="s">
        <v>150</v>
      </c>
      <c r="BK258" s="196">
        <f>ROUND(I258*H258,2)</f>
        <v>0</v>
      </c>
      <c r="BL258" s="17" t="s">
        <v>149</v>
      </c>
      <c r="BM258" s="195" t="s">
        <v>273</v>
      </c>
    </row>
    <row r="259" spans="1:65" s="14" customFormat="1" ht="11.25">
      <c r="B259" s="208"/>
      <c r="C259" s="209"/>
      <c r="D259" s="199" t="s">
        <v>152</v>
      </c>
      <c r="E259" s="210" t="s">
        <v>1</v>
      </c>
      <c r="F259" s="211" t="s">
        <v>274</v>
      </c>
      <c r="G259" s="209"/>
      <c r="H259" s="212">
        <v>45.349999999999994</v>
      </c>
      <c r="I259" s="213"/>
      <c r="J259" s="209"/>
      <c r="K259" s="209"/>
      <c r="L259" s="214"/>
      <c r="M259" s="215"/>
      <c r="N259" s="216"/>
      <c r="O259" s="216"/>
      <c r="P259" s="216"/>
      <c r="Q259" s="216"/>
      <c r="R259" s="216"/>
      <c r="S259" s="216"/>
      <c r="T259" s="217"/>
      <c r="AT259" s="218" t="s">
        <v>152</v>
      </c>
      <c r="AU259" s="218" t="s">
        <v>150</v>
      </c>
      <c r="AV259" s="14" t="s">
        <v>150</v>
      </c>
      <c r="AW259" s="14" t="s">
        <v>31</v>
      </c>
      <c r="AX259" s="14" t="s">
        <v>80</v>
      </c>
      <c r="AY259" s="218" t="s">
        <v>142</v>
      </c>
    </row>
    <row r="260" spans="1:65" s="2" customFormat="1" ht="24.2" customHeight="1">
      <c r="A260" s="34"/>
      <c r="B260" s="35"/>
      <c r="C260" s="183" t="s">
        <v>275</v>
      </c>
      <c r="D260" s="183" t="s">
        <v>145</v>
      </c>
      <c r="E260" s="184" t="s">
        <v>276</v>
      </c>
      <c r="F260" s="185" t="s">
        <v>277</v>
      </c>
      <c r="G260" s="186" t="s">
        <v>157</v>
      </c>
      <c r="H260" s="187">
        <v>45.35</v>
      </c>
      <c r="I260" s="188"/>
      <c r="J260" s="189">
        <f>ROUND(I260*H260,2)</f>
        <v>0</v>
      </c>
      <c r="K260" s="190"/>
      <c r="L260" s="39"/>
      <c r="M260" s="191" t="s">
        <v>1</v>
      </c>
      <c r="N260" s="192" t="s">
        <v>39</v>
      </c>
      <c r="O260" s="71"/>
      <c r="P260" s="193">
        <f>O260*H260</f>
        <v>0</v>
      </c>
      <c r="Q260" s="193">
        <v>4.0000000000000003E-5</v>
      </c>
      <c r="R260" s="193">
        <f>Q260*H260</f>
        <v>1.8140000000000003E-3</v>
      </c>
      <c r="S260" s="193">
        <v>0</v>
      </c>
      <c r="T260" s="194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5" t="s">
        <v>149</v>
      </c>
      <c r="AT260" s="195" t="s">
        <v>145</v>
      </c>
      <c r="AU260" s="195" t="s">
        <v>150</v>
      </c>
      <c r="AY260" s="17" t="s">
        <v>142</v>
      </c>
      <c r="BE260" s="196">
        <f>IF(N260="základní",J260,0)</f>
        <v>0</v>
      </c>
      <c r="BF260" s="196">
        <f>IF(N260="snížená",J260,0)</f>
        <v>0</v>
      </c>
      <c r="BG260" s="196">
        <f>IF(N260="zákl. přenesená",J260,0)</f>
        <v>0</v>
      </c>
      <c r="BH260" s="196">
        <f>IF(N260="sníž. přenesená",J260,0)</f>
        <v>0</v>
      </c>
      <c r="BI260" s="196">
        <f>IF(N260="nulová",J260,0)</f>
        <v>0</v>
      </c>
      <c r="BJ260" s="17" t="s">
        <v>150</v>
      </c>
      <c r="BK260" s="196">
        <f>ROUND(I260*H260,2)</f>
        <v>0</v>
      </c>
      <c r="BL260" s="17" t="s">
        <v>149</v>
      </c>
      <c r="BM260" s="195" t="s">
        <v>278</v>
      </c>
    </row>
    <row r="261" spans="1:65" s="13" customFormat="1" ht="11.25">
      <c r="B261" s="197"/>
      <c r="C261" s="198"/>
      <c r="D261" s="199" t="s">
        <v>152</v>
      </c>
      <c r="E261" s="200" t="s">
        <v>1</v>
      </c>
      <c r="F261" s="201" t="s">
        <v>279</v>
      </c>
      <c r="G261" s="198"/>
      <c r="H261" s="200" t="s">
        <v>1</v>
      </c>
      <c r="I261" s="202"/>
      <c r="J261" s="198"/>
      <c r="K261" s="198"/>
      <c r="L261" s="203"/>
      <c r="M261" s="204"/>
      <c r="N261" s="205"/>
      <c r="O261" s="205"/>
      <c r="P261" s="205"/>
      <c r="Q261" s="205"/>
      <c r="R261" s="205"/>
      <c r="S261" s="205"/>
      <c r="T261" s="206"/>
      <c r="AT261" s="207" t="s">
        <v>152</v>
      </c>
      <c r="AU261" s="207" t="s">
        <v>150</v>
      </c>
      <c r="AV261" s="13" t="s">
        <v>80</v>
      </c>
      <c r="AW261" s="13" t="s">
        <v>31</v>
      </c>
      <c r="AX261" s="13" t="s">
        <v>73</v>
      </c>
      <c r="AY261" s="207" t="s">
        <v>142</v>
      </c>
    </row>
    <row r="262" spans="1:65" s="13" customFormat="1" ht="22.5">
      <c r="B262" s="197"/>
      <c r="C262" s="198"/>
      <c r="D262" s="199" t="s">
        <v>152</v>
      </c>
      <c r="E262" s="200" t="s">
        <v>1</v>
      </c>
      <c r="F262" s="201" t="s">
        <v>280</v>
      </c>
      <c r="G262" s="198"/>
      <c r="H262" s="200" t="s">
        <v>1</v>
      </c>
      <c r="I262" s="202"/>
      <c r="J262" s="198"/>
      <c r="K262" s="198"/>
      <c r="L262" s="203"/>
      <c r="M262" s="204"/>
      <c r="N262" s="205"/>
      <c r="O262" s="205"/>
      <c r="P262" s="205"/>
      <c r="Q262" s="205"/>
      <c r="R262" s="205"/>
      <c r="S262" s="205"/>
      <c r="T262" s="206"/>
      <c r="AT262" s="207" t="s">
        <v>152</v>
      </c>
      <c r="AU262" s="207" t="s">
        <v>150</v>
      </c>
      <c r="AV262" s="13" t="s">
        <v>80</v>
      </c>
      <c r="AW262" s="13" t="s">
        <v>31</v>
      </c>
      <c r="AX262" s="13" t="s">
        <v>73</v>
      </c>
      <c r="AY262" s="207" t="s">
        <v>142</v>
      </c>
    </row>
    <row r="263" spans="1:65" s="13" customFormat="1" ht="22.5">
      <c r="B263" s="197"/>
      <c r="C263" s="198"/>
      <c r="D263" s="199" t="s">
        <v>152</v>
      </c>
      <c r="E263" s="200" t="s">
        <v>1</v>
      </c>
      <c r="F263" s="201" t="s">
        <v>281</v>
      </c>
      <c r="G263" s="198"/>
      <c r="H263" s="200" t="s">
        <v>1</v>
      </c>
      <c r="I263" s="202"/>
      <c r="J263" s="198"/>
      <c r="K263" s="198"/>
      <c r="L263" s="203"/>
      <c r="M263" s="204"/>
      <c r="N263" s="205"/>
      <c r="O263" s="205"/>
      <c r="P263" s="205"/>
      <c r="Q263" s="205"/>
      <c r="R263" s="205"/>
      <c r="S263" s="205"/>
      <c r="T263" s="206"/>
      <c r="AT263" s="207" t="s">
        <v>152</v>
      </c>
      <c r="AU263" s="207" t="s">
        <v>150</v>
      </c>
      <c r="AV263" s="13" t="s">
        <v>80</v>
      </c>
      <c r="AW263" s="13" t="s">
        <v>31</v>
      </c>
      <c r="AX263" s="13" t="s">
        <v>73</v>
      </c>
      <c r="AY263" s="207" t="s">
        <v>142</v>
      </c>
    </row>
    <row r="264" spans="1:65" s="14" customFormat="1" ht="11.25">
      <c r="B264" s="208"/>
      <c r="C264" s="209"/>
      <c r="D264" s="199" t="s">
        <v>152</v>
      </c>
      <c r="E264" s="210" t="s">
        <v>1</v>
      </c>
      <c r="F264" s="211" t="s">
        <v>282</v>
      </c>
      <c r="G264" s="209"/>
      <c r="H264" s="212">
        <v>45.35</v>
      </c>
      <c r="I264" s="213"/>
      <c r="J264" s="209"/>
      <c r="K264" s="209"/>
      <c r="L264" s="214"/>
      <c r="M264" s="215"/>
      <c r="N264" s="216"/>
      <c r="O264" s="216"/>
      <c r="P264" s="216"/>
      <c r="Q264" s="216"/>
      <c r="R264" s="216"/>
      <c r="S264" s="216"/>
      <c r="T264" s="217"/>
      <c r="AT264" s="218" t="s">
        <v>152</v>
      </c>
      <c r="AU264" s="218" t="s">
        <v>150</v>
      </c>
      <c r="AV264" s="14" t="s">
        <v>150</v>
      </c>
      <c r="AW264" s="14" t="s">
        <v>31</v>
      </c>
      <c r="AX264" s="14" t="s">
        <v>80</v>
      </c>
      <c r="AY264" s="218" t="s">
        <v>142</v>
      </c>
    </row>
    <row r="265" spans="1:65" s="2" customFormat="1" ht="16.5" customHeight="1">
      <c r="A265" s="34"/>
      <c r="B265" s="35"/>
      <c r="C265" s="183" t="s">
        <v>283</v>
      </c>
      <c r="D265" s="183" t="s">
        <v>145</v>
      </c>
      <c r="E265" s="184" t="s">
        <v>284</v>
      </c>
      <c r="F265" s="185" t="s">
        <v>285</v>
      </c>
      <c r="G265" s="186" t="s">
        <v>157</v>
      </c>
      <c r="H265" s="187">
        <v>4500</v>
      </c>
      <c r="I265" s="188"/>
      <c r="J265" s="189">
        <f>ROUND(I265*H265,2)</f>
        <v>0</v>
      </c>
      <c r="K265" s="190"/>
      <c r="L265" s="39"/>
      <c r="M265" s="191" t="s">
        <v>1</v>
      </c>
      <c r="N265" s="192" t="s">
        <v>39</v>
      </c>
      <c r="O265" s="71"/>
      <c r="P265" s="193">
        <f>O265*H265</f>
        <v>0</v>
      </c>
      <c r="Q265" s="193">
        <v>0</v>
      </c>
      <c r="R265" s="193">
        <f>Q265*H265</f>
        <v>0</v>
      </c>
      <c r="S265" s="193">
        <v>0</v>
      </c>
      <c r="T265" s="194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5" t="s">
        <v>149</v>
      </c>
      <c r="AT265" s="195" t="s">
        <v>145</v>
      </c>
      <c r="AU265" s="195" t="s">
        <v>150</v>
      </c>
      <c r="AY265" s="17" t="s">
        <v>142</v>
      </c>
      <c r="BE265" s="196">
        <f>IF(N265="základní",J265,0)</f>
        <v>0</v>
      </c>
      <c r="BF265" s="196">
        <f>IF(N265="snížená",J265,0)</f>
        <v>0</v>
      </c>
      <c r="BG265" s="196">
        <f>IF(N265="zákl. přenesená",J265,0)</f>
        <v>0</v>
      </c>
      <c r="BH265" s="196">
        <f>IF(N265="sníž. přenesená",J265,0)</f>
        <v>0</v>
      </c>
      <c r="BI265" s="196">
        <f>IF(N265="nulová",J265,0)</f>
        <v>0</v>
      </c>
      <c r="BJ265" s="17" t="s">
        <v>150</v>
      </c>
      <c r="BK265" s="196">
        <f>ROUND(I265*H265,2)</f>
        <v>0</v>
      </c>
      <c r="BL265" s="17" t="s">
        <v>149</v>
      </c>
      <c r="BM265" s="195" t="s">
        <v>286</v>
      </c>
    </row>
    <row r="266" spans="1:65" s="13" customFormat="1" ht="11.25">
      <c r="B266" s="197"/>
      <c r="C266" s="198"/>
      <c r="D266" s="199" t="s">
        <v>152</v>
      </c>
      <c r="E266" s="200" t="s">
        <v>1</v>
      </c>
      <c r="F266" s="201" t="s">
        <v>287</v>
      </c>
      <c r="G266" s="198"/>
      <c r="H266" s="200" t="s">
        <v>1</v>
      </c>
      <c r="I266" s="202"/>
      <c r="J266" s="198"/>
      <c r="K266" s="198"/>
      <c r="L266" s="203"/>
      <c r="M266" s="204"/>
      <c r="N266" s="205"/>
      <c r="O266" s="205"/>
      <c r="P266" s="205"/>
      <c r="Q266" s="205"/>
      <c r="R266" s="205"/>
      <c r="S266" s="205"/>
      <c r="T266" s="206"/>
      <c r="AT266" s="207" t="s">
        <v>152</v>
      </c>
      <c r="AU266" s="207" t="s">
        <v>150</v>
      </c>
      <c r="AV266" s="13" t="s">
        <v>80</v>
      </c>
      <c r="AW266" s="13" t="s">
        <v>31</v>
      </c>
      <c r="AX266" s="13" t="s">
        <v>73</v>
      </c>
      <c r="AY266" s="207" t="s">
        <v>142</v>
      </c>
    </row>
    <row r="267" spans="1:65" s="14" customFormat="1" ht="11.25">
      <c r="B267" s="208"/>
      <c r="C267" s="209"/>
      <c r="D267" s="199" t="s">
        <v>152</v>
      </c>
      <c r="E267" s="210" t="s">
        <v>1</v>
      </c>
      <c r="F267" s="211" t="s">
        <v>288</v>
      </c>
      <c r="G267" s="209"/>
      <c r="H267" s="212">
        <v>4500</v>
      </c>
      <c r="I267" s="213"/>
      <c r="J267" s="209"/>
      <c r="K267" s="209"/>
      <c r="L267" s="214"/>
      <c r="M267" s="215"/>
      <c r="N267" s="216"/>
      <c r="O267" s="216"/>
      <c r="P267" s="216"/>
      <c r="Q267" s="216"/>
      <c r="R267" s="216"/>
      <c r="S267" s="216"/>
      <c r="T267" s="217"/>
      <c r="AT267" s="218" t="s">
        <v>152</v>
      </c>
      <c r="AU267" s="218" t="s">
        <v>150</v>
      </c>
      <c r="AV267" s="14" t="s">
        <v>150</v>
      </c>
      <c r="AW267" s="14" t="s">
        <v>31</v>
      </c>
      <c r="AX267" s="14" t="s">
        <v>80</v>
      </c>
      <c r="AY267" s="218" t="s">
        <v>142</v>
      </c>
    </row>
    <row r="268" spans="1:65" s="2" customFormat="1" ht="21.75" customHeight="1">
      <c r="A268" s="34"/>
      <c r="B268" s="35"/>
      <c r="C268" s="183" t="s">
        <v>7</v>
      </c>
      <c r="D268" s="183" t="s">
        <v>145</v>
      </c>
      <c r="E268" s="184" t="s">
        <v>289</v>
      </c>
      <c r="F268" s="185" t="s">
        <v>290</v>
      </c>
      <c r="G268" s="186" t="s">
        <v>157</v>
      </c>
      <c r="H268" s="187">
        <v>1.89</v>
      </c>
      <c r="I268" s="188"/>
      <c r="J268" s="189">
        <f>ROUND(I268*H268,2)</f>
        <v>0</v>
      </c>
      <c r="K268" s="190"/>
      <c r="L268" s="39"/>
      <c r="M268" s="191" t="s">
        <v>1</v>
      </c>
      <c r="N268" s="192" t="s">
        <v>39</v>
      </c>
      <c r="O268" s="71"/>
      <c r="P268" s="193">
        <f>O268*H268</f>
        <v>0</v>
      </c>
      <c r="Q268" s="193">
        <v>0</v>
      </c>
      <c r="R268" s="193">
        <f>Q268*H268</f>
        <v>0</v>
      </c>
      <c r="S268" s="193">
        <v>0.13100000000000001</v>
      </c>
      <c r="T268" s="194">
        <f>S268*H268</f>
        <v>0.24759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5" t="s">
        <v>149</v>
      </c>
      <c r="AT268" s="195" t="s">
        <v>145</v>
      </c>
      <c r="AU268" s="195" t="s">
        <v>150</v>
      </c>
      <c r="AY268" s="17" t="s">
        <v>142</v>
      </c>
      <c r="BE268" s="196">
        <f>IF(N268="základní",J268,0)</f>
        <v>0</v>
      </c>
      <c r="BF268" s="196">
        <f>IF(N268="snížená",J268,0)</f>
        <v>0</v>
      </c>
      <c r="BG268" s="196">
        <f>IF(N268="zákl. přenesená",J268,0)</f>
        <v>0</v>
      </c>
      <c r="BH268" s="196">
        <f>IF(N268="sníž. přenesená",J268,0)</f>
        <v>0</v>
      </c>
      <c r="BI268" s="196">
        <f>IF(N268="nulová",J268,0)</f>
        <v>0</v>
      </c>
      <c r="BJ268" s="17" t="s">
        <v>150</v>
      </c>
      <c r="BK268" s="196">
        <f>ROUND(I268*H268,2)</f>
        <v>0</v>
      </c>
      <c r="BL268" s="17" t="s">
        <v>149</v>
      </c>
      <c r="BM268" s="195" t="s">
        <v>291</v>
      </c>
    </row>
    <row r="269" spans="1:65" s="13" customFormat="1" ht="11.25">
      <c r="B269" s="197"/>
      <c r="C269" s="198"/>
      <c r="D269" s="199" t="s">
        <v>152</v>
      </c>
      <c r="E269" s="200" t="s">
        <v>1</v>
      </c>
      <c r="F269" s="201" t="s">
        <v>292</v>
      </c>
      <c r="G269" s="198"/>
      <c r="H269" s="200" t="s">
        <v>1</v>
      </c>
      <c r="I269" s="202"/>
      <c r="J269" s="198"/>
      <c r="K269" s="198"/>
      <c r="L269" s="203"/>
      <c r="M269" s="204"/>
      <c r="N269" s="205"/>
      <c r="O269" s="205"/>
      <c r="P269" s="205"/>
      <c r="Q269" s="205"/>
      <c r="R269" s="205"/>
      <c r="S269" s="205"/>
      <c r="T269" s="206"/>
      <c r="AT269" s="207" t="s">
        <v>152</v>
      </c>
      <c r="AU269" s="207" t="s">
        <v>150</v>
      </c>
      <c r="AV269" s="13" t="s">
        <v>80</v>
      </c>
      <c r="AW269" s="13" t="s">
        <v>31</v>
      </c>
      <c r="AX269" s="13" t="s">
        <v>73</v>
      </c>
      <c r="AY269" s="207" t="s">
        <v>142</v>
      </c>
    </row>
    <row r="270" spans="1:65" s="14" customFormat="1" ht="11.25">
      <c r="B270" s="208"/>
      <c r="C270" s="209"/>
      <c r="D270" s="199" t="s">
        <v>152</v>
      </c>
      <c r="E270" s="210" t="s">
        <v>1</v>
      </c>
      <c r="F270" s="211" t="s">
        <v>293</v>
      </c>
      <c r="G270" s="209"/>
      <c r="H270" s="212">
        <v>1.8900000000000001</v>
      </c>
      <c r="I270" s="213"/>
      <c r="J270" s="209"/>
      <c r="K270" s="209"/>
      <c r="L270" s="214"/>
      <c r="M270" s="215"/>
      <c r="N270" s="216"/>
      <c r="O270" s="216"/>
      <c r="P270" s="216"/>
      <c r="Q270" s="216"/>
      <c r="R270" s="216"/>
      <c r="S270" s="216"/>
      <c r="T270" s="217"/>
      <c r="AT270" s="218" t="s">
        <v>152</v>
      </c>
      <c r="AU270" s="218" t="s">
        <v>150</v>
      </c>
      <c r="AV270" s="14" t="s">
        <v>150</v>
      </c>
      <c r="AW270" s="14" t="s">
        <v>31</v>
      </c>
      <c r="AX270" s="14" t="s">
        <v>80</v>
      </c>
      <c r="AY270" s="218" t="s">
        <v>142</v>
      </c>
    </row>
    <row r="271" spans="1:65" s="2" customFormat="1" ht="37.9" customHeight="1">
      <c r="A271" s="34"/>
      <c r="B271" s="35"/>
      <c r="C271" s="183" t="s">
        <v>294</v>
      </c>
      <c r="D271" s="183" t="s">
        <v>145</v>
      </c>
      <c r="E271" s="184" t="s">
        <v>295</v>
      </c>
      <c r="F271" s="185" t="s">
        <v>296</v>
      </c>
      <c r="G271" s="186" t="s">
        <v>257</v>
      </c>
      <c r="H271" s="187">
        <v>0.31</v>
      </c>
      <c r="I271" s="188"/>
      <c r="J271" s="189">
        <f>ROUND(I271*H271,2)</f>
        <v>0</v>
      </c>
      <c r="K271" s="190"/>
      <c r="L271" s="39"/>
      <c r="M271" s="191" t="s">
        <v>1</v>
      </c>
      <c r="N271" s="192" t="s">
        <v>39</v>
      </c>
      <c r="O271" s="71"/>
      <c r="P271" s="193">
        <f>O271*H271</f>
        <v>0</v>
      </c>
      <c r="Q271" s="193">
        <v>0</v>
      </c>
      <c r="R271" s="193">
        <f>Q271*H271</f>
        <v>0</v>
      </c>
      <c r="S271" s="193">
        <v>2.2000000000000002</v>
      </c>
      <c r="T271" s="194">
        <f>S271*H271</f>
        <v>0.68200000000000005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5" t="s">
        <v>149</v>
      </c>
      <c r="AT271" s="195" t="s">
        <v>145</v>
      </c>
      <c r="AU271" s="195" t="s">
        <v>150</v>
      </c>
      <c r="AY271" s="17" t="s">
        <v>142</v>
      </c>
      <c r="BE271" s="196">
        <f>IF(N271="základní",J271,0)</f>
        <v>0</v>
      </c>
      <c r="BF271" s="196">
        <f>IF(N271="snížená",J271,0)</f>
        <v>0</v>
      </c>
      <c r="BG271" s="196">
        <f>IF(N271="zákl. přenesená",J271,0)</f>
        <v>0</v>
      </c>
      <c r="BH271" s="196">
        <f>IF(N271="sníž. přenesená",J271,0)</f>
        <v>0</v>
      </c>
      <c r="BI271" s="196">
        <f>IF(N271="nulová",J271,0)</f>
        <v>0</v>
      </c>
      <c r="BJ271" s="17" t="s">
        <v>150</v>
      </c>
      <c r="BK271" s="196">
        <f>ROUND(I271*H271,2)</f>
        <v>0</v>
      </c>
      <c r="BL271" s="17" t="s">
        <v>149</v>
      </c>
      <c r="BM271" s="195" t="s">
        <v>297</v>
      </c>
    </row>
    <row r="272" spans="1:65" s="13" customFormat="1" ht="11.25">
      <c r="B272" s="197"/>
      <c r="C272" s="198"/>
      <c r="D272" s="199" t="s">
        <v>152</v>
      </c>
      <c r="E272" s="200" t="s">
        <v>1</v>
      </c>
      <c r="F272" s="201" t="s">
        <v>298</v>
      </c>
      <c r="G272" s="198"/>
      <c r="H272" s="200" t="s">
        <v>1</v>
      </c>
      <c r="I272" s="202"/>
      <c r="J272" s="198"/>
      <c r="K272" s="198"/>
      <c r="L272" s="203"/>
      <c r="M272" s="204"/>
      <c r="N272" s="205"/>
      <c r="O272" s="205"/>
      <c r="P272" s="205"/>
      <c r="Q272" s="205"/>
      <c r="R272" s="205"/>
      <c r="S272" s="205"/>
      <c r="T272" s="206"/>
      <c r="AT272" s="207" t="s">
        <v>152</v>
      </c>
      <c r="AU272" s="207" t="s">
        <v>150</v>
      </c>
      <c r="AV272" s="13" t="s">
        <v>80</v>
      </c>
      <c r="AW272" s="13" t="s">
        <v>31</v>
      </c>
      <c r="AX272" s="13" t="s">
        <v>73</v>
      </c>
      <c r="AY272" s="207" t="s">
        <v>142</v>
      </c>
    </row>
    <row r="273" spans="1:65" s="14" customFormat="1" ht="11.25">
      <c r="B273" s="208"/>
      <c r="C273" s="209"/>
      <c r="D273" s="199" t="s">
        <v>152</v>
      </c>
      <c r="E273" s="210" t="s">
        <v>1</v>
      </c>
      <c r="F273" s="211" t="s">
        <v>299</v>
      </c>
      <c r="G273" s="209"/>
      <c r="H273" s="212">
        <v>0.30960000000000004</v>
      </c>
      <c r="I273" s="213"/>
      <c r="J273" s="209"/>
      <c r="K273" s="209"/>
      <c r="L273" s="214"/>
      <c r="M273" s="215"/>
      <c r="N273" s="216"/>
      <c r="O273" s="216"/>
      <c r="P273" s="216"/>
      <c r="Q273" s="216"/>
      <c r="R273" s="216"/>
      <c r="S273" s="216"/>
      <c r="T273" s="217"/>
      <c r="AT273" s="218" t="s">
        <v>152</v>
      </c>
      <c r="AU273" s="218" t="s">
        <v>150</v>
      </c>
      <c r="AV273" s="14" t="s">
        <v>150</v>
      </c>
      <c r="AW273" s="14" t="s">
        <v>31</v>
      </c>
      <c r="AX273" s="14" t="s">
        <v>80</v>
      </c>
      <c r="AY273" s="218" t="s">
        <v>142</v>
      </c>
    </row>
    <row r="274" spans="1:65" s="2" customFormat="1" ht="21.75" customHeight="1">
      <c r="A274" s="34"/>
      <c r="B274" s="35"/>
      <c r="C274" s="183" t="s">
        <v>300</v>
      </c>
      <c r="D274" s="183" t="s">
        <v>145</v>
      </c>
      <c r="E274" s="184" t="s">
        <v>301</v>
      </c>
      <c r="F274" s="185" t="s">
        <v>302</v>
      </c>
      <c r="G274" s="186" t="s">
        <v>157</v>
      </c>
      <c r="H274" s="187">
        <v>20.63</v>
      </c>
      <c r="I274" s="188"/>
      <c r="J274" s="189">
        <f>ROUND(I274*H274,2)</f>
        <v>0</v>
      </c>
      <c r="K274" s="190"/>
      <c r="L274" s="39"/>
      <c r="M274" s="191" t="s">
        <v>1</v>
      </c>
      <c r="N274" s="192" t="s">
        <v>39</v>
      </c>
      <c r="O274" s="71"/>
      <c r="P274" s="193">
        <f>O274*H274</f>
        <v>0</v>
      </c>
      <c r="Q274" s="193">
        <v>0</v>
      </c>
      <c r="R274" s="193">
        <f>Q274*H274</f>
        <v>0</v>
      </c>
      <c r="S274" s="193">
        <v>0</v>
      </c>
      <c r="T274" s="194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5" t="s">
        <v>149</v>
      </c>
      <c r="AT274" s="195" t="s">
        <v>145</v>
      </c>
      <c r="AU274" s="195" t="s">
        <v>150</v>
      </c>
      <c r="AY274" s="17" t="s">
        <v>142</v>
      </c>
      <c r="BE274" s="196">
        <f>IF(N274="základní",J274,0)</f>
        <v>0</v>
      </c>
      <c r="BF274" s="196">
        <f>IF(N274="snížená",J274,0)</f>
        <v>0</v>
      </c>
      <c r="BG274" s="196">
        <f>IF(N274="zákl. přenesená",J274,0)</f>
        <v>0</v>
      </c>
      <c r="BH274" s="196">
        <f>IF(N274="sníž. přenesená",J274,0)</f>
        <v>0</v>
      </c>
      <c r="BI274" s="196">
        <f>IF(N274="nulová",J274,0)</f>
        <v>0</v>
      </c>
      <c r="BJ274" s="17" t="s">
        <v>150</v>
      </c>
      <c r="BK274" s="196">
        <f>ROUND(I274*H274,2)</f>
        <v>0</v>
      </c>
      <c r="BL274" s="17" t="s">
        <v>149</v>
      </c>
      <c r="BM274" s="195" t="s">
        <v>303</v>
      </c>
    </row>
    <row r="275" spans="1:65" s="13" customFormat="1" ht="11.25">
      <c r="B275" s="197"/>
      <c r="C275" s="198"/>
      <c r="D275" s="199" t="s">
        <v>152</v>
      </c>
      <c r="E275" s="200" t="s">
        <v>1</v>
      </c>
      <c r="F275" s="201" t="s">
        <v>304</v>
      </c>
      <c r="G275" s="198"/>
      <c r="H275" s="200" t="s">
        <v>1</v>
      </c>
      <c r="I275" s="202"/>
      <c r="J275" s="198"/>
      <c r="K275" s="198"/>
      <c r="L275" s="203"/>
      <c r="M275" s="204"/>
      <c r="N275" s="205"/>
      <c r="O275" s="205"/>
      <c r="P275" s="205"/>
      <c r="Q275" s="205"/>
      <c r="R275" s="205"/>
      <c r="S275" s="205"/>
      <c r="T275" s="206"/>
      <c r="AT275" s="207" t="s">
        <v>152</v>
      </c>
      <c r="AU275" s="207" t="s">
        <v>150</v>
      </c>
      <c r="AV275" s="13" t="s">
        <v>80</v>
      </c>
      <c r="AW275" s="13" t="s">
        <v>31</v>
      </c>
      <c r="AX275" s="13" t="s">
        <v>73</v>
      </c>
      <c r="AY275" s="207" t="s">
        <v>142</v>
      </c>
    </row>
    <row r="276" spans="1:65" s="14" customFormat="1" ht="11.25">
      <c r="B276" s="208"/>
      <c r="C276" s="209"/>
      <c r="D276" s="199" t="s">
        <v>152</v>
      </c>
      <c r="E276" s="210" t="s">
        <v>1</v>
      </c>
      <c r="F276" s="211" t="s">
        <v>305</v>
      </c>
      <c r="G276" s="209"/>
      <c r="H276" s="212">
        <v>20.630000000000003</v>
      </c>
      <c r="I276" s="213"/>
      <c r="J276" s="209"/>
      <c r="K276" s="209"/>
      <c r="L276" s="214"/>
      <c r="M276" s="215"/>
      <c r="N276" s="216"/>
      <c r="O276" s="216"/>
      <c r="P276" s="216"/>
      <c r="Q276" s="216"/>
      <c r="R276" s="216"/>
      <c r="S276" s="216"/>
      <c r="T276" s="217"/>
      <c r="AT276" s="218" t="s">
        <v>152</v>
      </c>
      <c r="AU276" s="218" t="s">
        <v>150</v>
      </c>
      <c r="AV276" s="14" t="s">
        <v>150</v>
      </c>
      <c r="AW276" s="14" t="s">
        <v>31</v>
      </c>
      <c r="AX276" s="14" t="s">
        <v>80</v>
      </c>
      <c r="AY276" s="218" t="s">
        <v>142</v>
      </c>
    </row>
    <row r="277" spans="1:65" s="2" customFormat="1" ht="24.2" customHeight="1">
      <c r="A277" s="34"/>
      <c r="B277" s="35"/>
      <c r="C277" s="183" t="s">
        <v>306</v>
      </c>
      <c r="D277" s="183" t="s">
        <v>145</v>
      </c>
      <c r="E277" s="184" t="s">
        <v>307</v>
      </c>
      <c r="F277" s="185" t="s">
        <v>308</v>
      </c>
      <c r="G277" s="186" t="s">
        <v>157</v>
      </c>
      <c r="H277" s="187">
        <v>20.63</v>
      </c>
      <c r="I277" s="188"/>
      <c r="J277" s="189">
        <f>ROUND(I277*H277,2)</f>
        <v>0</v>
      </c>
      <c r="K277" s="190"/>
      <c r="L277" s="39"/>
      <c r="M277" s="191" t="s">
        <v>1</v>
      </c>
      <c r="N277" s="192" t="s">
        <v>39</v>
      </c>
      <c r="O277" s="71"/>
      <c r="P277" s="193">
        <f>O277*H277</f>
        <v>0</v>
      </c>
      <c r="Q277" s="193">
        <v>0</v>
      </c>
      <c r="R277" s="193">
        <f>Q277*H277</f>
        <v>0</v>
      </c>
      <c r="S277" s="193">
        <v>0</v>
      </c>
      <c r="T277" s="194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5" t="s">
        <v>149</v>
      </c>
      <c r="AT277" s="195" t="s">
        <v>145</v>
      </c>
      <c r="AU277" s="195" t="s">
        <v>150</v>
      </c>
      <c r="AY277" s="17" t="s">
        <v>142</v>
      </c>
      <c r="BE277" s="196">
        <f>IF(N277="základní",J277,0)</f>
        <v>0</v>
      </c>
      <c r="BF277" s="196">
        <f>IF(N277="snížená",J277,0)</f>
        <v>0</v>
      </c>
      <c r="BG277" s="196">
        <f>IF(N277="zákl. přenesená",J277,0)</f>
        <v>0</v>
      </c>
      <c r="BH277" s="196">
        <f>IF(N277="sníž. přenesená",J277,0)</f>
        <v>0</v>
      </c>
      <c r="BI277" s="196">
        <f>IF(N277="nulová",J277,0)</f>
        <v>0</v>
      </c>
      <c r="BJ277" s="17" t="s">
        <v>150</v>
      </c>
      <c r="BK277" s="196">
        <f>ROUND(I277*H277,2)</f>
        <v>0</v>
      </c>
      <c r="BL277" s="17" t="s">
        <v>149</v>
      </c>
      <c r="BM277" s="195" t="s">
        <v>309</v>
      </c>
    </row>
    <row r="278" spans="1:65" s="2" customFormat="1" ht="16.5" customHeight="1">
      <c r="A278" s="34"/>
      <c r="B278" s="35"/>
      <c r="C278" s="183" t="s">
        <v>310</v>
      </c>
      <c r="D278" s="183" t="s">
        <v>145</v>
      </c>
      <c r="E278" s="184" t="s">
        <v>311</v>
      </c>
      <c r="F278" s="185" t="s">
        <v>312</v>
      </c>
      <c r="G278" s="186" t="s">
        <v>313</v>
      </c>
      <c r="H278" s="187">
        <v>23.52</v>
      </c>
      <c r="I278" s="188"/>
      <c r="J278" s="189">
        <f>ROUND(I278*H278,2)</f>
        <v>0</v>
      </c>
      <c r="K278" s="190"/>
      <c r="L278" s="39"/>
      <c r="M278" s="191" t="s">
        <v>1</v>
      </c>
      <c r="N278" s="192" t="s">
        <v>39</v>
      </c>
      <c r="O278" s="71"/>
      <c r="P278" s="193">
        <f>O278*H278</f>
        <v>0</v>
      </c>
      <c r="Q278" s="193">
        <v>0</v>
      </c>
      <c r="R278" s="193">
        <f>Q278*H278</f>
        <v>0</v>
      </c>
      <c r="S278" s="193">
        <v>8.9999999999999993E-3</v>
      </c>
      <c r="T278" s="194">
        <f>S278*H278</f>
        <v>0.21167999999999998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5" t="s">
        <v>149</v>
      </c>
      <c r="AT278" s="195" t="s">
        <v>145</v>
      </c>
      <c r="AU278" s="195" t="s">
        <v>150</v>
      </c>
      <c r="AY278" s="17" t="s">
        <v>142</v>
      </c>
      <c r="BE278" s="196">
        <f>IF(N278="základní",J278,0)</f>
        <v>0</v>
      </c>
      <c r="BF278" s="196">
        <f>IF(N278="snížená",J278,0)</f>
        <v>0</v>
      </c>
      <c r="BG278" s="196">
        <f>IF(N278="zákl. přenesená",J278,0)</f>
        <v>0</v>
      </c>
      <c r="BH278" s="196">
        <f>IF(N278="sníž. přenesená",J278,0)</f>
        <v>0</v>
      </c>
      <c r="BI278" s="196">
        <f>IF(N278="nulová",J278,0)</f>
        <v>0</v>
      </c>
      <c r="BJ278" s="17" t="s">
        <v>150</v>
      </c>
      <c r="BK278" s="196">
        <f>ROUND(I278*H278,2)</f>
        <v>0</v>
      </c>
      <c r="BL278" s="17" t="s">
        <v>149</v>
      </c>
      <c r="BM278" s="195" t="s">
        <v>314</v>
      </c>
    </row>
    <row r="279" spans="1:65" s="13" customFormat="1" ht="11.25">
      <c r="B279" s="197"/>
      <c r="C279" s="198"/>
      <c r="D279" s="199" t="s">
        <v>152</v>
      </c>
      <c r="E279" s="200" t="s">
        <v>1</v>
      </c>
      <c r="F279" s="201" t="s">
        <v>188</v>
      </c>
      <c r="G279" s="198"/>
      <c r="H279" s="200" t="s">
        <v>1</v>
      </c>
      <c r="I279" s="202"/>
      <c r="J279" s="198"/>
      <c r="K279" s="198"/>
      <c r="L279" s="203"/>
      <c r="M279" s="204"/>
      <c r="N279" s="205"/>
      <c r="O279" s="205"/>
      <c r="P279" s="205"/>
      <c r="Q279" s="205"/>
      <c r="R279" s="205"/>
      <c r="S279" s="205"/>
      <c r="T279" s="206"/>
      <c r="AT279" s="207" t="s">
        <v>152</v>
      </c>
      <c r="AU279" s="207" t="s">
        <v>150</v>
      </c>
      <c r="AV279" s="13" t="s">
        <v>80</v>
      </c>
      <c r="AW279" s="13" t="s">
        <v>31</v>
      </c>
      <c r="AX279" s="13" t="s">
        <v>73</v>
      </c>
      <c r="AY279" s="207" t="s">
        <v>142</v>
      </c>
    </row>
    <row r="280" spans="1:65" s="14" customFormat="1" ht="11.25">
      <c r="B280" s="208"/>
      <c r="C280" s="209"/>
      <c r="D280" s="199" t="s">
        <v>152</v>
      </c>
      <c r="E280" s="210" t="s">
        <v>1</v>
      </c>
      <c r="F280" s="211" t="s">
        <v>315</v>
      </c>
      <c r="G280" s="209"/>
      <c r="H280" s="212">
        <v>12.7</v>
      </c>
      <c r="I280" s="213"/>
      <c r="J280" s="209"/>
      <c r="K280" s="209"/>
      <c r="L280" s="214"/>
      <c r="M280" s="215"/>
      <c r="N280" s="216"/>
      <c r="O280" s="216"/>
      <c r="P280" s="216"/>
      <c r="Q280" s="216"/>
      <c r="R280" s="216"/>
      <c r="S280" s="216"/>
      <c r="T280" s="217"/>
      <c r="AT280" s="218" t="s">
        <v>152</v>
      </c>
      <c r="AU280" s="218" t="s">
        <v>150</v>
      </c>
      <c r="AV280" s="14" t="s">
        <v>150</v>
      </c>
      <c r="AW280" s="14" t="s">
        <v>31</v>
      </c>
      <c r="AX280" s="14" t="s">
        <v>73</v>
      </c>
      <c r="AY280" s="218" t="s">
        <v>142</v>
      </c>
    </row>
    <row r="281" spans="1:65" s="13" customFormat="1" ht="11.25">
      <c r="B281" s="197"/>
      <c r="C281" s="198"/>
      <c r="D281" s="199" t="s">
        <v>152</v>
      </c>
      <c r="E281" s="200" t="s">
        <v>1</v>
      </c>
      <c r="F281" s="201" t="s">
        <v>180</v>
      </c>
      <c r="G281" s="198"/>
      <c r="H281" s="200" t="s">
        <v>1</v>
      </c>
      <c r="I281" s="202"/>
      <c r="J281" s="198"/>
      <c r="K281" s="198"/>
      <c r="L281" s="203"/>
      <c r="M281" s="204"/>
      <c r="N281" s="205"/>
      <c r="O281" s="205"/>
      <c r="P281" s="205"/>
      <c r="Q281" s="205"/>
      <c r="R281" s="205"/>
      <c r="S281" s="205"/>
      <c r="T281" s="206"/>
      <c r="AT281" s="207" t="s">
        <v>152</v>
      </c>
      <c r="AU281" s="207" t="s">
        <v>150</v>
      </c>
      <c r="AV281" s="13" t="s">
        <v>80</v>
      </c>
      <c r="AW281" s="13" t="s">
        <v>31</v>
      </c>
      <c r="AX281" s="13" t="s">
        <v>73</v>
      </c>
      <c r="AY281" s="207" t="s">
        <v>142</v>
      </c>
    </row>
    <row r="282" spans="1:65" s="14" customFormat="1" ht="11.25">
      <c r="B282" s="208"/>
      <c r="C282" s="209"/>
      <c r="D282" s="199" t="s">
        <v>152</v>
      </c>
      <c r="E282" s="210" t="s">
        <v>1</v>
      </c>
      <c r="F282" s="211" t="s">
        <v>316</v>
      </c>
      <c r="G282" s="209"/>
      <c r="H282" s="212">
        <v>6.2</v>
      </c>
      <c r="I282" s="213"/>
      <c r="J282" s="209"/>
      <c r="K282" s="209"/>
      <c r="L282" s="214"/>
      <c r="M282" s="215"/>
      <c r="N282" s="216"/>
      <c r="O282" s="216"/>
      <c r="P282" s="216"/>
      <c r="Q282" s="216"/>
      <c r="R282" s="216"/>
      <c r="S282" s="216"/>
      <c r="T282" s="217"/>
      <c r="AT282" s="218" t="s">
        <v>152</v>
      </c>
      <c r="AU282" s="218" t="s">
        <v>150</v>
      </c>
      <c r="AV282" s="14" t="s">
        <v>150</v>
      </c>
      <c r="AW282" s="14" t="s">
        <v>31</v>
      </c>
      <c r="AX282" s="14" t="s">
        <v>73</v>
      </c>
      <c r="AY282" s="218" t="s">
        <v>142</v>
      </c>
    </row>
    <row r="283" spans="1:65" s="13" customFormat="1" ht="11.25">
      <c r="B283" s="197"/>
      <c r="C283" s="198"/>
      <c r="D283" s="199" t="s">
        <v>152</v>
      </c>
      <c r="E283" s="200" t="s">
        <v>1</v>
      </c>
      <c r="F283" s="201" t="s">
        <v>182</v>
      </c>
      <c r="G283" s="198"/>
      <c r="H283" s="200" t="s">
        <v>1</v>
      </c>
      <c r="I283" s="202"/>
      <c r="J283" s="198"/>
      <c r="K283" s="198"/>
      <c r="L283" s="203"/>
      <c r="M283" s="204"/>
      <c r="N283" s="205"/>
      <c r="O283" s="205"/>
      <c r="P283" s="205"/>
      <c r="Q283" s="205"/>
      <c r="R283" s="205"/>
      <c r="S283" s="205"/>
      <c r="T283" s="206"/>
      <c r="AT283" s="207" t="s">
        <v>152</v>
      </c>
      <c r="AU283" s="207" t="s">
        <v>150</v>
      </c>
      <c r="AV283" s="13" t="s">
        <v>80</v>
      </c>
      <c r="AW283" s="13" t="s">
        <v>31</v>
      </c>
      <c r="AX283" s="13" t="s">
        <v>73</v>
      </c>
      <c r="AY283" s="207" t="s">
        <v>142</v>
      </c>
    </row>
    <row r="284" spans="1:65" s="14" customFormat="1" ht="11.25">
      <c r="B284" s="208"/>
      <c r="C284" s="209"/>
      <c r="D284" s="199" t="s">
        <v>152</v>
      </c>
      <c r="E284" s="210" t="s">
        <v>1</v>
      </c>
      <c r="F284" s="211" t="s">
        <v>317</v>
      </c>
      <c r="G284" s="209"/>
      <c r="H284" s="212">
        <v>4.620000000000001</v>
      </c>
      <c r="I284" s="213"/>
      <c r="J284" s="209"/>
      <c r="K284" s="209"/>
      <c r="L284" s="214"/>
      <c r="M284" s="215"/>
      <c r="N284" s="216"/>
      <c r="O284" s="216"/>
      <c r="P284" s="216"/>
      <c r="Q284" s="216"/>
      <c r="R284" s="216"/>
      <c r="S284" s="216"/>
      <c r="T284" s="217"/>
      <c r="AT284" s="218" t="s">
        <v>152</v>
      </c>
      <c r="AU284" s="218" t="s">
        <v>150</v>
      </c>
      <c r="AV284" s="14" t="s">
        <v>150</v>
      </c>
      <c r="AW284" s="14" t="s">
        <v>31</v>
      </c>
      <c r="AX284" s="14" t="s">
        <v>73</v>
      </c>
      <c r="AY284" s="218" t="s">
        <v>142</v>
      </c>
    </row>
    <row r="285" spans="1:65" s="15" customFormat="1" ht="11.25">
      <c r="B285" s="219"/>
      <c r="C285" s="220"/>
      <c r="D285" s="199" t="s">
        <v>152</v>
      </c>
      <c r="E285" s="221" t="s">
        <v>1</v>
      </c>
      <c r="F285" s="222" t="s">
        <v>163</v>
      </c>
      <c r="G285" s="220"/>
      <c r="H285" s="223">
        <v>23.52</v>
      </c>
      <c r="I285" s="224"/>
      <c r="J285" s="220"/>
      <c r="K285" s="220"/>
      <c r="L285" s="225"/>
      <c r="M285" s="226"/>
      <c r="N285" s="227"/>
      <c r="O285" s="227"/>
      <c r="P285" s="227"/>
      <c r="Q285" s="227"/>
      <c r="R285" s="227"/>
      <c r="S285" s="227"/>
      <c r="T285" s="228"/>
      <c r="AT285" s="229" t="s">
        <v>152</v>
      </c>
      <c r="AU285" s="229" t="s">
        <v>150</v>
      </c>
      <c r="AV285" s="15" t="s">
        <v>149</v>
      </c>
      <c r="AW285" s="15" t="s">
        <v>31</v>
      </c>
      <c r="AX285" s="15" t="s">
        <v>80</v>
      </c>
      <c r="AY285" s="229" t="s">
        <v>142</v>
      </c>
    </row>
    <row r="286" spans="1:65" s="2" customFormat="1" ht="21.75" customHeight="1">
      <c r="A286" s="34"/>
      <c r="B286" s="35"/>
      <c r="C286" s="183" t="s">
        <v>318</v>
      </c>
      <c r="D286" s="183" t="s">
        <v>145</v>
      </c>
      <c r="E286" s="184" t="s">
        <v>319</v>
      </c>
      <c r="F286" s="185" t="s">
        <v>320</v>
      </c>
      <c r="G286" s="186" t="s">
        <v>157</v>
      </c>
      <c r="H286" s="187">
        <v>6.9939999999999998</v>
      </c>
      <c r="I286" s="188"/>
      <c r="J286" s="189">
        <f>ROUND(I286*H286,2)</f>
        <v>0</v>
      </c>
      <c r="K286" s="190"/>
      <c r="L286" s="39"/>
      <c r="M286" s="191" t="s">
        <v>1</v>
      </c>
      <c r="N286" s="192" t="s">
        <v>39</v>
      </c>
      <c r="O286" s="71"/>
      <c r="P286" s="193">
        <f>O286*H286</f>
        <v>0</v>
      </c>
      <c r="Q286" s="193">
        <v>0</v>
      </c>
      <c r="R286" s="193">
        <f>Q286*H286</f>
        <v>0</v>
      </c>
      <c r="S286" s="193">
        <v>7.5999999999999998E-2</v>
      </c>
      <c r="T286" s="194">
        <f>S286*H286</f>
        <v>0.53154400000000002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5" t="s">
        <v>149</v>
      </c>
      <c r="AT286" s="195" t="s">
        <v>145</v>
      </c>
      <c r="AU286" s="195" t="s">
        <v>150</v>
      </c>
      <c r="AY286" s="17" t="s">
        <v>142</v>
      </c>
      <c r="BE286" s="196">
        <f>IF(N286="základní",J286,0)</f>
        <v>0</v>
      </c>
      <c r="BF286" s="196">
        <f>IF(N286="snížená",J286,0)</f>
        <v>0</v>
      </c>
      <c r="BG286" s="196">
        <f>IF(N286="zákl. přenesená",J286,0)</f>
        <v>0</v>
      </c>
      <c r="BH286" s="196">
        <f>IF(N286="sníž. přenesená",J286,0)</f>
        <v>0</v>
      </c>
      <c r="BI286" s="196">
        <f>IF(N286="nulová",J286,0)</f>
        <v>0</v>
      </c>
      <c r="BJ286" s="17" t="s">
        <v>150</v>
      </c>
      <c r="BK286" s="196">
        <f>ROUND(I286*H286,2)</f>
        <v>0</v>
      </c>
      <c r="BL286" s="17" t="s">
        <v>149</v>
      </c>
      <c r="BM286" s="195" t="s">
        <v>321</v>
      </c>
    </row>
    <row r="287" spans="1:65" s="13" customFormat="1" ht="11.25">
      <c r="B287" s="197"/>
      <c r="C287" s="198"/>
      <c r="D287" s="199" t="s">
        <v>152</v>
      </c>
      <c r="E287" s="200" t="s">
        <v>1</v>
      </c>
      <c r="F287" s="201" t="s">
        <v>188</v>
      </c>
      <c r="G287" s="198"/>
      <c r="H287" s="200" t="s">
        <v>1</v>
      </c>
      <c r="I287" s="202"/>
      <c r="J287" s="198"/>
      <c r="K287" s="198"/>
      <c r="L287" s="203"/>
      <c r="M287" s="204"/>
      <c r="N287" s="205"/>
      <c r="O287" s="205"/>
      <c r="P287" s="205"/>
      <c r="Q287" s="205"/>
      <c r="R287" s="205"/>
      <c r="S287" s="205"/>
      <c r="T287" s="206"/>
      <c r="AT287" s="207" t="s">
        <v>152</v>
      </c>
      <c r="AU287" s="207" t="s">
        <v>150</v>
      </c>
      <c r="AV287" s="13" t="s">
        <v>80</v>
      </c>
      <c r="AW287" s="13" t="s">
        <v>31</v>
      </c>
      <c r="AX287" s="13" t="s">
        <v>73</v>
      </c>
      <c r="AY287" s="207" t="s">
        <v>142</v>
      </c>
    </row>
    <row r="288" spans="1:65" s="14" customFormat="1" ht="11.25">
      <c r="B288" s="208"/>
      <c r="C288" s="209"/>
      <c r="D288" s="199" t="s">
        <v>152</v>
      </c>
      <c r="E288" s="210" t="s">
        <v>1</v>
      </c>
      <c r="F288" s="211" t="s">
        <v>322</v>
      </c>
      <c r="G288" s="209"/>
      <c r="H288" s="212">
        <v>1.5760000000000001</v>
      </c>
      <c r="I288" s="213"/>
      <c r="J288" s="209"/>
      <c r="K288" s="209"/>
      <c r="L288" s="214"/>
      <c r="M288" s="215"/>
      <c r="N288" s="216"/>
      <c r="O288" s="216"/>
      <c r="P288" s="216"/>
      <c r="Q288" s="216"/>
      <c r="R288" s="216"/>
      <c r="S288" s="216"/>
      <c r="T288" s="217"/>
      <c r="AT288" s="218" t="s">
        <v>152</v>
      </c>
      <c r="AU288" s="218" t="s">
        <v>150</v>
      </c>
      <c r="AV288" s="14" t="s">
        <v>150</v>
      </c>
      <c r="AW288" s="14" t="s">
        <v>31</v>
      </c>
      <c r="AX288" s="14" t="s">
        <v>73</v>
      </c>
      <c r="AY288" s="218" t="s">
        <v>142</v>
      </c>
    </row>
    <row r="289" spans="1:65" s="13" customFormat="1" ht="11.25">
      <c r="B289" s="197"/>
      <c r="C289" s="198"/>
      <c r="D289" s="199" t="s">
        <v>152</v>
      </c>
      <c r="E289" s="200" t="s">
        <v>1</v>
      </c>
      <c r="F289" s="201" t="s">
        <v>323</v>
      </c>
      <c r="G289" s="198"/>
      <c r="H289" s="200" t="s">
        <v>1</v>
      </c>
      <c r="I289" s="202"/>
      <c r="J289" s="198"/>
      <c r="K289" s="198"/>
      <c r="L289" s="203"/>
      <c r="M289" s="204"/>
      <c r="N289" s="205"/>
      <c r="O289" s="205"/>
      <c r="P289" s="205"/>
      <c r="Q289" s="205"/>
      <c r="R289" s="205"/>
      <c r="S289" s="205"/>
      <c r="T289" s="206"/>
      <c r="AT289" s="207" t="s">
        <v>152</v>
      </c>
      <c r="AU289" s="207" t="s">
        <v>150</v>
      </c>
      <c r="AV289" s="13" t="s">
        <v>80</v>
      </c>
      <c r="AW289" s="13" t="s">
        <v>31</v>
      </c>
      <c r="AX289" s="13" t="s">
        <v>73</v>
      </c>
      <c r="AY289" s="207" t="s">
        <v>142</v>
      </c>
    </row>
    <row r="290" spans="1:65" s="14" customFormat="1" ht="11.25">
      <c r="B290" s="208"/>
      <c r="C290" s="209"/>
      <c r="D290" s="199" t="s">
        <v>152</v>
      </c>
      <c r="E290" s="210" t="s">
        <v>1</v>
      </c>
      <c r="F290" s="211" t="s">
        <v>324</v>
      </c>
      <c r="G290" s="209"/>
      <c r="H290" s="212">
        <v>3.8414999999999999</v>
      </c>
      <c r="I290" s="213"/>
      <c r="J290" s="209"/>
      <c r="K290" s="209"/>
      <c r="L290" s="214"/>
      <c r="M290" s="215"/>
      <c r="N290" s="216"/>
      <c r="O290" s="216"/>
      <c r="P290" s="216"/>
      <c r="Q290" s="216"/>
      <c r="R290" s="216"/>
      <c r="S290" s="216"/>
      <c r="T290" s="217"/>
      <c r="AT290" s="218" t="s">
        <v>152</v>
      </c>
      <c r="AU290" s="218" t="s">
        <v>150</v>
      </c>
      <c r="AV290" s="14" t="s">
        <v>150</v>
      </c>
      <c r="AW290" s="14" t="s">
        <v>31</v>
      </c>
      <c r="AX290" s="14" t="s">
        <v>73</v>
      </c>
      <c r="AY290" s="218" t="s">
        <v>142</v>
      </c>
    </row>
    <row r="291" spans="1:65" s="13" customFormat="1" ht="11.25">
      <c r="B291" s="197"/>
      <c r="C291" s="198"/>
      <c r="D291" s="199" t="s">
        <v>152</v>
      </c>
      <c r="E291" s="200" t="s">
        <v>1</v>
      </c>
      <c r="F291" s="201" t="s">
        <v>190</v>
      </c>
      <c r="G291" s="198"/>
      <c r="H291" s="200" t="s">
        <v>1</v>
      </c>
      <c r="I291" s="202"/>
      <c r="J291" s="198"/>
      <c r="K291" s="198"/>
      <c r="L291" s="203"/>
      <c r="M291" s="204"/>
      <c r="N291" s="205"/>
      <c r="O291" s="205"/>
      <c r="P291" s="205"/>
      <c r="Q291" s="205"/>
      <c r="R291" s="205"/>
      <c r="S291" s="205"/>
      <c r="T291" s="206"/>
      <c r="AT291" s="207" t="s">
        <v>152</v>
      </c>
      <c r="AU291" s="207" t="s">
        <v>150</v>
      </c>
      <c r="AV291" s="13" t="s">
        <v>80</v>
      </c>
      <c r="AW291" s="13" t="s">
        <v>31</v>
      </c>
      <c r="AX291" s="13" t="s">
        <v>73</v>
      </c>
      <c r="AY291" s="207" t="s">
        <v>142</v>
      </c>
    </row>
    <row r="292" spans="1:65" s="14" customFormat="1" ht="11.25">
      <c r="B292" s="208"/>
      <c r="C292" s="209"/>
      <c r="D292" s="199" t="s">
        <v>152</v>
      </c>
      <c r="E292" s="210" t="s">
        <v>1</v>
      </c>
      <c r="F292" s="211" t="s">
        <v>322</v>
      </c>
      <c r="G292" s="209"/>
      <c r="H292" s="212">
        <v>1.5760000000000001</v>
      </c>
      <c r="I292" s="213"/>
      <c r="J292" s="209"/>
      <c r="K292" s="209"/>
      <c r="L292" s="214"/>
      <c r="M292" s="215"/>
      <c r="N292" s="216"/>
      <c r="O292" s="216"/>
      <c r="P292" s="216"/>
      <c r="Q292" s="216"/>
      <c r="R292" s="216"/>
      <c r="S292" s="216"/>
      <c r="T292" s="217"/>
      <c r="AT292" s="218" t="s">
        <v>152</v>
      </c>
      <c r="AU292" s="218" t="s">
        <v>150</v>
      </c>
      <c r="AV292" s="14" t="s">
        <v>150</v>
      </c>
      <c r="AW292" s="14" t="s">
        <v>31</v>
      </c>
      <c r="AX292" s="14" t="s">
        <v>73</v>
      </c>
      <c r="AY292" s="218" t="s">
        <v>142</v>
      </c>
    </row>
    <row r="293" spans="1:65" s="15" customFormat="1" ht="11.25">
      <c r="B293" s="219"/>
      <c r="C293" s="220"/>
      <c r="D293" s="199" t="s">
        <v>152</v>
      </c>
      <c r="E293" s="221" t="s">
        <v>1</v>
      </c>
      <c r="F293" s="222" t="s">
        <v>163</v>
      </c>
      <c r="G293" s="220"/>
      <c r="H293" s="223">
        <v>6.9935000000000009</v>
      </c>
      <c r="I293" s="224"/>
      <c r="J293" s="220"/>
      <c r="K293" s="220"/>
      <c r="L293" s="225"/>
      <c r="M293" s="226"/>
      <c r="N293" s="227"/>
      <c r="O293" s="227"/>
      <c r="P293" s="227"/>
      <c r="Q293" s="227"/>
      <c r="R293" s="227"/>
      <c r="S293" s="227"/>
      <c r="T293" s="228"/>
      <c r="AT293" s="229" t="s">
        <v>152</v>
      </c>
      <c r="AU293" s="229" t="s">
        <v>150</v>
      </c>
      <c r="AV293" s="15" t="s">
        <v>149</v>
      </c>
      <c r="AW293" s="15" t="s">
        <v>31</v>
      </c>
      <c r="AX293" s="15" t="s">
        <v>80</v>
      </c>
      <c r="AY293" s="229" t="s">
        <v>142</v>
      </c>
    </row>
    <row r="294" spans="1:65" s="2" customFormat="1" ht="24.2" customHeight="1">
      <c r="A294" s="34"/>
      <c r="B294" s="35"/>
      <c r="C294" s="183" t="s">
        <v>325</v>
      </c>
      <c r="D294" s="183" t="s">
        <v>145</v>
      </c>
      <c r="E294" s="184" t="s">
        <v>326</v>
      </c>
      <c r="F294" s="185" t="s">
        <v>327</v>
      </c>
      <c r="G294" s="186" t="s">
        <v>247</v>
      </c>
      <c r="H294" s="187">
        <v>10</v>
      </c>
      <c r="I294" s="188"/>
      <c r="J294" s="189">
        <f>ROUND(I294*H294,2)</f>
        <v>0</v>
      </c>
      <c r="K294" s="190"/>
      <c r="L294" s="39"/>
      <c r="M294" s="191" t="s">
        <v>1</v>
      </c>
      <c r="N294" s="192" t="s">
        <v>39</v>
      </c>
      <c r="O294" s="71"/>
      <c r="P294" s="193">
        <f>O294*H294</f>
        <v>0</v>
      </c>
      <c r="Q294" s="193">
        <v>0</v>
      </c>
      <c r="R294" s="193">
        <f>Q294*H294</f>
        <v>0</v>
      </c>
      <c r="S294" s="193">
        <v>4.0000000000000001E-3</v>
      </c>
      <c r="T294" s="194">
        <f>S294*H294</f>
        <v>0.04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5" t="s">
        <v>149</v>
      </c>
      <c r="AT294" s="195" t="s">
        <v>145</v>
      </c>
      <c r="AU294" s="195" t="s">
        <v>150</v>
      </c>
      <c r="AY294" s="17" t="s">
        <v>142</v>
      </c>
      <c r="BE294" s="196">
        <f>IF(N294="základní",J294,0)</f>
        <v>0</v>
      </c>
      <c r="BF294" s="196">
        <f>IF(N294="snížená",J294,0)</f>
        <v>0</v>
      </c>
      <c r="BG294" s="196">
        <f>IF(N294="zákl. přenesená",J294,0)</f>
        <v>0</v>
      </c>
      <c r="BH294" s="196">
        <f>IF(N294="sníž. přenesená",J294,0)</f>
        <v>0</v>
      </c>
      <c r="BI294" s="196">
        <f>IF(N294="nulová",J294,0)</f>
        <v>0</v>
      </c>
      <c r="BJ294" s="17" t="s">
        <v>150</v>
      </c>
      <c r="BK294" s="196">
        <f>ROUND(I294*H294,2)</f>
        <v>0</v>
      </c>
      <c r="BL294" s="17" t="s">
        <v>149</v>
      </c>
      <c r="BM294" s="195" t="s">
        <v>328</v>
      </c>
    </row>
    <row r="295" spans="1:65" s="13" customFormat="1" ht="11.25">
      <c r="B295" s="197"/>
      <c r="C295" s="198"/>
      <c r="D295" s="199" t="s">
        <v>152</v>
      </c>
      <c r="E295" s="200" t="s">
        <v>1</v>
      </c>
      <c r="F295" s="201" t="s">
        <v>329</v>
      </c>
      <c r="G295" s="198"/>
      <c r="H295" s="200" t="s">
        <v>1</v>
      </c>
      <c r="I295" s="202"/>
      <c r="J295" s="198"/>
      <c r="K295" s="198"/>
      <c r="L295" s="203"/>
      <c r="M295" s="204"/>
      <c r="N295" s="205"/>
      <c r="O295" s="205"/>
      <c r="P295" s="205"/>
      <c r="Q295" s="205"/>
      <c r="R295" s="205"/>
      <c r="S295" s="205"/>
      <c r="T295" s="206"/>
      <c r="AT295" s="207" t="s">
        <v>152</v>
      </c>
      <c r="AU295" s="207" t="s">
        <v>150</v>
      </c>
      <c r="AV295" s="13" t="s">
        <v>80</v>
      </c>
      <c r="AW295" s="13" t="s">
        <v>31</v>
      </c>
      <c r="AX295" s="13" t="s">
        <v>73</v>
      </c>
      <c r="AY295" s="207" t="s">
        <v>142</v>
      </c>
    </row>
    <row r="296" spans="1:65" s="14" customFormat="1" ht="11.25">
      <c r="B296" s="208"/>
      <c r="C296" s="209"/>
      <c r="D296" s="199" t="s">
        <v>152</v>
      </c>
      <c r="E296" s="210" t="s">
        <v>1</v>
      </c>
      <c r="F296" s="211" t="s">
        <v>226</v>
      </c>
      <c r="G296" s="209"/>
      <c r="H296" s="212">
        <v>10</v>
      </c>
      <c r="I296" s="213"/>
      <c r="J296" s="209"/>
      <c r="K296" s="209"/>
      <c r="L296" s="214"/>
      <c r="M296" s="215"/>
      <c r="N296" s="216"/>
      <c r="O296" s="216"/>
      <c r="P296" s="216"/>
      <c r="Q296" s="216"/>
      <c r="R296" s="216"/>
      <c r="S296" s="216"/>
      <c r="T296" s="217"/>
      <c r="AT296" s="218" t="s">
        <v>152</v>
      </c>
      <c r="AU296" s="218" t="s">
        <v>150</v>
      </c>
      <c r="AV296" s="14" t="s">
        <v>150</v>
      </c>
      <c r="AW296" s="14" t="s">
        <v>31</v>
      </c>
      <c r="AX296" s="14" t="s">
        <v>80</v>
      </c>
      <c r="AY296" s="218" t="s">
        <v>142</v>
      </c>
    </row>
    <row r="297" spans="1:65" s="2" customFormat="1" ht="24.2" customHeight="1">
      <c r="A297" s="34"/>
      <c r="B297" s="35"/>
      <c r="C297" s="183" t="s">
        <v>330</v>
      </c>
      <c r="D297" s="183" t="s">
        <v>145</v>
      </c>
      <c r="E297" s="184" t="s">
        <v>331</v>
      </c>
      <c r="F297" s="185" t="s">
        <v>332</v>
      </c>
      <c r="G297" s="186" t="s">
        <v>313</v>
      </c>
      <c r="H297" s="187">
        <v>32</v>
      </c>
      <c r="I297" s="188"/>
      <c r="J297" s="189">
        <f>ROUND(I297*H297,2)</f>
        <v>0</v>
      </c>
      <c r="K297" s="190"/>
      <c r="L297" s="39"/>
      <c r="M297" s="191" t="s">
        <v>1</v>
      </c>
      <c r="N297" s="192" t="s">
        <v>39</v>
      </c>
      <c r="O297" s="71"/>
      <c r="P297" s="193">
        <f>O297*H297</f>
        <v>0</v>
      </c>
      <c r="Q297" s="193">
        <v>0</v>
      </c>
      <c r="R297" s="193">
        <f>Q297*H297</f>
        <v>0</v>
      </c>
      <c r="S297" s="193">
        <v>6.0000000000000001E-3</v>
      </c>
      <c r="T297" s="194">
        <f>S297*H297</f>
        <v>0.192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5" t="s">
        <v>149</v>
      </c>
      <c r="AT297" s="195" t="s">
        <v>145</v>
      </c>
      <c r="AU297" s="195" t="s">
        <v>150</v>
      </c>
      <c r="AY297" s="17" t="s">
        <v>142</v>
      </c>
      <c r="BE297" s="196">
        <f>IF(N297="základní",J297,0)</f>
        <v>0</v>
      </c>
      <c r="BF297" s="196">
        <f>IF(N297="snížená",J297,0)</f>
        <v>0</v>
      </c>
      <c r="BG297" s="196">
        <f>IF(N297="zákl. přenesená",J297,0)</f>
        <v>0</v>
      </c>
      <c r="BH297" s="196">
        <f>IF(N297="sníž. přenesená",J297,0)</f>
        <v>0</v>
      </c>
      <c r="BI297" s="196">
        <f>IF(N297="nulová",J297,0)</f>
        <v>0</v>
      </c>
      <c r="BJ297" s="17" t="s">
        <v>150</v>
      </c>
      <c r="BK297" s="196">
        <f>ROUND(I297*H297,2)</f>
        <v>0</v>
      </c>
      <c r="BL297" s="17" t="s">
        <v>149</v>
      </c>
      <c r="BM297" s="195" t="s">
        <v>333</v>
      </c>
    </row>
    <row r="298" spans="1:65" s="13" customFormat="1" ht="11.25">
      <c r="B298" s="197"/>
      <c r="C298" s="198"/>
      <c r="D298" s="199" t="s">
        <v>152</v>
      </c>
      <c r="E298" s="200" t="s">
        <v>1</v>
      </c>
      <c r="F298" s="201" t="s">
        <v>238</v>
      </c>
      <c r="G298" s="198"/>
      <c r="H298" s="200" t="s">
        <v>1</v>
      </c>
      <c r="I298" s="202"/>
      <c r="J298" s="198"/>
      <c r="K298" s="198"/>
      <c r="L298" s="203"/>
      <c r="M298" s="204"/>
      <c r="N298" s="205"/>
      <c r="O298" s="205"/>
      <c r="P298" s="205"/>
      <c r="Q298" s="205"/>
      <c r="R298" s="205"/>
      <c r="S298" s="205"/>
      <c r="T298" s="206"/>
      <c r="AT298" s="207" t="s">
        <v>152</v>
      </c>
      <c r="AU298" s="207" t="s">
        <v>150</v>
      </c>
      <c r="AV298" s="13" t="s">
        <v>80</v>
      </c>
      <c r="AW298" s="13" t="s">
        <v>31</v>
      </c>
      <c r="AX298" s="13" t="s">
        <v>73</v>
      </c>
      <c r="AY298" s="207" t="s">
        <v>142</v>
      </c>
    </row>
    <row r="299" spans="1:65" s="14" customFormat="1" ht="11.25">
      <c r="B299" s="208"/>
      <c r="C299" s="209"/>
      <c r="D299" s="199" t="s">
        <v>152</v>
      </c>
      <c r="E299" s="210" t="s">
        <v>1</v>
      </c>
      <c r="F299" s="211" t="s">
        <v>8</v>
      </c>
      <c r="G299" s="209"/>
      <c r="H299" s="212">
        <v>12</v>
      </c>
      <c r="I299" s="213"/>
      <c r="J299" s="209"/>
      <c r="K299" s="209"/>
      <c r="L299" s="214"/>
      <c r="M299" s="215"/>
      <c r="N299" s="216"/>
      <c r="O299" s="216"/>
      <c r="P299" s="216"/>
      <c r="Q299" s="216"/>
      <c r="R299" s="216"/>
      <c r="S299" s="216"/>
      <c r="T299" s="217"/>
      <c r="AT299" s="218" t="s">
        <v>152</v>
      </c>
      <c r="AU299" s="218" t="s">
        <v>150</v>
      </c>
      <c r="AV299" s="14" t="s">
        <v>150</v>
      </c>
      <c r="AW299" s="14" t="s">
        <v>31</v>
      </c>
      <c r="AX299" s="14" t="s">
        <v>73</v>
      </c>
      <c r="AY299" s="218" t="s">
        <v>142</v>
      </c>
    </row>
    <row r="300" spans="1:65" s="13" customFormat="1" ht="11.25">
      <c r="B300" s="197"/>
      <c r="C300" s="198"/>
      <c r="D300" s="199" t="s">
        <v>152</v>
      </c>
      <c r="E300" s="200" t="s">
        <v>1</v>
      </c>
      <c r="F300" s="201" t="s">
        <v>240</v>
      </c>
      <c r="G300" s="198"/>
      <c r="H300" s="200" t="s">
        <v>1</v>
      </c>
      <c r="I300" s="202"/>
      <c r="J300" s="198"/>
      <c r="K300" s="198"/>
      <c r="L300" s="203"/>
      <c r="M300" s="204"/>
      <c r="N300" s="205"/>
      <c r="O300" s="205"/>
      <c r="P300" s="205"/>
      <c r="Q300" s="205"/>
      <c r="R300" s="205"/>
      <c r="S300" s="205"/>
      <c r="T300" s="206"/>
      <c r="AT300" s="207" t="s">
        <v>152</v>
      </c>
      <c r="AU300" s="207" t="s">
        <v>150</v>
      </c>
      <c r="AV300" s="13" t="s">
        <v>80</v>
      </c>
      <c r="AW300" s="13" t="s">
        <v>31</v>
      </c>
      <c r="AX300" s="13" t="s">
        <v>73</v>
      </c>
      <c r="AY300" s="207" t="s">
        <v>142</v>
      </c>
    </row>
    <row r="301" spans="1:65" s="14" customFormat="1" ht="11.25">
      <c r="B301" s="208"/>
      <c r="C301" s="209"/>
      <c r="D301" s="199" t="s">
        <v>152</v>
      </c>
      <c r="E301" s="210" t="s">
        <v>1</v>
      </c>
      <c r="F301" s="211" t="s">
        <v>283</v>
      </c>
      <c r="G301" s="209"/>
      <c r="H301" s="212">
        <v>20</v>
      </c>
      <c r="I301" s="213"/>
      <c r="J301" s="209"/>
      <c r="K301" s="209"/>
      <c r="L301" s="214"/>
      <c r="M301" s="215"/>
      <c r="N301" s="216"/>
      <c r="O301" s="216"/>
      <c r="P301" s="216"/>
      <c r="Q301" s="216"/>
      <c r="R301" s="216"/>
      <c r="S301" s="216"/>
      <c r="T301" s="217"/>
      <c r="AT301" s="218" t="s">
        <v>152</v>
      </c>
      <c r="AU301" s="218" t="s">
        <v>150</v>
      </c>
      <c r="AV301" s="14" t="s">
        <v>150</v>
      </c>
      <c r="AW301" s="14" t="s">
        <v>31</v>
      </c>
      <c r="AX301" s="14" t="s">
        <v>73</v>
      </c>
      <c r="AY301" s="218" t="s">
        <v>142</v>
      </c>
    </row>
    <row r="302" spans="1:65" s="15" customFormat="1" ht="11.25">
      <c r="B302" s="219"/>
      <c r="C302" s="220"/>
      <c r="D302" s="199" t="s">
        <v>152</v>
      </c>
      <c r="E302" s="221" t="s">
        <v>1</v>
      </c>
      <c r="F302" s="222" t="s">
        <v>163</v>
      </c>
      <c r="G302" s="220"/>
      <c r="H302" s="223">
        <v>32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AT302" s="229" t="s">
        <v>152</v>
      </c>
      <c r="AU302" s="229" t="s">
        <v>150</v>
      </c>
      <c r="AV302" s="15" t="s">
        <v>149</v>
      </c>
      <c r="AW302" s="15" t="s">
        <v>31</v>
      </c>
      <c r="AX302" s="15" t="s">
        <v>80</v>
      </c>
      <c r="AY302" s="229" t="s">
        <v>142</v>
      </c>
    </row>
    <row r="303" spans="1:65" s="2" customFormat="1" ht="24.2" customHeight="1">
      <c r="A303" s="34"/>
      <c r="B303" s="35"/>
      <c r="C303" s="183" t="s">
        <v>334</v>
      </c>
      <c r="D303" s="183" t="s">
        <v>145</v>
      </c>
      <c r="E303" s="184" t="s">
        <v>335</v>
      </c>
      <c r="F303" s="185" t="s">
        <v>336</v>
      </c>
      <c r="G303" s="186" t="s">
        <v>313</v>
      </c>
      <c r="H303" s="187">
        <v>5</v>
      </c>
      <c r="I303" s="188"/>
      <c r="J303" s="189">
        <f>ROUND(I303*H303,2)</f>
        <v>0</v>
      </c>
      <c r="K303" s="190"/>
      <c r="L303" s="39"/>
      <c r="M303" s="191" t="s">
        <v>1</v>
      </c>
      <c r="N303" s="192" t="s">
        <v>39</v>
      </c>
      <c r="O303" s="71"/>
      <c r="P303" s="193">
        <f>O303*H303</f>
        <v>0</v>
      </c>
      <c r="Q303" s="193">
        <v>0</v>
      </c>
      <c r="R303" s="193">
        <f>Q303*H303</f>
        <v>0</v>
      </c>
      <c r="S303" s="193">
        <v>1.7999999999999999E-2</v>
      </c>
      <c r="T303" s="194">
        <f>S303*H303</f>
        <v>0.09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5" t="s">
        <v>149</v>
      </c>
      <c r="AT303" s="195" t="s">
        <v>145</v>
      </c>
      <c r="AU303" s="195" t="s">
        <v>150</v>
      </c>
      <c r="AY303" s="17" t="s">
        <v>142</v>
      </c>
      <c r="BE303" s="196">
        <f>IF(N303="základní",J303,0)</f>
        <v>0</v>
      </c>
      <c r="BF303" s="196">
        <f>IF(N303="snížená",J303,0)</f>
        <v>0</v>
      </c>
      <c r="BG303" s="196">
        <f>IF(N303="zákl. přenesená",J303,0)</f>
        <v>0</v>
      </c>
      <c r="BH303" s="196">
        <f>IF(N303="sníž. přenesená",J303,0)</f>
        <v>0</v>
      </c>
      <c r="BI303" s="196">
        <f>IF(N303="nulová",J303,0)</f>
        <v>0</v>
      </c>
      <c r="BJ303" s="17" t="s">
        <v>150</v>
      </c>
      <c r="BK303" s="196">
        <f>ROUND(I303*H303,2)</f>
        <v>0</v>
      </c>
      <c r="BL303" s="17" t="s">
        <v>149</v>
      </c>
      <c r="BM303" s="195" t="s">
        <v>337</v>
      </c>
    </row>
    <row r="304" spans="1:65" s="13" customFormat="1" ht="11.25">
      <c r="B304" s="197"/>
      <c r="C304" s="198"/>
      <c r="D304" s="199" t="s">
        <v>152</v>
      </c>
      <c r="E304" s="200" t="s">
        <v>1</v>
      </c>
      <c r="F304" s="201" t="s">
        <v>338</v>
      </c>
      <c r="G304" s="198"/>
      <c r="H304" s="200" t="s">
        <v>1</v>
      </c>
      <c r="I304" s="202"/>
      <c r="J304" s="198"/>
      <c r="K304" s="198"/>
      <c r="L304" s="203"/>
      <c r="M304" s="204"/>
      <c r="N304" s="205"/>
      <c r="O304" s="205"/>
      <c r="P304" s="205"/>
      <c r="Q304" s="205"/>
      <c r="R304" s="205"/>
      <c r="S304" s="205"/>
      <c r="T304" s="206"/>
      <c r="AT304" s="207" t="s">
        <v>152</v>
      </c>
      <c r="AU304" s="207" t="s">
        <v>150</v>
      </c>
      <c r="AV304" s="13" t="s">
        <v>80</v>
      </c>
      <c r="AW304" s="13" t="s">
        <v>31</v>
      </c>
      <c r="AX304" s="13" t="s">
        <v>73</v>
      </c>
      <c r="AY304" s="207" t="s">
        <v>142</v>
      </c>
    </row>
    <row r="305" spans="1:65" s="14" customFormat="1" ht="11.25">
      <c r="B305" s="208"/>
      <c r="C305" s="209"/>
      <c r="D305" s="199" t="s">
        <v>152</v>
      </c>
      <c r="E305" s="210" t="s">
        <v>1</v>
      </c>
      <c r="F305" s="211" t="s">
        <v>150</v>
      </c>
      <c r="G305" s="209"/>
      <c r="H305" s="212">
        <v>2</v>
      </c>
      <c r="I305" s="213"/>
      <c r="J305" s="209"/>
      <c r="K305" s="209"/>
      <c r="L305" s="214"/>
      <c r="M305" s="215"/>
      <c r="N305" s="216"/>
      <c r="O305" s="216"/>
      <c r="P305" s="216"/>
      <c r="Q305" s="216"/>
      <c r="R305" s="216"/>
      <c r="S305" s="216"/>
      <c r="T305" s="217"/>
      <c r="AT305" s="218" t="s">
        <v>152</v>
      </c>
      <c r="AU305" s="218" t="s">
        <v>150</v>
      </c>
      <c r="AV305" s="14" t="s">
        <v>150</v>
      </c>
      <c r="AW305" s="14" t="s">
        <v>31</v>
      </c>
      <c r="AX305" s="14" t="s">
        <v>73</v>
      </c>
      <c r="AY305" s="218" t="s">
        <v>142</v>
      </c>
    </row>
    <row r="306" spans="1:65" s="13" customFormat="1" ht="11.25">
      <c r="B306" s="197"/>
      <c r="C306" s="198"/>
      <c r="D306" s="199" t="s">
        <v>152</v>
      </c>
      <c r="E306" s="200" t="s">
        <v>1</v>
      </c>
      <c r="F306" s="201" t="s">
        <v>339</v>
      </c>
      <c r="G306" s="198"/>
      <c r="H306" s="200" t="s">
        <v>1</v>
      </c>
      <c r="I306" s="202"/>
      <c r="J306" s="198"/>
      <c r="K306" s="198"/>
      <c r="L306" s="203"/>
      <c r="M306" s="204"/>
      <c r="N306" s="205"/>
      <c r="O306" s="205"/>
      <c r="P306" s="205"/>
      <c r="Q306" s="205"/>
      <c r="R306" s="205"/>
      <c r="S306" s="205"/>
      <c r="T306" s="206"/>
      <c r="AT306" s="207" t="s">
        <v>152</v>
      </c>
      <c r="AU306" s="207" t="s">
        <v>150</v>
      </c>
      <c r="AV306" s="13" t="s">
        <v>80</v>
      </c>
      <c r="AW306" s="13" t="s">
        <v>31</v>
      </c>
      <c r="AX306" s="13" t="s">
        <v>73</v>
      </c>
      <c r="AY306" s="207" t="s">
        <v>142</v>
      </c>
    </row>
    <row r="307" spans="1:65" s="14" customFormat="1" ht="11.25">
      <c r="B307" s="208"/>
      <c r="C307" s="209"/>
      <c r="D307" s="199" t="s">
        <v>152</v>
      </c>
      <c r="E307" s="210" t="s">
        <v>1</v>
      </c>
      <c r="F307" s="211" t="s">
        <v>143</v>
      </c>
      <c r="G307" s="209"/>
      <c r="H307" s="212">
        <v>3</v>
      </c>
      <c r="I307" s="213"/>
      <c r="J307" s="209"/>
      <c r="K307" s="209"/>
      <c r="L307" s="214"/>
      <c r="M307" s="215"/>
      <c r="N307" s="216"/>
      <c r="O307" s="216"/>
      <c r="P307" s="216"/>
      <c r="Q307" s="216"/>
      <c r="R307" s="216"/>
      <c r="S307" s="216"/>
      <c r="T307" s="217"/>
      <c r="AT307" s="218" t="s">
        <v>152</v>
      </c>
      <c r="AU307" s="218" t="s">
        <v>150</v>
      </c>
      <c r="AV307" s="14" t="s">
        <v>150</v>
      </c>
      <c r="AW307" s="14" t="s">
        <v>31</v>
      </c>
      <c r="AX307" s="14" t="s">
        <v>73</v>
      </c>
      <c r="AY307" s="218" t="s">
        <v>142</v>
      </c>
    </row>
    <row r="308" spans="1:65" s="15" customFormat="1" ht="11.25">
      <c r="B308" s="219"/>
      <c r="C308" s="220"/>
      <c r="D308" s="199" t="s">
        <v>152</v>
      </c>
      <c r="E308" s="221" t="s">
        <v>1</v>
      </c>
      <c r="F308" s="222" t="s">
        <v>163</v>
      </c>
      <c r="G308" s="220"/>
      <c r="H308" s="223">
        <v>5</v>
      </c>
      <c r="I308" s="224"/>
      <c r="J308" s="220"/>
      <c r="K308" s="220"/>
      <c r="L308" s="225"/>
      <c r="M308" s="226"/>
      <c r="N308" s="227"/>
      <c r="O308" s="227"/>
      <c r="P308" s="227"/>
      <c r="Q308" s="227"/>
      <c r="R308" s="227"/>
      <c r="S308" s="227"/>
      <c r="T308" s="228"/>
      <c r="AT308" s="229" t="s">
        <v>152</v>
      </c>
      <c r="AU308" s="229" t="s">
        <v>150</v>
      </c>
      <c r="AV308" s="15" t="s">
        <v>149</v>
      </c>
      <c r="AW308" s="15" t="s">
        <v>31</v>
      </c>
      <c r="AX308" s="15" t="s">
        <v>80</v>
      </c>
      <c r="AY308" s="229" t="s">
        <v>142</v>
      </c>
    </row>
    <row r="309" spans="1:65" s="2" customFormat="1" ht="24.2" customHeight="1">
      <c r="A309" s="34"/>
      <c r="B309" s="35"/>
      <c r="C309" s="183" t="s">
        <v>340</v>
      </c>
      <c r="D309" s="183" t="s">
        <v>145</v>
      </c>
      <c r="E309" s="184" t="s">
        <v>341</v>
      </c>
      <c r="F309" s="185" t="s">
        <v>342</v>
      </c>
      <c r="G309" s="186" t="s">
        <v>313</v>
      </c>
      <c r="H309" s="187">
        <v>201</v>
      </c>
      <c r="I309" s="188"/>
      <c r="J309" s="189">
        <f>ROUND(I309*H309,2)</f>
        <v>0</v>
      </c>
      <c r="K309" s="190"/>
      <c r="L309" s="39"/>
      <c r="M309" s="191" t="s">
        <v>1</v>
      </c>
      <c r="N309" s="192" t="s">
        <v>39</v>
      </c>
      <c r="O309" s="71"/>
      <c r="P309" s="193">
        <f>O309*H309</f>
        <v>0</v>
      </c>
      <c r="Q309" s="193">
        <v>0</v>
      </c>
      <c r="R309" s="193">
        <f>Q309*H309</f>
        <v>0</v>
      </c>
      <c r="S309" s="193">
        <v>1E-3</v>
      </c>
      <c r="T309" s="194">
        <f>S309*H309</f>
        <v>0.20100000000000001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5" t="s">
        <v>149</v>
      </c>
      <c r="AT309" s="195" t="s">
        <v>145</v>
      </c>
      <c r="AU309" s="195" t="s">
        <v>150</v>
      </c>
      <c r="AY309" s="17" t="s">
        <v>142</v>
      </c>
      <c r="BE309" s="196">
        <f>IF(N309="základní",J309,0)</f>
        <v>0</v>
      </c>
      <c r="BF309" s="196">
        <f>IF(N309="snížená",J309,0)</f>
        <v>0</v>
      </c>
      <c r="BG309" s="196">
        <f>IF(N309="zákl. přenesená",J309,0)</f>
        <v>0</v>
      </c>
      <c r="BH309" s="196">
        <f>IF(N309="sníž. přenesená",J309,0)</f>
        <v>0</v>
      </c>
      <c r="BI309" s="196">
        <f>IF(N309="nulová",J309,0)</f>
        <v>0</v>
      </c>
      <c r="BJ309" s="17" t="s">
        <v>150</v>
      </c>
      <c r="BK309" s="196">
        <f>ROUND(I309*H309,2)</f>
        <v>0</v>
      </c>
      <c r="BL309" s="17" t="s">
        <v>149</v>
      </c>
      <c r="BM309" s="195" t="s">
        <v>343</v>
      </c>
    </row>
    <row r="310" spans="1:65" s="2" customFormat="1" ht="24.2" customHeight="1">
      <c r="A310" s="34"/>
      <c r="B310" s="35"/>
      <c r="C310" s="183" t="s">
        <v>344</v>
      </c>
      <c r="D310" s="183" t="s">
        <v>145</v>
      </c>
      <c r="E310" s="184" t="s">
        <v>345</v>
      </c>
      <c r="F310" s="185" t="s">
        <v>346</v>
      </c>
      <c r="G310" s="186" t="s">
        <v>313</v>
      </c>
      <c r="H310" s="187">
        <v>9</v>
      </c>
      <c r="I310" s="188"/>
      <c r="J310" s="189">
        <f>ROUND(I310*H310,2)</f>
        <v>0</v>
      </c>
      <c r="K310" s="190"/>
      <c r="L310" s="39"/>
      <c r="M310" s="191" t="s">
        <v>1</v>
      </c>
      <c r="N310" s="192" t="s">
        <v>39</v>
      </c>
      <c r="O310" s="71"/>
      <c r="P310" s="193">
        <f>O310*H310</f>
        <v>0</v>
      </c>
      <c r="Q310" s="193">
        <v>0</v>
      </c>
      <c r="R310" s="193">
        <f>Q310*H310</f>
        <v>0</v>
      </c>
      <c r="S310" s="193">
        <v>1E-3</v>
      </c>
      <c r="T310" s="194">
        <f>S310*H310</f>
        <v>9.0000000000000011E-3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5" t="s">
        <v>149</v>
      </c>
      <c r="AT310" s="195" t="s">
        <v>145</v>
      </c>
      <c r="AU310" s="195" t="s">
        <v>150</v>
      </c>
      <c r="AY310" s="17" t="s">
        <v>142</v>
      </c>
      <c r="BE310" s="196">
        <f>IF(N310="základní",J310,0)</f>
        <v>0</v>
      </c>
      <c r="BF310" s="196">
        <f>IF(N310="snížená",J310,0)</f>
        <v>0</v>
      </c>
      <c r="BG310" s="196">
        <f>IF(N310="zákl. přenesená",J310,0)</f>
        <v>0</v>
      </c>
      <c r="BH310" s="196">
        <f>IF(N310="sníž. přenesená",J310,0)</f>
        <v>0</v>
      </c>
      <c r="BI310" s="196">
        <f>IF(N310="nulová",J310,0)</f>
        <v>0</v>
      </c>
      <c r="BJ310" s="17" t="s">
        <v>150</v>
      </c>
      <c r="BK310" s="196">
        <f>ROUND(I310*H310,2)</f>
        <v>0</v>
      </c>
      <c r="BL310" s="17" t="s">
        <v>149</v>
      </c>
      <c r="BM310" s="195" t="s">
        <v>347</v>
      </c>
    </row>
    <row r="311" spans="1:65" s="2" customFormat="1" ht="24.2" customHeight="1">
      <c r="A311" s="34"/>
      <c r="B311" s="35"/>
      <c r="C311" s="183" t="s">
        <v>348</v>
      </c>
      <c r="D311" s="183" t="s">
        <v>145</v>
      </c>
      <c r="E311" s="184" t="s">
        <v>349</v>
      </c>
      <c r="F311" s="185" t="s">
        <v>350</v>
      </c>
      <c r="G311" s="186" t="s">
        <v>247</v>
      </c>
      <c r="H311" s="187">
        <v>48</v>
      </c>
      <c r="I311" s="188"/>
      <c r="J311" s="189">
        <f>ROUND(I311*H311,2)</f>
        <v>0</v>
      </c>
      <c r="K311" s="190"/>
      <c r="L311" s="39"/>
      <c r="M311" s="191" t="s">
        <v>1</v>
      </c>
      <c r="N311" s="192" t="s">
        <v>39</v>
      </c>
      <c r="O311" s="71"/>
      <c r="P311" s="193">
        <f>O311*H311</f>
        <v>0</v>
      </c>
      <c r="Q311" s="193">
        <v>0</v>
      </c>
      <c r="R311" s="193">
        <f>Q311*H311</f>
        <v>0</v>
      </c>
      <c r="S311" s="193">
        <v>5.6999999999999998E-4</v>
      </c>
      <c r="T311" s="194">
        <f>S311*H311</f>
        <v>2.7359999999999999E-2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5" t="s">
        <v>149</v>
      </c>
      <c r="AT311" s="195" t="s">
        <v>145</v>
      </c>
      <c r="AU311" s="195" t="s">
        <v>150</v>
      </c>
      <c r="AY311" s="17" t="s">
        <v>142</v>
      </c>
      <c r="BE311" s="196">
        <f>IF(N311="základní",J311,0)</f>
        <v>0</v>
      </c>
      <c r="BF311" s="196">
        <f>IF(N311="snížená",J311,0)</f>
        <v>0</v>
      </c>
      <c r="BG311" s="196">
        <f>IF(N311="zákl. přenesená",J311,0)</f>
        <v>0</v>
      </c>
      <c r="BH311" s="196">
        <f>IF(N311="sníž. přenesená",J311,0)</f>
        <v>0</v>
      </c>
      <c r="BI311" s="196">
        <f>IF(N311="nulová",J311,0)</f>
        <v>0</v>
      </c>
      <c r="BJ311" s="17" t="s">
        <v>150</v>
      </c>
      <c r="BK311" s="196">
        <f>ROUND(I311*H311,2)</f>
        <v>0</v>
      </c>
      <c r="BL311" s="17" t="s">
        <v>149</v>
      </c>
      <c r="BM311" s="195" t="s">
        <v>351</v>
      </c>
    </row>
    <row r="312" spans="1:65" s="2" customFormat="1" ht="24.2" customHeight="1">
      <c r="A312" s="34"/>
      <c r="B312" s="35"/>
      <c r="C312" s="183" t="s">
        <v>352</v>
      </c>
      <c r="D312" s="183" t="s">
        <v>145</v>
      </c>
      <c r="E312" s="184" t="s">
        <v>353</v>
      </c>
      <c r="F312" s="185" t="s">
        <v>354</v>
      </c>
      <c r="G312" s="186" t="s">
        <v>313</v>
      </c>
      <c r="H312" s="187">
        <v>4</v>
      </c>
      <c r="I312" s="188"/>
      <c r="J312" s="189">
        <f>ROUND(I312*H312,2)</f>
        <v>0</v>
      </c>
      <c r="K312" s="190"/>
      <c r="L312" s="39"/>
      <c r="M312" s="191" t="s">
        <v>1</v>
      </c>
      <c r="N312" s="192" t="s">
        <v>39</v>
      </c>
      <c r="O312" s="71"/>
      <c r="P312" s="193">
        <f>O312*H312</f>
        <v>0</v>
      </c>
      <c r="Q312" s="193">
        <v>0</v>
      </c>
      <c r="R312" s="193">
        <f>Q312*H312</f>
        <v>0</v>
      </c>
      <c r="S312" s="193">
        <v>0</v>
      </c>
      <c r="T312" s="194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5" t="s">
        <v>149</v>
      </c>
      <c r="AT312" s="195" t="s">
        <v>145</v>
      </c>
      <c r="AU312" s="195" t="s">
        <v>150</v>
      </c>
      <c r="AY312" s="17" t="s">
        <v>142</v>
      </c>
      <c r="BE312" s="196">
        <f>IF(N312="základní",J312,0)</f>
        <v>0</v>
      </c>
      <c r="BF312" s="196">
        <f>IF(N312="snížená",J312,0)</f>
        <v>0</v>
      </c>
      <c r="BG312" s="196">
        <f>IF(N312="zákl. přenesená",J312,0)</f>
        <v>0</v>
      </c>
      <c r="BH312" s="196">
        <f>IF(N312="sníž. přenesená",J312,0)</f>
        <v>0</v>
      </c>
      <c r="BI312" s="196">
        <f>IF(N312="nulová",J312,0)</f>
        <v>0</v>
      </c>
      <c r="BJ312" s="17" t="s">
        <v>150</v>
      </c>
      <c r="BK312" s="196">
        <f>ROUND(I312*H312,2)</f>
        <v>0</v>
      </c>
      <c r="BL312" s="17" t="s">
        <v>149</v>
      </c>
      <c r="BM312" s="195" t="s">
        <v>355</v>
      </c>
    </row>
    <row r="313" spans="1:65" s="2" customFormat="1" ht="37.9" customHeight="1">
      <c r="A313" s="34"/>
      <c r="B313" s="35"/>
      <c r="C313" s="183" t="s">
        <v>356</v>
      </c>
      <c r="D313" s="183" t="s">
        <v>145</v>
      </c>
      <c r="E313" s="184" t="s">
        <v>357</v>
      </c>
      <c r="F313" s="185" t="s">
        <v>358</v>
      </c>
      <c r="G313" s="186" t="s">
        <v>157</v>
      </c>
      <c r="H313" s="187">
        <v>33.566000000000003</v>
      </c>
      <c r="I313" s="188"/>
      <c r="J313" s="189">
        <f>ROUND(I313*H313,2)</f>
        <v>0</v>
      </c>
      <c r="K313" s="190"/>
      <c r="L313" s="39"/>
      <c r="M313" s="191" t="s">
        <v>1</v>
      </c>
      <c r="N313" s="192" t="s">
        <v>39</v>
      </c>
      <c r="O313" s="71"/>
      <c r="P313" s="193">
        <f>O313*H313</f>
        <v>0</v>
      </c>
      <c r="Q313" s="193">
        <v>0</v>
      </c>
      <c r="R313" s="193">
        <f>Q313*H313</f>
        <v>0</v>
      </c>
      <c r="S313" s="193">
        <v>4.5999999999999999E-2</v>
      </c>
      <c r="T313" s="194">
        <f>S313*H313</f>
        <v>1.5440360000000002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5" t="s">
        <v>149</v>
      </c>
      <c r="AT313" s="195" t="s">
        <v>145</v>
      </c>
      <c r="AU313" s="195" t="s">
        <v>150</v>
      </c>
      <c r="AY313" s="17" t="s">
        <v>142</v>
      </c>
      <c r="BE313" s="196">
        <f>IF(N313="základní",J313,0)</f>
        <v>0</v>
      </c>
      <c r="BF313" s="196">
        <f>IF(N313="snížená",J313,0)</f>
        <v>0</v>
      </c>
      <c r="BG313" s="196">
        <f>IF(N313="zákl. přenesená",J313,0)</f>
        <v>0</v>
      </c>
      <c r="BH313" s="196">
        <f>IF(N313="sníž. přenesená",J313,0)</f>
        <v>0</v>
      </c>
      <c r="BI313" s="196">
        <f>IF(N313="nulová",J313,0)</f>
        <v>0</v>
      </c>
      <c r="BJ313" s="17" t="s">
        <v>150</v>
      </c>
      <c r="BK313" s="196">
        <f>ROUND(I313*H313,2)</f>
        <v>0</v>
      </c>
      <c r="BL313" s="17" t="s">
        <v>149</v>
      </c>
      <c r="BM313" s="195" t="s">
        <v>359</v>
      </c>
    </row>
    <row r="314" spans="1:65" s="13" customFormat="1" ht="11.25">
      <c r="B314" s="197"/>
      <c r="C314" s="198"/>
      <c r="D314" s="199" t="s">
        <v>152</v>
      </c>
      <c r="E314" s="200" t="s">
        <v>1</v>
      </c>
      <c r="F314" s="201" t="s">
        <v>205</v>
      </c>
      <c r="G314" s="198"/>
      <c r="H314" s="200" t="s">
        <v>1</v>
      </c>
      <c r="I314" s="202"/>
      <c r="J314" s="198"/>
      <c r="K314" s="198"/>
      <c r="L314" s="203"/>
      <c r="M314" s="204"/>
      <c r="N314" s="205"/>
      <c r="O314" s="205"/>
      <c r="P314" s="205"/>
      <c r="Q314" s="205"/>
      <c r="R314" s="205"/>
      <c r="S314" s="205"/>
      <c r="T314" s="206"/>
      <c r="AT314" s="207" t="s">
        <v>152</v>
      </c>
      <c r="AU314" s="207" t="s">
        <v>150</v>
      </c>
      <c r="AV314" s="13" t="s">
        <v>80</v>
      </c>
      <c r="AW314" s="13" t="s">
        <v>31</v>
      </c>
      <c r="AX314" s="13" t="s">
        <v>73</v>
      </c>
      <c r="AY314" s="207" t="s">
        <v>142</v>
      </c>
    </row>
    <row r="315" spans="1:65" s="14" customFormat="1" ht="11.25">
      <c r="B315" s="208"/>
      <c r="C315" s="209"/>
      <c r="D315" s="199" t="s">
        <v>152</v>
      </c>
      <c r="E315" s="210" t="s">
        <v>1</v>
      </c>
      <c r="F315" s="211" t="s">
        <v>206</v>
      </c>
      <c r="G315" s="209"/>
      <c r="H315" s="212">
        <v>15.751000000000001</v>
      </c>
      <c r="I315" s="213"/>
      <c r="J315" s="209"/>
      <c r="K315" s="209"/>
      <c r="L315" s="214"/>
      <c r="M315" s="215"/>
      <c r="N315" s="216"/>
      <c r="O315" s="216"/>
      <c r="P315" s="216"/>
      <c r="Q315" s="216"/>
      <c r="R315" s="216"/>
      <c r="S315" s="216"/>
      <c r="T315" s="217"/>
      <c r="AT315" s="218" t="s">
        <v>152</v>
      </c>
      <c r="AU315" s="218" t="s">
        <v>150</v>
      </c>
      <c r="AV315" s="14" t="s">
        <v>150</v>
      </c>
      <c r="AW315" s="14" t="s">
        <v>31</v>
      </c>
      <c r="AX315" s="14" t="s">
        <v>73</v>
      </c>
      <c r="AY315" s="218" t="s">
        <v>142</v>
      </c>
    </row>
    <row r="316" spans="1:65" s="13" customFormat="1" ht="11.25">
      <c r="B316" s="197"/>
      <c r="C316" s="198"/>
      <c r="D316" s="199" t="s">
        <v>152</v>
      </c>
      <c r="E316" s="200" t="s">
        <v>1</v>
      </c>
      <c r="F316" s="201" t="s">
        <v>207</v>
      </c>
      <c r="G316" s="198"/>
      <c r="H316" s="200" t="s">
        <v>1</v>
      </c>
      <c r="I316" s="202"/>
      <c r="J316" s="198"/>
      <c r="K316" s="198"/>
      <c r="L316" s="203"/>
      <c r="M316" s="204"/>
      <c r="N316" s="205"/>
      <c r="O316" s="205"/>
      <c r="P316" s="205"/>
      <c r="Q316" s="205"/>
      <c r="R316" s="205"/>
      <c r="S316" s="205"/>
      <c r="T316" s="206"/>
      <c r="AT316" s="207" t="s">
        <v>152</v>
      </c>
      <c r="AU316" s="207" t="s">
        <v>150</v>
      </c>
      <c r="AV316" s="13" t="s">
        <v>80</v>
      </c>
      <c r="AW316" s="13" t="s">
        <v>31</v>
      </c>
      <c r="AX316" s="13" t="s">
        <v>73</v>
      </c>
      <c r="AY316" s="207" t="s">
        <v>142</v>
      </c>
    </row>
    <row r="317" spans="1:65" s="14" customFormat="1" ht="11.25">
      <c r="B317" s="208"/>
      <c r="C317" s="209"/>
      <c r="D317" s="199" t="s">
        <v>152</v>
      </c>
      <c r="E317" s="210" t="s">
        <v>1</v>
      </c>
      <c r="F317" s="211" t="s">
        <v>208</v>
      </c>
      <c r="G317" s="209"/>
      <c r="H317" s="212">
        <v>2.34</v>
      </c>
      <c r="I317" s="213"/>
      <c r="J317" s="209"/>
      <c r="K317" s="209"/>
      <c r="L317" s="214"/>
      <c r="M317" s="215"/>
      <c r="N317" s="216"/>
      <c r="O317" s="216"/>
      <c r="P317" s="216"/>
      <c r="Q317" s="216"/>
      <c r="R317" s="216"/>
      <c r="S317" s="216"/>
      <c r="T317" s="217"/>
      <c r="AT317" s="218" t="s">
        <v>152</v>
      </c>
      <c r="AU317" s="218" t="s">
        <v>150</v>
      </c>
      <c r="AV317" s="14" t="s">
        <v>150</v>
      </c>
      <c r="AW317" s="14" t="s">
        <v>31</v>
      </c>
      <c r="AX317" s="14" t="s">
        <v>73</v>
      </c>
      <c r="AY317" s="218" t="s">
        <v>142</v>
      </c>
    </row>
    <row r="318" spans="1:65" s="13" customFormat="1" ht="11.25">
      <c r="B318" s="197"/>
      <c r="C318" s="198"/>
      <c r="D318" s="199" t="s">
        <v>152</v>
      </c>
      <c r="E318" s="200" t="s">
        <v>1</v>
      </c>
      <c r="F318" s="201" t="s">
        <v>209</v>
      </c>
      <c r="G318" s="198"/>
      <c r="H318" s="200" t="s">
        <v>1</v>
      </c>
      <c r="I318" s="202"/>
      <c r="J318" s="198"/>
      <c r="K318" s="198"/>
      <c r="L318" s="203"/>
      <c r="M318" s="204"/>
      <c r="N318" s="205"/>
      <c r="O318" s="205"/>
      <c r="P318" s="205"/>
      <c r="Q318" s="205"/>
      <c r="R318" s="205"/>
      <c r="S318" s="205"/>
      <c r="T318" s="206"/>
      <c r="AT318" s="207" t="s">
        <v>152</v>
      </c>
      <c r="AU318" s="207" t="s">
        <v>150</v>
      </c>
      <c r="AV318" s="13" t="s">
        <v>80</v>
      </c>
      <c r="AW318" s="13" t="s">
        <v>31</v>
      </c>
      <c r="AX318" s="13" t="s">
        <v>73</v>
      </c>
      <c r="AY318" s="207" t="s">
        <v>142</v>
      </c>
    </row>
    <row r="319" spans="1:65" s="14" customFormat="1" ht="11.25">
      <c r="B319" s="208"/>
      <c r="C319" s="209"/>
      <c r="D319" s="199" t="s">
        <v>152</v>
      </c>
      <c r="E319" s="210" t="s">
        <v>1</v>
      </c>
      <c r="F319" s="211" t="s">
        <v>210</v>
      </c>
      <c r="G319" s="209"/>
      <c r="H319" s="212">
        <v>5.4749999999999996</v>
      </c>
      <c r="I319" s="213"/>
      <c r="J319" s="209"/>
      <c r="K319" s="209"/>
      <c r="L319" s="214"/>
      <c r="M319" s="215"/>
      <c r="N319" s="216"/>
      <c r="O319" s="216"/>
      <c r="P319" s="216"/>
      <c r="Q319" s="216"/>
      <c r="R319" s="216"/>
      <c r="S319" s="216"/>
      <c r="T319" s="217"/>
      <c r="AT319" s="218" t="s">
        <v>152</v>
      </c>
      <c r="AU319" s="218" t="s">
        <v>150</v>
      </c>
      <c r="AV319" s="14" t="s">
        <v>150</v>
      </c>
      <c r="AW319" s="14" t="s">
        <v>31</v>
      </c>
      <c r="AX319" s="14" t="s">
        <v>73</v>
      </c>
      <c r="AY319" s="218" t="s">
        <v>142</v>
      </c>
    </row>
    <row r="320" spans="1:65" s="13" customFormat="1" ht="11.25">
      <c r="B320" s="197"/>
      <c r="C320" s="198"/>
      <c r="D320" s="199" t="s">
        <v>152</v>
      </c>
      <c r="E320" s="200" t="s">
        <v>1</v>
      </c>
      <c r="F320" s="201" t="s">
        <v>360</v>
      </c>
      <c r="G320" s="198"/>
      <c r="H320" s="200" t="s">
        <v>1</v>
      </c>
      <c r="I320" s="202"/>
      <c r="J320" s="198"/>
      <c r="K320" s="198"/>
      <c r="L320" s="203"/>
      <c r="M320" s="204"/>
      <c r="N320" s="205"/>
      <c r="O320" s="205"/>
      <c r="P320" s="205"/>
      <c r="Q320" s="205"/>
      <c r="R320" s="205"/>
      <c r="S320" s="205"/>
      <c r="T320" s="206"/>
      <c r="AT320" s="207" t="s">
        <v>152</v>
      </c>
      <c r="AU320" s="207" t="s">
        <v>150</v>
      </c>
      <c r="AV320" s="13" t="s">
        <v>80</v>
      </c>
      <c r="AW320" s="13" t="s">
        <v>31</v>
      </c>
      <c r="AX320" s="13" t="s">
        <v>73</v>
      </c>
      <c r="AY320" s="207" t="s">
        <v>142</v>
      </c>
    </row>
    <row r="321" spans="1:65" s="14" customFormat="1" ht="11.25">
      <c r="B321" s="208"/>
      <c r="C321" s="209"/>
      <c r="D321" s="199" t="s">
        <v>152</v>
      </c>
      <c r="E321" s="210" t="s">
        <v>1</v>
      </c>
      <c r="F321" s="211" t="s">
        <v>212</v>
      </c>
      <c r="G321" s="209"/>
      <c r="H321" s="212">
        <v>5</v>
      </c>
      <c r="I321" s="213"/>
      <c r="J321" s="209"/>
      <c r="K321" s="209"/>
      <c r="L321" s="214"/>
      <c r="M321" s="215"/>
      <c r="N321" s="216"/>
      <c r="O321" s="216"/>
      <c r="P321" s="216"/>
      <c r="Q321" s="216"/>
      <c r="R321" s="216"/>
      <c r="S321" s="216"/>
      <c r="T321" s="217"/>
      <c r="AT321" s="218" t="s">
        <v>152</v>
      </c>
      <c r="AU321" s="218" t="s">
        <v>150</v>
      </c>
      <c r="AV321" s="14" t="s">
        <v>150</v>
      </c>
      <c r="AW321" s="14" t="s">
        <v>31</v>
      </c>
      <c r="AX321" s="14" t="s">
        <v>73</v>
      </c>
      <c r="AY321" s="218" t="s">
        <v>142</v>
      </c>
    </row>
    <row r="322" spans="1:65" s="13" customFormat="1" ht="11.25">
      <c r="B322" s="197"/>
      <c r="C322" s="198"/>
      <c r="D322" s="199" t="s">
        <v>152</v>
      </c>
      <c r="E322" s="200" t="s">
        <v>1</v>
      </c>
      <c r="F322" s="201" t="s">
        <v>213</v>
      </c>
      <c r="G322" s="198"/>
      <c r="H322" s="200" t="s">
        <v>1</v>
      </c>
      <c r="I322" s="202"/>
      <c r="J322" s="198"/>
      <c r="K322" s="198"/>
      <c r="L322" s="203"/>
      <c r="M322" s="204"/>
      <c r="N322" s="205"/>
      <c r="O322" s="205"/>
      <c r="P322" s="205"/>
      <c r="Q322" s="205"/>
      <c r="R322" s="205"/>
      <c r="S322" s="205"/>
      <c r="T322" s="206"/>
      <c r="AT322" s="207" t="s">
        <v>152</v>
      </c>
      <c r="AU322" s="207" t="s">
        <v>150</v>
      </c>
      <c r="AV322" s="13" t="s">
        <v>80</v>
      </c>
      <c r="AW322" s="13" t="s">
        <v>31</v>
      </c>
      <c r="AX322" s="13" t="s">
        <v>73</v>
      </c>
      <c r="AY322" s="207" t="s">
        <v>142</v>
      </c>
    </row>
    <row r="323" spans="1:65" s="14" customFormat="1" ht="11.25">
      <c r="B323" s="208"/>
      <c r="C323" s="209"/>
      <c r="D323" s="199" t="s">
        <v>152</v>
      </c>
      <c r="E323" s="210" t="s">
        <v>1</v>
      </c>
      <c r="F323" s="211" t="s">
        <v>212</v>
      </c>
      <c r="G323" s="209"/>
      <c r="H323" s="212">
        <v>5</v>
      </c>
      <c r="I323" s="213"/>
      <c r="J323" s="209"/>
      <c r="K323" s="209"/>
      <c r="L323" s="214"/>
      <c r="M323" s="215"/>
      <c r="N323" s="216"/>
      <c r="O323" s="216"/>
      <c r="P323" s="216"/>
      <c r="Q323" s="216"/>
      <c r="R323" s="216"/>
      <c r="S323" s="216"/>
      <c r="T323" s="217"/>
      <c r="AT323" s="218" t="s">
        <v>152</v>
      </c>
      <c r="AU323" s="218" t="s">
        <v>150</v>
      </c>
      <c r="AV323" s="14" t="s">
        <v>150</v>
      </c>
      <c r="AW323" s="14" t="s">
        <v>31</v>
      </c>
      <c r="AX323" s="14" t="s">
        <v>73</v>
      </c>
      <c r="AY323" s="218" t="s">
        <v>142</v>
      </c>
    </row>
    <row r="324" spans="1:65" s="15" customFormat="1" ht="11.25">
      <c r="B324" s="219"/>
      <c r="C324" s="220"/>
      <c r="D324" s="199" t="s">
        <v>152</v>
      </c>
      <c r="E324" s="221" t="s">
        <v>1</v>
      </c>
      <c r="F324" s="222" t="s">
        <v>163</v>
      </c>
      <c r="G324" s="220"/>
      <c r="H324" s="223">
        <v>33.566000000000003</v>
      </c>
      <c r="I324" s="224"/>
      <c r="J324" s="220"/>
      <c r="K324" s="220"/>
      <c r="L324" s="225"/>
      <c r="M324" s="226"/>
      <c r="N324" s="227"/>
      <c r="O324" s="227"/>
      <c r="P324" s="227"/>
      <c r="Q324" s="227"/>
      <c r="R324" s="227"/>
      <c r="S324" s="227"/>
      <c r="T324" s="228"/>
      <c r="AT324" s="229" t="s">
        <v>152</v>
      </c>
      <c r="AU324" s="229" t="s">
        <v>150</v>
      </c>
      <c r="AV324" s="15" t="s">
        <v>149</v>
      </c>
      <c r="AW324" s="15" t="s">
        <v>31</v>
      </c>
      <c r="AX324" s="15" t="s">
        <v>80</v>
      </c>
      <c r="AY324" s="229" t="s">
        <v>142</v>
      </c>
    </row>
    <row r="325" spans="1:65" s="2" customFormat="1" ht="24.2" customHeight="1">
      <c r="A325" s="34"/>
      <c r="B325" s="35"/>
      <c r="C325" s="183" t="s">
        <v>361</v>
      </c>
      <c r="D325" s="183" t="s">
        <v>145</v>
      </c>
      <c r="E325" s="184" t="s">
        <v>362</v>
      </c>
      <c r="F325" s="185" t="s">
        <v>363</v>
      </c>
      <c r="G325" s="186" t="s">
        <v>157</v>
      </c>
      <c r="H325" s="187">
        <v>19.555</v>
      </c>
      <c r="I325" s="188"/>
      <c r="J325" s="189">
        <f>ROUND(I325*H325,2)</f>
        <v>0</v>
      </c>
      <c r="K325" s="190"/>
      <c r="L325" s="39"/>
      <c r="M325" s="191" t="s">
        <v>1</v>
      </c>
      <c r="N325" s="192" t="s">
        <v>39</v>
      </c>
      <c r="O325" s="71"/>
      <c r="P325" s="193">
        <f>O325*H325</f>
        <v>0</v>
      </c>
      <c r="Q325" s="193">
        <v>0</v>
      </c>
      <c r="R325" s="193">
        <f>Q325*H325</f>
        <v>0</v>
      </c>
      <c r="S325" s="193">
        <v>6.8000000000000005E-2</v>
      </c>
      <c r="T325" s="194">
        <f>S325*H325</f>
        <v>1.3297400000000001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5" t="s">
        <v>149</v>
      </c>
      <c r="AT325" s="195" t="s">
        <v>145</v>
      </c>
      <c r="AU325" s="195" t="s">
        <v>150</v>
      </c>
      <c r="AY325" s="17" t="s">
        <v>142</v>
      </c>
      <c r="BE325" s="196">
        <f>IF(N325="základní",J325,0)</f>
        <v>0</v>
      </c>
      <c r="BF325" s="196">
        <f>IF(N325="snížená",J325,0)</f>
        <v>0</v>
      </c>
      <c r="BG325" s="196">
        <f>IF(N325="zákl. přenesená",J325,0)</f>
        <v>0</v>
      </c>
      <c r="BH325" s="196">
        <f>IF(N325="sníž. přenesená",J325,0)</f>
        <v>0</v>
      </c>
      <c r="BI325" s="196">
        <f>IF(N325="nulová",J325,0)</f>
        <v>0</v>
      </c>
      <c r="BJ325" s="17" t="s">
        <v>150</v>
      </c>
      <c r="BK325" s="196">
        <f>ROUND(I325*H325,2)</f>
        <v>0</v>
      </c>
      <c r="BL325" s="17" t="s">
        <v>149</v>
      </c>
      <c r="BM325" s="195" t="s">
        <v>364</v>
      </c>
    </row>
    <row r="326" spans="1:65" s="13" customFormat="1" ht="11.25">
      <c r="B326" s="197"/>
      <c r="C326" s="198"/>
      <c r="D326" s="199" t="s">
        <v>152</v>
      </c>
      <c r="E326" s="200" t="s">
        <v>1</v>
      </c>
      <c r="F326" s="201" t="s">
        <v>186</v>
      </c>
      <c r="G326" s="198"/>
      <c r="H326" s="200" t="s">
        <v>1</v>
      </c>
      <c r="I326" s="202"/>
      <c r="J326" s="198"/>
      <c r="K326" s="198"/>
      <c r="L326" s="203"/>
      <c r="M326" s="204"/>
      <c r="N326" s="205"/>
      <c r="O326" s="205"/>
      <c r="P326" s="205"/>
      <c r="Q326" s="205"/>
      <c r="R326" s="205"/>
      <c r="S326" s="205"/>
      <c r="T326" s="206"/>
      <c r="AT326" s="207" t="s">
        <v>152</v>
      </c>
      <c r="AU326" s="207" t="s">
        <v>150</v>
      </c>
      <c r="AV326" s="13" t="s">
        <v>80</v>
      </c>
      <c r="AW326" s="13" t="s">
        <v>31</v>
      </c>
      <c r="AX326" s="13" t="s">
        <v>73</v>
      </c>
      <c r="AY326" s="207" t="s">
        <v>142</v>
      </c>
    </row>
    <row r="327" spans="1:65" s="14" customFormat="1" ht="11.25">
      <c r="B327" s="208"/>
      <c r="C327" s="209"/>
      <c r="D327" s="199" t="s">
        <v>152</v>
      </c>
      <c r="E327" s="210" t="s">
        <v>1</v>
      </c>
      <c r="F327" s="211" t="s">
        <v>365</v>
      </c>
      <c r="G327" s="209"/>
      <c r="H327" s="212">
        <v>11.59</v>
      </c>
      <c r="I327" s="213"/>
      <c r="J327" s="209"/>
      <c r="K327" s="209"/>
      <c r="L327" s="214"/>
      <c r="M327" s="215"/>
      <c r="N327" s="216"/>
      <c r="O327" s="216"/>
      <c r="P327" s="216"/>
      <c r="Q327" s="216"/>
      <c r="R327" s="216"/>
      <c r="S327" s="216"/>
      <c r="T327" s="217"/>
      <c r="AT327" s="218" t="s">
        <v>152</v>
      </c>
      <c r="AU327" s="218" t="s">
        <v>150</v>
      </c>
      <c r="AV327" s="14" t="s">
        <v>150</v>
      </c>
      <c r="AW327" s="14" t="s">
        <v>31</v>
      </c>
      <c r="AX327" s="14" t="s">
        <v>73</v>
      </c>
      <c r="AY327" s="218" t="s">
        <v>142</v>
      </c>
    </row>
    <row r="328" spans="1:65" s="13" customFormat="1" ht="11.25">
      <c r="B328" s="197"/>
      <c r="C328" s="198"/>
      <c r="D328" s="199" t="s">
        <v>152</v>
      </c>
      <c r="E328" s="200" t="s">
        <v>1</v>
      </c>
      <c r="F328" s="201" t="s">
        <v>184</v>
      </c>
      <c r="G328" s="198"/>
      <c r="H328" s="200" t="s">
        <v>1</v>
      </c>
      <c r="I328" s="202"/>
      <c r="J328" s="198"/>
      <c r="K328" s="198"/>
      <c r="L328" s="203"/>
      <c r="M328" s="204"/>
      <c r="N328" s="205"/>
      <c r="O328" s="205"/>
      <c r="P328" s="205"/>
      <c r="Q328" s="205"/>
      <c r="R328" s="205"/>
      <c r="S328" s="205"/>
      <c r="T328" s="206"/>
      <c r="AT328" s="207" t="s">
        <v>152</v>
      </c>
      <c r="AU328" s="207" t="s">
        <v>150</v>
      </c>
      <c r="AV328" s="13" t="s">
        <v>80</v>
      </c>
      <c r="AW328" s="13" t="s">
        <v>31</v>
      </c>
      <c r="AX328" s="13" t="s">
        <v>73</v>
      </c>
      <c r="AY328" s="207" t="s">
        <v>142</v>
      </c>
    </row>
    <row r="329" spans="1:65" s="14" customFormat="1" ht="11.25">
      <c r="B329" s="208"/>
      <c r="C329" s="209"/>
      <c r="D329" s="199" t="s">
        <v>152</v>
      </c>
      <c r="E329" s="210" t="s">
        <v>1</v>
      </c>
      <c r="F329" s="211" t="s">
        <v>366</v>
      </c>
      <c r="G329" s="209"/>
      <c r="H329" s="212">
        <v>5.625</v>
      </c>
      <c r="I329" s="213"/>
      <c r="J329" s="209"/>
      <c r="K329" s="209"/>
      <c r="L329" s="214"/>
      <c r="M329" s="215"/>
      <c r="N329" s="216"/>
      <c r="O329" s="216"/>
      <c r="P329" s="216"/>
      <c r="Q329" s="216"/>
      <c r="R329" s="216"/>
      <c r="S329" s="216"/>
      <c r="T329" s="217"/>
      <c r="AT329" s="218" t="s">
        <v>152</v>
      </c>
      <c r="AU329" s="218" t="s">
        <v>150</v>
      </c>
      <c r="AV329" s="14" t="s">
        <v>150</v>
      </c>
      <c r="AW329" s="14" t="s">
        <v>31</v>
      </c>
      <c r="AX329" s="14" t="s">
        <v>73</v>
      </c>
      <c r="AY329" s="218" t="s">
        <v>142</v>
      </c>
    </row>
    <row r="330" spans="1:65" s="13" customFormat="1" ht="11.25">
      <c r="B330" s="197"/>
      <c r="C330" s="198"/>
      <c r="D330" s="199" t="s">
        <v>152</v>
      </c>
      <c r="E330" s="200" t="s">
        <v>1</v>
      </c>
      <c r="F330" s="201" t="s">
        <v>188</v>
      </c>
      <c r="G330" s="198"/>
      <c r="H330" s="200" t="s">
        <v>1</v>
      </c>
      <c r="I330" s="202"/>
      <c r="J330" s="198"/>
      <c r="K330" s="198"/>
      <c r="L330" s="203"/>
      <c r="M330" s="204"/>
      <c r="N330" s="205"/>
      <c r="O330" s="205"/>
      <c r="P330" s="205"/>
      <c r="Q330" s="205"/>
      <c r="R330" s="205"/>
      <c r="S330" s="205"/>
      <c r="T330" s="206"/>
      <c r="AT330" s="207" t="s">
        <v>152</v>
      </c>
      <c r="AU330" s="207" t="s">
        <v>150</v>
      </c>
      <c r="AV330" s="13" t="s">
        <v>80</v>
      </c>
      <c r="AW330" s="13" t="s">
        <v>31</v>
      </c>
      <c r="AX330" s="13" t="s">
        <v>73</v>
      </c>
      <c r="AY330" s="207" t="s">
        <v>142</v>
      </c>
    </row>
    <row r="331" spans="1:65" s="14" customFormat="1" ht="11.25">
      <c r="B331" s="208"/>
      <c r="C331" s="209"/>
      <c r="D331" s="199" t="s">
        <v>152</v>
      </c>
      <c r="E331" s="210" t="s">
        <v>1</v>
      </c>
      <c r="F331" s="211" t="s">
        <v>208</v>
      </c>
      <c r="G331" s="209"/>
      <c r="H331" s="212">
        <v>2.34</v>
      </c>
      <c r="I331" s="213"/>
      <c r="J331" s="209"/>
      <c r="K331" s="209"/>
      <c r="L331" s="214"/>
      <c r="M331" s="215"/>
      <c r="N331" s="216"/>
      <c r="O331" s="216"/>
      <c r="P331" s="216"/>
      <c r="Q331" s="216"/>
      <c r="R331" s="216"/>
      <c r="S331" s="216"/>
      <c r="T331" s="217"/>
      <c r="AT331" s="218" t="s">
        <v>152</v>
      </c>
      <c r="AU331" s="218" t="s">
        <v>150</v>
      </c>
      <c r="AV331" s="14" t="s">
        <v>150</v>
      </c>
      <c r="AW331" s="14" t="s">
        <v>31</v>
      </c>
      <c r="AX331" s="14" t="s">
        <v>73</v>
      </c>
      <c r="AY331" s="218" t="s">
        <v>142</v>
      </c>
    </row>
    <row r="332" spans="1:65" s="15" customFormat="1" ht="11.25">
      <c r="B332" s="219"/>
      <c r="C332" s="220"/>
      <c r="D332" s="199" t="s">
        <v>152</v>
      </c>
      <c r="E332" s="221" t="s">
        <v>1</v>
      </c>
      <c r="F332" s="222" t="s">
        <v>163</v>
      </c>
      <c r="G332" s="220"/>
      <c r="H332" s="223">
        <v>19.555</v>
      </c>
      <c r="I332" s="224"/>
      <c r="J332" s="220"/>
      <c r="K332" s="220"/>
      <c r="L332" s="225"/>
      <c r="M332" s="226"/>
      <c r="N332" s="227"/>
      <c r="O332" s="227"/>
      <c r="P332" s="227"/>
      <c r="Q332" s="227"/>
      <c r="R332" s="227"/>
      <c r="S332" s="227"/>
      <c r="T332" s="228"/>
      <c r="AT332" s="229" t="s">
        <v>152</v>
      </c>
      <c r="AU332" s="229" t="s">
        <v>150</v>
      </c>
      <c r="AV332" s="15" t="s">
        <v>149</v>
      </c>
      <c r="AW332" s="15" t="s">
        <v>31</v>
      </c>
      <c r="AX332" s="15" t="s">
        <v>80</v>
      </c>
      <c r="AY332" s="229" t="s">
        <v>142</v>
      </c>
    </row>
    <row r="333" spans="1:65" s="12" customFormat="1" ht="22.9" customHeight="1">
      <c r="B333" s="167"/>
      <c r="C333" s="168"/>
      <c r="D333" s="169" t="s">
        <v>72</v>
      </c>
      <c r="E333" s="181" t="s">
        <v>367</v>
      </c>
      <c r="F333" s="181" t="s">
        <v>368</v>
      </c>
      <c r="G333" s="168"/>
      <c r="H333" s="168"/>
      <c r="I333" s="171"/>
      <c r="J333" s="182">
        <f>BK333</f>
        <v>0</v>
      </c>
      <c r="K333" s="168"/>
      <c r="L333" s="173"/>
      <c r="M333" s="174"/>
      <c r="N333" s="175"/>
      <c r="O333" s="175"/>
      <c r="P333" s="176">
        <f>SUM(P334:P339)</f>
        <v>0</v>
      </c>
      <c r="Q333" s="175"/>
      <c r="R333" s="176">
        <f>SUM(R334:R339)</f>
        <v>0</v>
      </c>
      <c r="S333" s="175"/>
      <c r="T333" s="177">
        <f>SUM(T334:T339)</f>
        <v>0</v>
      </c>
      <c r="AR333" s="178" t="s">
        <v>80</v>
      </c>
      <c r="AT333" s="179" t="s">
        <v>72</v>
      </c>
      <c r="AU333" s="179" t="s">
        <v>80</v>
      </c>
      <c r="AY333" s="178" t="s">
        <v>142</v>
      </c>
      <c r="BK333" s="180">
        <f>SUM(BK334:BK339)</f>
        <v>0</v>
      </c>
    </row>
    <row r="334" spans="1:65" s="2" customFormat="1" ht="24.2" customHeight="1">
      <c r="A334" s="34"/>
      <c r="B334" s="35"/>
      <c r="C334" s="183" t="s">
        <v>369</v>
      </c>
      <c r="D334" s="183" t="s">
        <v>145</v>
      </c>
      <c r="E334" s="184" t="s">
        <v>370</v>
      </c>
      <c r="F334" s="185" t="s">
        <v>371</v>
      </c>
      <c r="G334" s="186" t="s">
        <v>148</v>
      </c>
      <c r="H334" s="187">
        <v>9.8260000000000005</v>
      </c>
      <c r="I334" s="188"/>
      <c r="J334" s="189">
        <f>ROUND(I334*H334,2)</f>
        <v>0</v>
      </c>
      <c r="K334" s="190"/>
      <c r="L334" s="39"/>
      <c r="M334" s="191" t="s">
        <v>1</v>
      </c>
      <c r="N334" s="192" t="s">
        <v>39</v>
      </c>
      <c r="O334" s="71"/>
      <c r="P334" s="193">
        <f>O334*H334</f>
        <v>0</v>
      </c>
      <c r="Q334" s="193">
        <v>0</v>
      </c>
      <c r="R334" s="193">
        <f>Q334*H334</f>
        <v>0</v>
      </c>
      <c r="S334" s="193">
        <v>0</v>
      </c>
      <c r="T334" s="194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5" t="s">
        <v>149</v>
      </c>
      <c r="AT334" s="195" t="s">
        <v>145</v>
      </c>
      <c r="AU334" s="195" t="s">
        <v>150</v>
      </c>
      <c r="AY334" s="17" t="s">
        <v>142</v>
      </c>
      <c r="BE334" s="196">
        <f>IF(N334="základní",J334,0)</f>
        <v>0</v>
      </c>
      <c r="BF334" s="196">
        <f>IF(N334="snížená",J334,0)</f>
        <v>0</v>
      </c>
      <c r="BG334" s="196">
        <f>IF(N334="zákl. přenesená",J334,0)</f>
        <v>0</v>
      </c>
      <c r="BH334" s="196">
        <f>IF(N334="sníž. přenesená",J334,0)</f>
        <v>0</v>
      </c>
      <c r="BI334" s="196">
        <f>IF(N334="nulová",J334,0)</f>
        <v>0</v>
      </c>
      <c r="BJ334" s="17" t="s">
        <v>150</v>
      </c>
      <c r="BK334" s="196">
        <f>ROUND(I334*H334,2)</f>
        <v>0</v>
      </c>
      <c r="BL334" s="17" t="s">
        <v>149</v>
      </c>
      <c r="BM334" s="195" t="s">
        <v>372</v>
      </c>
    </row>
    <row r="335" spans="1:65" s="2" customFormat="1" ht="33" customHeight="1">
      <c r="A335" s="34"/>
      <c r="B335" s="35"/>
      <c r="C335" s="183" t="s">
        <v>373</v>
      </c>
      <c r="D335" s="183" t="s">
        <v>145</v>
      </c>
      <c r="E335" s="184" t="s">
        <v>374</v>
      </c>
      <c r="F335" s="185" t="s">
        <v>375</v>
      </c>
      <c r="G335" s="186" t="s">
        <v>148</v>
      </c>
      <c r="H335" s="187">
        <v>9.8260000000000005</v>
      </c>
      <c r="I335" s="188"/>
      <c r="J335" s="189">
        <f>ROUND(I335*H335,2)</f>
        <v>0</v>
      </c>
      <c r="K335" s="190"/>
      <c r="L335" s="39"/>
      <c r="M335" s="191" t="s">
        <v>1</v>
      </c>
      <c r="N335" s="192" t="s">
        <v>39</v>
      </c>
      <c r="O335" s="71"/>
      <c r="P335" s="193">
        <f>O335*H335</f>
        <v>0</v>
      </c>
      <c r="Q335" s="193">
        <v>0</v>
      </c>
      <c r="R335" s="193">
        <f>Q335*H335</f>
        <v>0</v>
      </c>
      <c r="S335" s="193">
        <v>0</v>
      </c>
      <c r="T335" s="194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5" t="s">
        <v>149</v>
      </c>
      <c r="AT335" s="195" t="s">
        <v>145</v>
      </c>
      <c r="AU335" s="195" t="s">
        <v>150</v>
      </c>
      <c r="AY335" s="17" t="s">
        <v>142</v>
      </c>
      <c r="BE335" s="196">
        <f>IF(N335="základní",J335,0)</f>
        <v>0</v>
      </c>
      <c r="BF335" s="196">
        <f>IF(N335="snížená",J335,0)</f>
        <v>0</v>
      </c>
      <c r="BG335" s="196">
        <f>IF(N335="zákl. přenesená",J335,0)</f>
        <v>0</v>
      </c>
      <c r="BH335" s="196">
        <f>IF(N335="sníž. přenesená",J335,0)</f>
        <v>0</v>
      </c>
      <c r="BI335" s="196">
        <f>IF(N335="nulová",J335,0)</f>
        <v>0</v>
      </c>
      <c r="BJ335" s="17" t="s">
        <v>150</v>
      </c>
      <c r="BK335" s="196">
        <f>ROUND(I335*H335,2)</f>
        <v>0</v>
      </c>
      <c r="BL335" s="17" t="s">
        <v>149</v>
      </c>
      <c r="BM335" s="195" t="s">
        <v>376</v>
      </c>
    </row>
    <row r="336" spans="1:65" s="2" customFormat="1" ht="24.2" customHeight="1">
      <c r="A336" s="34"/>
      <c r="B336" s="35"/>
      <c r="C336" s="183" t="s">
        <v>377</v>
      </c>
      <c r="D336" s="183" t="s">
        <v>145</v>
      </c>
      <c r="E336" s="184" t="s">
        <v>378</v>
      </c>
      <c r="F336" s="185" t="s">
        <v>379</v>
      </c>
      <c r="G336" s="186" t="s">
        <v>148</v>
      </c>
      <c r="H336" s="187">
        <v>9.8260000000000005</v>
      </c>
      <c r="I336" s="188"/>
      <c r="J336" s="189">
        <f>ROUND(I336*H336,2)</f>
        <v>0</v>
      </c>
      <c r="K336" s="190"/>
      <c r="L336" s="39"/>
      <c r="M336" s="191" t="s">
        <v>1</v>
      </c>
      <c r="N336" s="192" t="s">
        <v>39</v>
      </c>
      <c r="O336" s="71"/>
      <c r="P336" s="193">
        <f>O336*H336</f>
        <v>0</v>
      </c>
      <c r="Q336" s="193">
        <v>0</v>
      </c>
      <c r="R336" s="193">
        <f>Q336*H336</f>
        <v>0</v>
      </c>
      <c r="S336" s="193">
        <v>0</v>
      </c>
      <c r="T336" s="194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5" t="s">
        <v>149</v>
      </c>
      <c r="AT336" s="195" t="s">
        <v>145</v>
      </c>
      <c r="AU336" s="195" t="s">
        <v>150</v>
      </c>
      <c r="AY336" s="17" t="s">
        <v>142</v>
      </c>
      <c r="BE336" s="196">
        <f>IF(N336="základní",J336,0)</f>
        <v>0</v>
      </c>
      <c r="BF336" s="196">
        <f>IF(N336="snížená",J336,0)</f>
        <v>0</v>
      </c>
      <c r="BG336" s="196">
        <f>IF(N336="zákl. přenesená",J336,0)</f>
        <v>0</v>
      </c>
      <c r="BH336" s="196">
        <f>IF(N336="sníž. přenesená",J336,0)</f>
        <v>0</v>
      </c>
      <c r="BI336" s="196">
        <f>IF(N336="nulová",J336,0)</f>
        <v>0</v>
      </c>
      <c r="BJ336" s="17" t="s">
        <v>150</v>
      </c>
      <c r="BK336" s="196">
        <f>ROUND(I336*H336,2)</f>
        <v>0</v>
      </c>
      <c r="BL336" s="17" t="s">
        <v>149</v>
      </c>
      <c r="BM336" s="195" t="s">
        <v>380</v>
      </c>
    </row>
    <row r="337" spans="1:65" s="2" customFormat="1" ht="24.2" customHeight="1">
      <c r="A337" s="34"/>
      <c r="B337" s="35"/>
      <c r="C337" s="183" t="s">
        <v>381</v>
      </c>
      <c r="D337" s="183" t="s">
        <v>145</v>
      </c>
      <c r="E337" s="184" t="s">
        <v>382</v>
      </c>
      <c r="F337" s="185" t="s">
        <v>383</v>
      </c>
      <c r="G337" s="186" t="s">
        <v>148</v>
      </c>
      <c r="H337" s="187">
        <v>186.69399999999999</v>
      </c>
      <c r="I337" s="188"/>
      <c r="J337" s="189">
        <f>ROUND(I337*H337,2)</f>
        <v>0</v>
      </c>
      <c r="K337" s="190"/>
      <c r="L337" s="39"/>
      <c r="M337" s="191" t="s">
        <v>1</v>
      </c>
      <c r="N337" s="192" t="s">
        <v>39</v>
      </c>
      <c r="O337" s="71"/>
      <c r="P337" s="193">
        <f>O337*H337</f>
        <v>0</v>
      </c>
      <c r="Q337" s="193">
        <v>0</v>
      </c>
      <c r="R337" s="193">
        <f>Q337*H337</f>
        <v>0</v>
      </c>
      <c r="S337" s="193">
        <v>0</v>
      </c>
      <c r="T337" s="194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5" t="s">
        <v>149</v>
      </c>
      <c r="AT337" s="195" t="s">
        <v>145</v>
      </c>
      <c r="AU337" s="195" t="s">
        <v>150</v>
      </c>
      <c r="AY337" s="17" t="s">
        <v>142</v>
      </c>
      <c r="BE337" s="196">
        <f>IF(N337="základní",J337,0)</f>
        <v>0</v>
      </c>
      <c r="BF337" s="196">
        <f>IF(N337="snížená",J337,0)</f>
        <v>0</v>
      </c>
      <c r="BG337" s="196">
        <f>IF(N337="zákl. přenesená",J337,0)</f>
        <v>0</v>
      </c>
      <c r="BH337" s="196">
        <f>IF(N337="sníž. přenesená",J337,0)</f>
        <v>0</v>
      </c>
      <c r="BI337" s="196">
        <f>IF(N337="nulová",J337,0)</f>
        <v>0</v>
      </c>
      <c r="BJ337" s="17" t="s">
        <v>150</v>
      </c>
      <c r="BK337" s="196">
        <f>ROUND(I337*H337,2)</f>
        <v>0</v>
      </c>
      <c r="BL337" s="17" t="s">
        <v>149</v>
      </c>
      <c r="BM337" s="195" t="s">
        <v>384</v>
      </c>
    </row>
    <row r="338" spans="1:65" s="14" customFormat="1" ht="11.25">
      <c r="B338" s="208"/>
      <c r="C338" s="209"/>
      <c r="D338" s="199" t="s">
        <v>152</v>
      </c>
      <c r="E338" s="209"/>
      <c r="F338" s="211" t="s">
        <v>385</v>
      </c>
      <c r="G338" s="209"/>
      <c r="H338" s="212">
        <v>186.69399999999999</v>
      </c>
      <c r="I338" s="213"/>
      <c r="J338" s="209"/>
      <c r="K338" s="209"/>
      <c r="L338" s="214"/>
      <c r="M338" s="215"/>
      <c r="N338" s="216"/>
      <c r="O338" s="216"/>
      <c r="P338" s="216"/>
      <c r="Q338" s="216"/>
      <c r="R338" s="216"/>
      <c r="S338" s="216"/>
      <c r="T338" s="217"/>
      <c r="AT338" s="218" t="s">
        <v>152</v>
      </c>
      <c r="AU338" s="218" t="s">
        <v>150</v>
      </c>
      <c r="AV338" s="14" t="s">
        <v>150</v>
      </c>
      <c r="AW338" s="14" t="s">
        <v>4</v>
      </c>
      <c r="AX338" s="14" t="s">
        <v>80</v>
      </c>
      <c r="AY338" s="218" t="s">
        <v>142</v>
      </c>
    </row>
    <row r="339" spans="1:65" s="2" customFormat="1" ht="33" customHeight="1">
      <c r="A339" s="34"/>
      <c r="B339" s="35"/>
      <c r="C339" s="183" t="s">
        <v>386</v>
      </c>
      <c r="D339" s="183" t="s">
        <v>145</v>
      </c>
      <c r="E339" s="184" t="s">
        <v>387</v>
      </c>
      <c r="F339" s="185" t="s">
        <v>388</v>
      </c>
      <c r="G339" s="186" t="s">
        <v>148</v>
      </c>
      <c r="H339" s="187">
        <v>9.8260000000000005</v>
      </c>
      <c r="I339" s="188"/>
      <c r="J339" s="189">
        <f>ROUND(I339*H339,2)</f>
        <v>0</v>
      </c>
      <c r="K339" s="190"/>
      <c r="L339" s="39"/>
      <c r="M339" s="191" t="s">
        <v>1</v>
      </c>
      <c r="N339" s="192" t="s">
        <v>39</v>
      </c>
      <c r="O339" s="71"/>
      <c r="P339" s="193">
        <f>O339*H339</f>
        <v>0</v>
      </c>
      <c r="Q339" s="193">
        <v>0</v>
      </c>
      <c r="R339" s="193">
        <f>Q339*H339</f>
        <v>0</v>
      </c>
      <c r="S339" s="193">
        <v>0</v>
      </c>
      <c r="T339" s="194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5" t="s">
        <v>149</v>
      </c>
      <c r="AT339" s="195" t="s">
        <v>145</v>
      </c>
      <c r="AU339" s="195" t="s">
        <v>150</v>
      </c>
      <c r="AY339" s="17" t="s">
        <v>142</v>
      </c>
      <c r="BE339" s="196">
        <f>IF(N339="základní",J339,0)</f>
        <v>0</v>
      </c>
      <c r="BF339" s="196">
        <f>IF(N339="snížená",J339,0)</f>
        <v>0</v>
      </c>
      <c r="BG339" s="196">
        <f>IF(N339="zákl. přenesená",J339,0)</f>
        <v>0</v>
      </c>
      <c r="BH339" s="196">
        <f>IF(N339="sníž. přenesená",J339,0)</f>
        <v>0</v>
      </c>
      <c r="BI339" s="196">
        <f>IF(N339="nulová",J339,0)</f>
        <v>0</v>
      </c>
      <c r="BJ339" s="17" t="s">
        <v>150</v>
      </c>
      <c r="BK339" s="196">
        <f>ROUND(I339*H339,2)</f>
        <v>0</v>
      </c>
      <c r="BL339" s="17" t="s">
        <v>149</v>
      </c>
      <c r="BM339" s="195" t="s">
        <v>389</v>
      </c>
    </row>
    <row r="340" spans="1:65" s="12" customFormat="1" ht="22.9" customHeight="1">
      <c r="B340" s="167"/>
      <c r="C340" s="168"/>
      <c r="D340" s="169" t="s">
        <v>72</v>
      </c>
      <c r="E340" s="181" t="s">
        <v>390</v>
      </c>
      <c r="F340" s="181" t="s">
        <v>391</v>
      </c>
      <c r="G340" s="168"/>
      <c r="H340" s="168"/>
      <c r="I340" s="171"/>
      <c r="J340" s="182">
        <f>BK340</f>
        <v>0</v>
      </c>
      <c r="K340" s="168"/>
      <c r="L340" s="173"/>
      <c r="M340" s="174"/>
      <c r="N340" s="175"/>
      <c r="O340" s="175"/>
      <c r="P340" s="176">
        <f>SUM(P341:P342)</f>
        <v>0</v>
      </c>
      <c r="Q340" s="175"/>
      <c r="R340" s="176">
        <f>SUM(R341:R342)</f>
        <v>0</v>
      </c>
      <c r="S340" s="175"/>
      <c r="T340" s="177">
        <f>SUM(T341:T342)</f>
        <v>0</v>
      </c>
      <c r="AR340" s="178" t="s">
        <v>80</v>
      </c>
      <c r="AT340" s="179" t="s">
        <v>72</v>
      </c>
      <c r="AU340" s="179" t="s">
        <v>80</v>
      </c>
      <c r="AY340" s="178" t="s">
        <v>142</v>
      </c>
      <c r="BK340" s="180">
        <f>SUM(BK341:BK342)</f>
        <v>0</v>
      </c>
    </row>
    <row r="341" spans="1:65" s="2" customFormat="1" ht="24.2" customHeight="1">
      <c r="A341" s="34"/>
      <c r="B341" s="35"/>
      <c r="C341" s="183" t="s">
        <v>392</v>
      </c>
      <c r="D341" s="183" t="s">
        <v>145</v>
      </c>
      <c r="E341" s="184" t="s">
        <v>393</v>
      </c>
      <c r="F341" s="185" t="s">
        <v>394</v>
      </c>
      <c r="G341" s="186" t="s">
        <v>148</v>
      </c>
      <c r="H341" s="187">
        <v>3.8580000000000001</v>
      </c>
      <c r="I341" s="188"/>
      <c r="J341" s="189">
        <f>ROUND(I341*H341,2)</f>
        <v>0</v>
      </c>
      <c r="K341" s="190"/>
      <c r="L341" s="39"/>
      <c r="M341" s="191" t="s">
        <v>1</v>
      </c>
      <c r="N341" s="192" t="s">
        <v>39</v>
      </c>
      <c r="O341" s="71"/>
      <c r="P341" s="193">
        <f>O341*H341</f>
        <v>0</v>
      </c>
      <c r="Q341" s="193">
        <v>0</v>
      </c>
      <c r="R341" s="193">
        <f>Q341*H341</f>
        <v>0</v>
      </c>
      <c r="S341" s="193">
        <v>0</v>
      </c>
      <c r="T341" s="194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5" t="s">
        <v>149</v>
      </c>
      <c r="AT341" s="195" t="s">
        <v>145</v>
      </c>
      <c r="AU341" s="195" t="s">
        <v>150</v>
      </c>
      <c r="AY341" s="17" t="s">
        <v>142</v>
      </c>
      <c r="BE341" s="196">
        <f>IF(N341="základní",J341,0)</f>
        <v>0</v>
      </c>
      <c r="BF341" s="196">
        <f>IF(N341="snížená",J341,0)</f>
        <v>0</v>
      </c>
      <c r="BG341" s="196">
        <f>IF(N341="zákl. přenesená",J341,0)</f>
        <v>0</v>
      </c>
      <c r="BH341" s="196">
        <f>IF(N341="sníž. přenesená",J341,0)</f>
        <v>0</v>
      </c>
      <c r="BI341" s="196">
        <f>IF(N341="nulová",J341,0)</f>
        <v>0</v>
      </c>
      <c r="BJ341" s="17" t="s">
        <v>150</v>
      </c>
      <c r="BK341" s="196">
        <f>ROUND(I341*H341,2)</f>
        <v>0</v>
      </c>
      <c r="BL341" s="17" t="s">
        <v>149</v>
      </c>
      <c r="BM341" s="195" t="s">
        <v>395</v>
      </c>
    </row>
    <row r="342" spans="1:65" s="2" customFormat="1" ht="24.2" customHeight="1">
      <c r="A342" s="34"/>
      <c r="B342" s="35"/>
      <c r="C342" s="183" t="s">
        <v>396</v>
      </c>
      <c r="D342" s="183" t="s">
        <v>145</v>
      </c>
      <c r="E342" s="184" t="s">
        <v>397</v>
      </c>
      <c r="F342" s="185" t="s">
        <v>398</v>
      </c>
      <c r="G342" s="186" t="s">
        <v>148</v>
      </c>
      <c r="H342" s="187">
        <v>3.8580000000000001</v>
      </c>
      <c r="I342" s="188"/>
      <c r="J342" s="189">
        <f>ROUND(I342*H342,2)</f>
        <v>0</v>
      </c>
      <c r="K342" s="190"/>
      <c r="L342" s="39"/>
      <c r="M342" s="191" t="s">
        <v>1</v>
      </c>
      <c r="N342" s="192" t="s">
        <v>39</v>
      </c>
      <c r="O342" s="71"/>
      <c r="P342" s="193">
        <f>O342*H342</f>
        <v>0</v>
      </c>
      <c r="Q342" s="193">
        <v>0</v>
      </c>
      <c r="R342" s="193">
        <f>Q342*H342</f>
        <v>0</v>
      </c>
      <c r="S342" s="193">
        <v>0</v>
      </c>
      <c r="T342" s="194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5" t="s">
        <v>149</v>
      </c>
      <c r="AT342" s="195" t="s">
        <v>145</v>
      </c>
      <c r="AU342" s="195" t="s">
        <v>150</v>
      </c>
      <c r="AY342" s="17" t="s">
        <v>142</v>
      </c>
      <c r="BE342" s="196">
        <f>IF(N342="základní",J342,0)</f>
        <v>0</v>
      </c>
      <c r="BF342" s="196">
        <f>IF(N342="snížená",J342,0)</f>
        <v>0</v>
      </c>
      <c r="BG342" s="196">
        <f>IF(N342="zákl. přenesená",J342,0)</f>
        <v>0</v>
      </c>
      <c r="BH342" s="196">
        <f>IF(N342="sníž. přenesená",J342,0)</f>
        <v>0</v>
      </c>
      <c r="BI342" s="196">
        <f>IF(N342="nulová",J342,0)</f>
        <v>0</v>
      </c>
      <c r="BJ342" s="17" t="s">
        <v>150</v>
      </c>
      <c r="BK342" s="196">
        <f>ROUND(I342*H342,2)</f>
        <v>0</v>
      </c>
      <c r="BL342" s="17" t="s">
        <v>149</v>
      </c>
      <c r="BM342" s="195" t="s">
        <v>399</v>
      </c>
    </row>
    <row r="343" spans="1:65" s="12" customFormat="1" ht="25.9" customHeight="1">
      <c r="B343" s="167"/>
      <c r="C343" s="168"/>
      <c r="D343" s="169" t="s">
        <v>72</v>
      </c>
      <c r="E343" s="170" t="s">
        <v>400</v>
      </c>
      <c r="F343" s="170" t="s">
        <v>401</v>
      </c>
      <c r="G343" s="168"/>
      <c r="H343" s="168"/>
      <c r="I343" s="171"/>
      <c r="J343" s="172">
        <f>BK343</f>
        <v>0</v>
      </c>
      <c r="K343" s="168"/>
      <c r="L343" s="173"/>
      <c r="M343" s="174"/>
      <c r="N343" s="175"/>
      <c r="O343" s="175"/>
      <c r="P343" s="176">
        <f>P344+P369+P428+P482+P490+P550+P556+P561+P606+P781+P800+P819+P828+P834+P888+P907+P960+P968+P987+P1018+P1078+P1108+P1159</f>
        <v>0</v>
      </c>
      <c r="Q343" s="175"/>
      <c r="R343" s="176">
        <f>R344+R369+R428+R482+R490+R550+R556+R561+R606+R781+R800+R819+R828+R834+R888+R907+R960+R968+R987+R1018+R1078+R1108+R1159</f>
        <v>2.77571265</v>
      </c>
      <c r="S343" s="175"/>
      <c r="T343" s="177">
        <f>T344+T369+T428+T482+T490+T550+T556+T561+T606+T781+T800+T819+T828+T834+T888+T907+T960+T968+T987+T1018+T1078+T1108+T1159</f>
        <v>4.7196673100000002</v>
      </c>
      <c r="AR343" s="178" t="s">
        <v>150</v>
      </c>
      <c r="AT343" s="179" t="s">
        <v>72</v>
      </c>
      <c r="AU343" s="179" t="s">
        <v>73</v>
      </c>
      <c r="AY343" s="178" t="s">
        <v>142</v>
      </c>
      <c r="BK343" s="180">
        <f>BK344+BK369+BK428+BK482+BK490+BK550+BK556+BK561+BK606+BK781+BK800+BK819+BK828+BK834+BK888+BK907+BK960+BK968+BK987+BK1018+BK1078+BK1108+BK1159</f>
        <v>0</v>
      </c>
    </row>
    <row r="344" spans="1:65" s="12" customFormat="1" ht="22.9" customHeight="1">
      <c r="B344" s="167"/>
      <c r="C344" s="168"/>
      <c r="D344" s="169" t="s">
        <v>72</v>
      </c>
      <c r="E344" s="181" t="s">
        <v>402</v>
      </c>
      <c r="F344" s="181" t="s">
        <v>403</v>
      </c>
      <c r="G344" s="168"/>
      <c r="H344" s="168"/>
      <c r="I344" s="171"/>
      <c r="J344" s="182">
        <f>BK344</f>
        <v>0</v>
      </c>
      <c r="K344" s="168"/>
      <c r="L344" s="173"/>
      <c r="M344" s="174"/>
      <c r="N344" s="175"/>
      <c r="O344" s="175"/>
      <c r="P344" s="176">
        <f>SUM(P345:P368)</f>
        <v>0</v>
      </c>
      <c r="Q344" s="175"/>
      <c r="R344" s="176">
        <f>SUM(R345:R368)</f>
        <v>3.5925349999999995E-2</v>
      </c>
      <c r="S344" s="175"/>
      <c r="T344" s="177">
        <f>SUM(T345:T368)</f>
        <v>0</v>
      </c>
      <c r="AR344" s="178" t="s">
        <v>150</v>
      </c>
      <c r="AT344" s="179" t="s">
        <v>72</v>
      </c>
      <c r="AU344" s="179" t="s">
        <v>80</v>
      </c>
      <c r="AY344" s="178" t="s">
        <v>142</v>
      </c>
      <c r="BK344" s="180">
        <f>SUM(BK345:BK368)</f>
        <v>0</v>
      </c>
    </row>
    <row r="345" spans="1:65" s="2" customFormat="1" ht="24.2" customHeight="1">
      <c r="A345" s="34"/>
      <c r="B345" s="35"/>
      <c r="C345" s="183" t="s">
        <v>404</v>
      </c>
      <c r="D345" s="183" t="s">
        <v>145</v>
      </c>
      <c r="E345" s="184" t="s">
        <v>405</v>
      </c>
      <c r="F345" s="185" t="s">
        <v>406</v>
      </c>
      <c r="G345" s="186" t="s">
        <v>313</v>
      </c>
      <c r="H345" s="187">
        <v>8.9</v>
      </c>
      <c r="I345" s="188"/>
      <c r="J345" s="189">
        <f>ROUND(I345*H345,2)</f>
        <v>0</v>
      </c>
      <c r="K345" s="190"/>
      <c r="L345" s="39"/>
      <c r="M345" s="191" t="s">
        <v>1</v>
      </c>
      <c r="N345" s="192" t="s">
        <v>39</v>
      </c>
      <c r="O345" s="71"/>
      <c r="P345" s="193">
        <f>O345*H345</f>
        <v>0</v>
      </c>
      <c r="Q345" s="193">
        <v>0</v>
      </c>
      <c r="R345" s="193">
        <f>Q345*H345</f>
        <v>0</v>
      </c>
      <c r="S345" s="193">
        <v>0</v>
      </c>
      <c r="T345" s="194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5" t="s">
        <v>261</v>
      </c>
      <c r="AT345" s="195" t="s">
        <v>145</v>
      </c>
      <c r="AU345" s="195" t="s">
        <v>150</v>
      </c>
      <c r="AY345" s="17" t="s">
        <v>142</v>
      </c>
      <c r="BE345" s="196">
        <f>IF(N345="základní",J345,0)</f>
        <v>0</v>
      </c>
      <c r="BF345" s="196">
        <f>IF(N345="snížená",J345,0)</f>
        <v>0</v>
      </c>
      <c r="BG345" s="196">
        <f>IF(N345="zákl. přenesená",J345,0)</f>
        <v>0</v>
      </c>
      <c r="BH345" s="196">
        <f>IF(N345="sníž. přenesená",J345,0)</f>
        <v>0</v>
      </c>
      <c r="BI345" s="196">
        <f>IF(N345="nulová",J345,0)</f>
        <v>0</v>
      </c>
      <c r="BJ345" s="17" t="s">
        <v>150</v>
      </c>
      <c r="BK345" s="196">
        <f>ROUND(I345*H345,2)</f>
        <v>0</v>
      </c>
      <c r="BL345" s="17" t="s">
        <v>261</v>
      </c>
      <c r="BM345" s="195" t="s">
        <v>407</v>
      </c>
    </row>
    <row r="346" spans="1:65" s="13" customFormat="1" ht="11.25">
      <c r="B346" s="197"/>
      <c r="C346" s="198"/>
      <c r="D346" s="199" t="s">
        <v>152</v>
      </c>
      <c r="E346" s="200" t="s">
        <v>1</v>
      </c>
      <c r="F346" s="201" t="s">
        <v>408</v>
      </c>
      <c r="G346" s="198"/>
      <c r="H346" s="200" t="s">
        <v>1</v>
      </c>
      <c r="I346" s="202"/>
      <c r="J346" s="198"/>
      <c r="K346" s="198"/>
      <c r="L346" s="203"/>
      <c r="M346" s="204"/>
      <c r="N346" s="205"/>
      <c r="O346" s="205"/>
      <c r="P346" s="205"/>
      <c r="Q346" s="205"/>
      <c r="R346" s="205"/>
      <c r="S346" s="205"/>
      <c r="T346" s="206"/>
      <c r="AT346" s="207" t="s">
        <v>152</v>
      </c>
      <c r="AU346" s="207" t="s">
        <v>150</v>
      </c>
      <c r="AV346" s="13" t="s">
        <v>80</v>
      </c>
      <c r="AW346" s="13" t="s">
        <v>31</v>
      </c>
      <c r="AX346" s="13" t="s">
        <v>73</v>
      </c>
      <c r="AY346" s="207" t="s">
        <v>142</v>
      </c>
    </row>
    <row r="347" spans="1:65" s="13" customFormat="1" ht="11.25">
      <c r="B347" s="197"/>
      <c r="C347" s="198"/>
      <c r="D347" s="199" t="s">
        <v>152</v>
      </c>
      <c r="E347" s="200" t="s">
        <v>1</v>
      </c>
      <c r="F347" s="201" t="s">
        <v>186</v>
      </c>
      <c r="G347" s="198"/>
      <c r="H347" s="200" t="s">
        <v>1</v>
      </c>
      <c r="I347" s="202"/>
      <c r="J347" s="198"/>
      <c r="K347" s="198"/>
      <c r="L347" s="203"/>
      <c r="M347" s="204"/>
      <c r="N347" s="205"/>
      <c r="O347" s="205"/>
      <c r="P347" s="205"/>
      <c r="Q347" s="205"/>
      <c r="R347" s="205"/>
      <c r="S347" s="205"/>
      <c r="T347" s="206"/>
      <c r="AT347" s="207" t="s">
        <v>152</v>
      </c>
      <c r="AU347" s="207" t="s">
        <v>150</v>
      </c>
      <c r="AV347" s="13" t="s">
        <v>80</v>
      </c>
      <c r="AW347" s="13" t="s">
        <v>31</v>
      </c>
      <c r="AX347" s="13" t="s">
        <v>73</v>
      </c>
      <c r="AY347" s="207" t="s">
        <v>142</v>
      </c>
    </row>
    <row r="348" spans="1:65" s="14" customFormat="1" ht="11.25">
      <c r="B348" s="208"/>
      <c r="C348" s="209"/>
      <c r="D348" s="199" t="s">
        <v>152</v>
      </c>
      <c r="E348" s="210" t="s">
        <v>1</v>
      </c>
      <c r="F348" s="211" t="s">
        <v>409</v>
      </c>
      <c r="G348" s="209"/>
      <c r="H348" s="212">
        <v>6.7</v>
      </c>
      <c r="I348" s="213"/>
      <c r="J348" s="209"/>
      <c r="K348" s="209"/>
      <c r="L348" s="214"/>
      <c r="M348" s="215"/>
      <c r="N348" s="216"/>
      <c r="O348" s="216"/>
      <c r="P348" s="216"/>
      <c r="Q348" s="216"/>
      <c r="R348" s="216"/>
      <c r="S348" s="216"/>
      <c r="T348" s="217"/>
      <c r="AT348" s="218" t="s">
        <v>152</v>
      </c>
      <c r="AU348" s="218" t="s">
        <v>150</v>
      </c>
      <c r="AV348" s="14" t="s">
        <v>150</v>
      </c>
      <c r="AW348" s="14" t="s">
        <v>31</v>
      </c>
      <c r="AX348" s="14" t="s">
        <v>73</v>
      </c>
      <c r="AY348" s="218" t="s">
        <v>142</v>
      </c>
    </row>
    <row r="349" spans="1:65" s="13" customFormat="1" ht="11.25">
      <c r="B349" s="197"/>
      <c r="C349" s="198"/>
      <c r="D349" s="199" t="s">
        <v>152</v>
      </c>
      <c r="E349" s="200" t="s">
        <v>1</v>
      </c>
      <c r="F349" s="201" t="s">
        <v>410</v>
      </c>
      <c r="G349" s="198"/>
      <c r="H349" s="200" t="s">
        <v>1</v>
      </c>
      <c r="I349" s="202"/>
      <c r="J349" s="198"/>
      <c r="K349" s="198"/>
      <c r="L349" s="203"/>
      <c r="M349" s="204"/>
      <c r="N349" s="205"/>
      <c r="O349" s="205"/>
      <c r="P349" s="205"/>
      <c r="Q349" s="205"/>
      <c r="R349" s="205"/>
      <c r="S349" s="205"/>
      <c r="T349" s="206"/>
      <c r="AT349" s="207" t="s">
        <v>152</v>
      </c>
      <c r="AU349" s="207" t="s">
        <v>150</v>
      </c>
      <c r="AV349" s="13" t="s">
        <v>80</v>
      </c>
      <c r="AW349" s="13" t="s">
        <v>31</v>
      </c>
      <c r="AX349" s="13" t="s">
        <v>73</v>
      </c>
      <c r="AY349" s="207" t="s">
        <v>142</v>
      </c>
    </row>
    <row r="350" spans="1:65" s="14" customFormat="1" ht="11.25">
      <c r="B350" s="208"/>
      <c r="C350" s="209"/>
      <c r="D350" s="199" t="s">
        <v>152</v>
      </c>
      <c r="E350" s="210" t="s">
        <v>1</v>
      </c>
      <c r="F350" s="211" t="s">
        <v>411</v>
      </c>
      <c r="G350" s="209"/>
      <c r="H350" s="212">
        <v>2.2000000000000002</v>
      </c>
      <c r="I350" s="213"/>
      <c r="J350" s="209"/>
      <c r="K350" s="209"/>
      <c r="L350" s="214"/>
      <c r="M350" s="215"/>
      <c r="N350" s="216"/>
      <c r="O350" s="216"/>
      <c r="P350" s="216"/>
      <c r="Q350" s="216"/>
      <c r="R350" s="216"/>
      <c r="S350" s="216"/>
      <c r="T350" s="217"/>
      <c r="AT350" s="218" t="s">
        <v>152</v>
      </c>
      <c r="AU350" s="218" t="s">
        <v>150</v>
      </c>
      <c r="AV350" s="14" t="s">
        <v>150</v>
      </c>
      <c r="AW350" s="14" t="s">
        <v>31</v>
      </c>
      <c r="AX350" s="14" t="s">
        <v>73</v>
      </c>
      <c r="AY350" s="218" t="s">
        <v>142</v>
      </c>
    </row>
    <row r="351" spans="1:65" s="15" customFormat="1" ht="11.25">
      <c r="B351" s="219"/>
      <c r="C351" s="220"/>
      <c r="D351" s="199" t="s">
        <v>152</v>
      </c>
      <c r="E351" s="221" t="s">
        <v>1</v>
      </c>
      <c r="F351" s="222" t="s">
        <v>163</v>
      </c>
      <c r="G351" s="220"/>
      <c r="H351" s="223">
        <v>8.9</v>
      </c>
      <c r="I351" s="224"/>
      <c r="J351" s="220"/>
      <c r="K351" s="220"/>
      <c r="L351" s="225"/>
      <c r="M351" s="226"/>
      <c r="N351" s="227"/>
      <c r="O351" s="227"/>
      <c r="P351" s="227"/>
      <c r="Q351" s="227"/>
      <c r="R351" s="227"/>
      <c r="S351" s="227"/>
      <c r="T351" s="228"/>
      <c r="AT351" s="229" t="s">
        <v>152</v>
      </c>
      <c r="AU351" s="229" t="s">
        <v>150</v>
      </c>
      <c r="AV351" s="15" t="s">
        <v>149</v>
      </c>
      <c r="AW351" s="15" t="s">
        <v>31</v>
      </c>
      <c r="AX351" s="15" t="s">
        <v>80</v>
      </c>
      <c r="AY351" s="229" t="s">
        <v>142</v>
      </c>
    </row>
    <row r="352" spans="1:65" s="2" customFormat="1" ht="16.5" customHeight="1">
      <c r="A352" s="34"/>
      <c r="B352" s="35"/>
      <c r="C352" s="230" t="s">
        <v>412</v>
      </c>
      <c r="D352" s="230" t="s">
        <v>413</v>
      </c>
      <c r="E352" s="231" t="s">
        <v>414</v>
      </c>
      <c r="F352" s="232" t="s">
        <v>415</v>
      </c>
      <c r="G352" s="233" t="s">
        <v>313</v>
      </c>
      <c r="H352" s="234">
        <v>9.3450000000000006</v>
      </c>
      <c r="I352" s="235"/>
      <c r="J352" s="236">
        <f>ROUND(I352*H352,2)</f>
        <v>0</v>
      </c>
      <c r="K352" s="237"/>
      <c r="L352" s="238"/>
      <c r="M352" s="239" t="s">
        <v>1</v>
      </c>
      <c r="N352" s="240" t="s">
        <v>39</v>
      </c>
      <c r="O352" s="71"/>
      <c r="P352" s="193">
        <f>O352*H352</f>
        <v>0</v>
      </c>
      <c r="Q352" s="193">
        <v>3.0000000000000001E-5</v>
      </c>
      <c r="R352" s="193">
        <f>Q352*H352</f>
        <v>2.8035000000000001E-4</v>
      </c>
      <c r="S352" s="193">
        <v>0</v>
      </c>
      <c r="T352" s="194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5" t="s">
        <v>348</v>
      </c>
      <c r="AT352" s="195" t="s">
        <v>413</v>
      </c>
      <c r="AU352" s="195" t="s">
        <v>150</v>
      </c>
      <c r="AY352" s="17" t="s">
        <v>142</v>
      </c>
      <c r="BE352" s="196">
        <f>IF(N352="základní",J352,0)</f>
        <v>0</v>
      </c>
      <c r="BF352" s="196">
        <f>IF(N352="snížená",J352,0)</f>
        <v>0</v>
      </c>
      <c r="BG352" s="196">
        <f>IF(N352="zákl. přenesená",J352,0)</f>
        <v>0</v>
      </c>
      <c r="BH352" s="196">
        <f>IF(N352="sníž. přenesená",J352,0)</f>
        <v>0</v>
      </c>
      <c r="BI352" s="196">
        <f>IF(N352="nulová",J352,0)</f>
        <v>0</v>
      </c>
      <c r="BJ352" s="17" t="s">
        <v>150</v>
      </c>
      <c r="BK352" s="196">
        <f>ROUND(I352*H352,2)</f>
        <v>0</v>
      </c>
      <c r="BL352" s="17" t="s">
        <v>261</v>
      </c>
      <c r="BM352" s="195" t="s">
        <v>416</v>
      </c>
    </row>
    <row r="353" spans="1:65" s="14" customFormat="1" ht="11.25">
      <c r="B353" s="208"/>
      <c r="C353" s="209"/>
      <c r="D353" s="199" t="s">
        <v>152</v>
      </c>
      <c r="E353" s="209"/>
      <c r="F353" s="211" t="s">
        <v>417</v>
      </c>
      <c r="G353" s="209"/>
      <c r="H353" s="212">
        <v>9.3450000000000006</v>
      </c>
      <c r="I353" s="213"/>
      <c r="J353" s="209"/>
      <c r="K353" s="209"/>
      <c r="L353" s="214"/>
      <c r="M353" s="215"/>
      <c r="N353" s="216"/>
      <c r="O353" s="216"/>
      <c r="P353" s="216"/>
      <c r="Q353" s="216"/>
      <c r="R353" s="216"/>
      <c r="S353" s="216"/>
      <c r="T353" s="217"/>
      <c r="AT353" s="218" t="s">
        <v>152</v>
      </c>
      <c r="AU353" s="218" t="s">
        <v>150</v>
      </c>
      <c r="AV353" s="14" t="s">
        <v>150</v>
      </c>
      <c r="AW353" s="14" t="s">
        <v>4</v>
      </c>
      <c r="AX353" s="14" t="s">
        <v>80</v>
      </c>
      <c r="AY353" s="218" t="s">
        <v>142</v>
      </c>
    </row>
    <row r="354" spans="1:65" s="2" customFormat="1" ht="24.2" customHeight="1">
      <c r="A354" s="34"/>
      <c r="B354" s="35"/>
      <c r="C354" s="183" t="s">
        <v>418</v>
      </c>
      <c r="D354" s="183" t="s">
        <v>145</v>
      </c>
      <c r="E354" s="184" t="s">
        <v>419</v>
      </c>
      <c r="F354" s="185" t="s">
        <v>420</v>
      </c>
      <c r="G354" s="186" t="s">
        <v>247</v>
      </c>
      <c r="H354" s="187">
        <v>6</v>
      </c>
      <c r="I354" s="188"/>
      <c r="J354" s="189">
        <f>ROUND(I354*H354,2)</f>
        <v>0</v>
      </c>
      <c r="K354" s="190"/>
      <c r="L354" s="39"/>
      <c r="M354" s="191" t="s">
        <v>1</v>
      </c>
      <c r="N354" s="192" t="s">
        <v>39</v>
      </c>
      <c r="O354" s="71"/>
      <c r="P354" s="193">
        <f>O354*H354</f>
        <v>0</v>
      </c>
      <c r="Q354" s="193">
        <v>0</v>
      </c>
      <c r="R354" s="193">
        <f>Q354*H354</f>
        <v>0</v>
      </c>
      <c r="S354" s="193">
        <v>0</v>
      </c>
      <c r="T354" s="194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5" t="s">
        <v>261</v>
      </c>
      <c r="AT354" s="195" t="s">
        <v>145</v>
      </c>
      <c r="AU354" s="195" t="s">
        <v>150</v>
      </c>
      <c r="AY354" s="17" t="s">
        <v>142</v>
      </c>
      <c r="BE354" s="196">
        <f>IF(N354="základní",J354,0)</f>
        <v>0</v>
      </c>
      <c r="BF354" s="196">
        <f>IF(N354="snížená",J354,0)</f>
        <v>0</v>
      </c>
      <c r="BG354" s="196">
        <f>IF(N354="zákl. přenesená",J354,0)</f>
        <v>0</v>
      </c>
      <c r="BH354" s="196">
        <f>IF(N354="sníž. přenesená",J354,0)</f>
        <v>0</v>
      </c>
      <c r="BI354" s="196">
        <f>IF(N354="nulová",J354,0)</f>
        <v>0</v>
      </c>
      <c r="BJ354" s="17" t="s">
        <v>150</v>
      </c>
      <c r="BK354" s="196">
        <f>ROUND(I354*H354,2)</f>
        <v>0</v>
      </c>
      <c r="BL354" s="17" t="s">
        <v>261</v>
      </c>
      <c r="BM354" s="195" t="s">
        <v>421</v>
      </c>
    </row>
    <row r="355" spans="1:65" s="2" customFormat="1" ht="16.5" customHeight="1">
      <c r="A355" s="34"/>
      <c r="B355" s="35"/>
      <c r="C355" s="230" t="s">
        <v>422</v>
      </c>
      <c r="D355" s="230" t="s">
        <v>413</v>
      </c>
      <c r="E355" s="231" t="s">
        <v>423</v>
      </c>
      <c r="F355" s="232" t="s">
        <v>424</v>
      </c>
      <c r="G355" s="233" t="s">
        <v>247</v>
      </c>
      <c r="H355" s="234">
        <v>5</v>
      </c>
      <c r="I355" s="235"/>
      <c r="J355" s="236">
        <f>ROUND(I355*H355,2)</f>
        <v>0</v>
      </c>
      <c r="K355" s="237"/>
      <c r="L355" s="238"/>
      <c r="M355" s="239" t="s">
        <v>1</v>
      </c>
      <c r="N355" s="240" t="s">
        <v>39</v>
      </c>
      <c r="O355" s="71"/>
      <c r="P355" s="193">
        <f>O355*H355</f>
        <v>0</v>
      </c>
      <c r="Q355" s="193">
        <v>4.0000000000000003E-5</v>
      </c>
      <c r="R355" s="193">
        <f>Q355*H355</f>
        <v>2.0000000000000001E-4</v>
      </c>
      <c r="S355" s="193">
        <v>0</v>
      </c>
      <c r="T355" s="194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5" t="s">
        <v>348</v>
      </c>
      <c r="AT355" s="195" t="s">
        <v>413</v>
      </c>
      <c r="AU355" s="195" t="s">
        <v>150</v>
      </c>
      <c r="AY355" s="17" t="s">
        <v>142</v>
      </c>
      <c r="BE355" s="196">
        <f>IF(N355="základní",J355,0)</f>
        <v>0</v>
      </c>
      <c r="BF355" s="196">
        <f>IF(N355="snížená",J355,0)</f>
        <v>0</v>
      </c>
      <c r="BG355" s="196">
        <f>IF(N355="zákl. přenesená",J355,0)</f>
        <v>0</v>
      </c>
      <c r="BH355" s="196">
        <f>IF(N355="sníž. přenesená",J355,0)</f>
        <v>0</v>
      </c>
      <c r="BI355" s="196">
        <f>IF(N355="nulová",J355,0)</f>
        <v>0</v>
      </c>
      <c r="BJ355" s="17" t="s">
        <v>150</v>
      </c>
      <c r="BK355" s="196">
        <f>ROUND(I355*H355,2)</f>
        <v>0</v>
      </c>
      <c r="BL355" s="17" t="s">
        <v>261</v>
      </c>
      <c r="BM355" s="195" t="s">
        <v>425</v>
      </c>
    </row>
    <row r="356" spans="1:65" s="2" customFormat="1" ht="16.5" customHeight="1">
      <c r="A356" s="34"/>
      <c r="B356" s="35"/>
      <c r="C356" s="230" t="s">
        <v>426</v>
      </c>
      <c r="D356" s="230" t="s">
        <v>413</v>
      </c>
      <c r="E356" s="231" t="s">
        <v>427</v>
      </c>
      <c r="F356" s="232" t="s">
        <v>428</v>
      </c>
      <c r="G356" s="233" t="s">
        <v>247</v>
      </c>
      <c r="H356" s="234">
        <v>1</v>
      </c>
      <c r="I356" s="235"/>
      <c r="J356" s="236">
        <f>ROUND(I356*H356,2)</f>
        <v>0</v>
      </c>
      <c r="K356" s="237"/>
      <c r="L356" s="238"/>
      <c r="M356" s="239" t="s">
        <v>1</v>
      </c>
      <c r="N356" s="240" t="s">
        <v>39</v>
      </c>
      <c r="O356" s="71"/>
      <c r="P356" s="193">
        <f>O356*H356</f>
        <v>0</v>
      </c>
      <c r="Q356" s="193">
        <v>3.0000000000000001E-5</v>
      </c>
      <c r="R356" s="193">
        <f>Q356*H356</f>
        <v>3.0000000000000001E-5</v>
      </c>
      <c r="S356" s="193">
        <v>0</v>
      </c>
      <c r="T356" s="194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5" t="s">
        <v>348</v>
      </c>
      <c r="AT356" s="195" t="s">
        <v>413</v>
      </c>
      <c r="AU356" s="195" t="s">
        <v>150</v>
      </c>
      <c r="AY356" s="17" t="s">
        <v>142</v>
      </c>
      <c r="BE356" s="196">
        <f>IF(N356="základní",J356,0)</f>
        <v>0</v>
      </c>
      <c r="BF356" s="196">
        <f>IF(N356="snížená",J356,0)</f>
        <v>0</v>
      </c>
      <c r="BG356" s="196">
        <f>IF(N356="zákl. přenesená",J356,0)</f>
        <v>0</v>
      </c>
      <c r="BH356" s="196">
        <f>IF(N356="sníž. přenesená",J356,0)</f>
        <v>0</v>
      </c>
      <c r="BI356" s="196">
        <f>IF(N356="nulová",J356,0)</f>
        <v>0</v>
      </c>
      <c r="BJ356" s="17" t="s">
        <v>150</v>
      </c>
      <c r="BK356" s="196">
        <f>ROUND(I356*H356,2)</f>
        <v>0</v>
      </c>
      <c r="BL356" s="17" t="s">
        <v>261</v>
      </c>
      <c r="BM356" s="195" t="s">
        <v>429</v>
      </c>
    </row>
    <row r="357" spans="1:65" s="2" customFormat="1" ht="33" customHeight="1">
      <c r="A357" s="34"/>
      <c r="B357" s="35"/>
      <c r="C357" s="183" t="s">
        <v>430</v>
      </c>
      <c r="D357" s="183" t="s">
        <v>145</v>
      </c>
      <c r="E357" s="184" t="s">
        <v>431</v>
      </c>
      <c r="F357" s="185" t="s">
        <v>432</v>
      </c>
      <c r="G357" s="186" t="s">
        <v>157</v>
      </c>
      <c r="H357" s="187">
        <v>2.8</v>
      </c>
      <c r="I357" s="188"/>
      <c r="J357" s="189">
        <f>ROUND(I357*H357,2)</f>
        <v>0</v>
      </c>
      <c r="K357" s="190"/>
      <c r="L357" s="39"/>
      <c r="M357" s="191" t="s">
        <v>1</v>
      </c>
      <c r="N357" s="192" t="s">
        <v>39</v>
      </c>
      <c r="O357" s="71"/>
      <c r="P357" s="193">
        <f>O357*H357</f>
        <v>0</v>
      </c>
      <c r="Q357" s="193">
        <v>4.4999999999999997E-3</v>
      </c>
      <c r="R357" s="193">
        <f>Q357*H357</f>
        <v>1.2599999999999998E-2</v>
      </c>
      <c r="S357" s="193">
        <v>0</v>
      </c>
      <c r="T357" s="194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5" t="s">
        <v>261</v>
      </c>
      <c r="AT357" s="195" t="s">
        <v>145</v>
      </c>
      <c r="AU357" s="195" t="s">
        <v>150</v>
      </c>
      <c r="AY357" s="17" t="s">
        <v>142</v>
      </c>
      <c r="BE357" s="196">
        <f>IF(N357="základní",J357,0)</f>
        <v>0</v>
      </c>
      <c r="BF357" s="196">
        <f>IF(N357="snížená",J357,0)</f>
        <v>0</v>
      </c>
      <c r="BG357" s="196">
        <f>IF(N357="zákl. přenesená",J357,0)</f>
        <v>0</v>
      </c>
      <c r="BH357" s="196">
        <f>IF(N357="sníž. přenesená",J357,0)</f>
        <v>0</v>
      </c>
      <c r="BI357" s="196">
        <f>IF(N357="nulová",J357,0)</f>
        <v>0</v>
      </c>
      <c r="BJ357" s="17" t="s">
        <v>150</v>
      </c>
      <c r="BK357" s="196">
        <f>ROUND(I357*H357,2)</f>
        <v>0</v>
      </c>
      <c r="BL357" s="17" t="s">
        <v>261</v>
      </c>
      <c r="BM357" s="195" t="s">
        <v>433</v>
      </c>
    </row>
    <row r="358" spans="1:65" s="13" customFormat="1" ht="11.25">
      <c r="B358" s="197"/>
      <c r="C358" s="198"/>
      <c r="D358" s="199" t="s">
        <v>152</v>
      </c>
      <c r="E358" s="200" t="s">
        <v>1</v>
      </c>
      <c r="F358" s="201" t="s">
        <v>186</v>
      </c>
      <c r="G358" s="198"/>
      <c r="H358" s="200" t="s">
        <v>1</v>
      </c>
      <c r="I358" s="202"/>
      <c r="J358" s="198"/>
      <c r="K358" s="198"/>
      <c r="L358" s="203"/>
      <c r="M358" s="204"/>
      <c r="N358" s="205"/>
      <c r="O358" s="205"/>
      <c r="P358" s="205"/>
      <c r="Q358" s="205"/>
      <c r="R358" s="205"/>
      <c r="S358" s="205"/>
      <c r="T358" s="206"/>
      <c r="AT358" s="207" t="s">
        <v>152</v>
      </c>
      <c r="AU358" s="207" t="s">
        <v>150</v>
      </c>
      <c r="AV358" s="13" t="s">
        <v>80</v>
      </c>
      <c r="AW358" s="13" t="s">
        <v>31</v>
      </c>
      <c r="AX358" s="13" t="s">
        <v>73</v>
      </c>
      <c r="AY358" s="207" t="s">
        <v>142</v>
      </c>
    </row>
    <row r="359" spans="1:65" s="14" customFormat="1" ht="11.25">
      <c r="B359" s="208"/>
      <c r="C359" s="209"/>
      <c r="D359" s="199" t="s">
        <v>152</v>
      </c>
      <c r="E359" s="210" t="s">
        <v>1</v>
      </c>
      <c r="F359" s="211" t="s">
        <v>434</v>
      </c>
      <c r="G359" s="209"/>
      <c r="H359" s="212">
        <v>2.8000000000000003</v>
      </c>
      <c r="I359" s="213"/>
      <c r="J359" s="209"/>
      <c r="K359" s="209"/>
      <c r="L359" s="214"/>
      <c r="M359" s="215"/>
      <c r="N359" s="216"/>
      <c r="O359" s="216"/>
      <c r="P359" s="216"/>
      <c r="Q359" s="216"/>
      <c r="R359" s="216"/>
      <c r="S359" s="216"/>
      <c r="T359" s="217"/>
      <c r="AT359" s="218" t="s">
        <v>152</v>
      </c>
      <c r="AU359" s="218" t="s">
        <v>150</v>
      </c>
      <c r="AV359" s="14" t="s">
        <v>150</v>
      </c>
      <c r="AW359" s="14" t="s">
        <v>31</v>
      </c>
      <c r="AX359" s="14" t="s">
        <v>80</v>
      </c>
      <c r="AY359" s="218" t="s">
        <v>142</v>
      </c>
    </row>
    <row r="360" spans="1:65" s="2" customFormat="1" ht="24.2" customHeight="1">
      <c r="A360" s="34"/>
      <c r="B360" s="35"/>
      <c r="C360" s="183" t="s">
        <v>435</v>
      </c>
      <c r="D360" s="183" t="s">
        <v>145</v>
      </c>
      <c r="E360" s="184" t="s">
        <v>436</v>
      </c>
      <c r="F360" s="185" t="s">
        <v>437</v>
      </c>
      <c r="G360" s="186" t="s">
        <v>157</v>
      </c>
      <c r="H360" s="187">
        <v>5.07</v>
      </c>
      <c r="I360" s="188"/>
      <c r="J360" s="189">
        <f>ROUND(I360*H360,2)</f>
        <v>0</v>
      </c>
      <c r="K360" s="190"/>
      <c r="L360" s="39"/>
      <c r="M360" s="191" t="s">
        <v>1</v>
      </c>
      <c r="N360" s="192" t="s">
        <v>39</v>
      </c>
      <c r="O360" s="71"/>
      <c r="P360" s="193">
        <f>O360*H360</f>
        <v>0</v>
      </c>
      <c r="Q360" s="193">
        <v>4.4999999999999997E-3</v>
      </c>
      <c r="R360" s="193">
        <f>Q360*H360</f>
        <v>2.2814999999999998E-2</v>
      </c>
      <c r="S360" s="193">
        <v>0</v>
      </c>
      <c r="T360" s="194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5" t="s">
        <v>261</v>
      </c>
      <c r="AT360" s="195" t="s">
        <v>145</v>
      </c>
      <c r="AU360" s="195" t="s">
        <v>150</v>
      </c>
      <c r="AY360" s="17" t="s">
        <v>142</v>
      </c>
      <c r="BE360" s="196">
        <f>IF(N360="základní",J360,0)</f>
        <v>0</v>
      </c>
      <c r="BF360" s="196">
        <f>IF(N360="snížená",J360,0)</f>
        <v>0</v>
      </c>
      <c r="BG360" s="196">
        <f>IF(N360="zákl. přenesená",J360,0)</f>
        <v>0</v>
      </c>
      <c r="BH360" s="196">
        <f>IF(N360="sníž. přenesená",J360,0)</f>
        <v>0</v>
      </c>
      <c r="BI360" s="196">
        <f>IF(N360="nulová",J360,0)</f>
        <v>0</v>
      </c>
      <c r="BJ360" s="17" t="s">
        <v>150</v>
      </c>
      <c r="BK360" s="196">
        <f>ROUND(I360*H360,2)</f>
        <v>0</v>
      </c>
      <c r="BL360" s="17" t="s">
        <v>261</v>
      </c>
      <c r="BM360" s="195" t="s">
        <v>438</v>
      </c>
    </row>
    <row r="361" spans="1:65" s="13" customFormat="1" ht="11.25">
      <c r="B361" s="197"/>
      <c r="C361" s="198"/>
      <c r="D361" s="199" t="s">
        <v>152</v>
      </c>
      <c r="E361" s="200" t="s">
        <v>1</v>
      </c>
      <c r="F361" s="201" t="s">
        <v>186</v>
      </c>
      <c r="G361" s="198"/>
      <c r="H361" s="200" t="s">
        <v>1</v>
      </c>
      <c r="I361" s="202"/>
      <c r="J361" s="198"/>
      <c r="K361" s="198"/>
      <c r="L361" s="203"/>
      <c r="M361" s="204"/>
      <c r="N361" s="205"/>
      <c r="O361" s="205"/>
      <c r="P361" s="205"/>
      <c r="Q361" s="205"/>
      <c r="R361" s="205"/>
      <c r="S361" s="205"/>
      <c r="T361" s="206"/>
      <c r="AT361" s="207" t="s">
        <v>152</v>
      </c>
      <c r="AU361" s="207" t="s">
        <v>150</v>
      </c>
      <c r="AV361" s="13" t="s">
        <v>80</v>
      </c>
      <c r="AW361" s="13" t="s">
        <v>31</v>
      </c>
      <c r="AX361" s="13" t="s">
        <v>73</v>
      </c>
      <c r="AY361" s="207" t="s">
        <v>142</v>
      </c>
    </row>
    <row r="362" spans="1:65" s="13" customFormat="1" ht="11.25">
      <c r="B362" s="197"/>
      <c r="C362" s="198"/>
      <c r="D362" s="199" t="s">
        <v>152</v>
      </c>
      <c r="E362" s="200" t="s">
        <v>1</v>
      </c>
      <c r="F362" s="201" t="s">
        <v>439</v>
      </c>
      <c r="G362" s="198"/>
      <c r="H362" s="200" t="s">
        <v>1</v>
      </c>
      <c r="I362" s="202"/>
      <c r="J362" s="198"/>
      <c r="K362" s="198"/>
      <c r="L362" s="203"/>
      <c r="M362" s="204"/>
      <c r="N362" s="205"/>
      <c r="O362" s="205"/>
      <c r="P362" s="205"/>
      <c r="Q362" s="205"/>
      <c r="R362" s="205"/>
      <c r="S362" s="205"/>
      <c r="T362" s="206"/>
      <c r="AT362" s="207" t="s">
        <v>152</v>
      </c>
      <c r="AU362" s="207" t="s">
        <v>150</v>
      </c>
      <c r="AV362" s="13" t="s">
        <v>80</v>
      </c>
      <c r="AW362" s="13" t="s">
        <v>31</v>
      </c>
      <c r="AX362" s="13" t="s">
        <v>73</v>
      </c>
      <c r="AY362" s="207" t="s">
        <v>142</v>
      </c>
    </row>
    <row r="363" spans="1:65" s="14" customFormat="1" ht="11.25">
      <c r="B363" s="208"/>
      <c r="C363" s="209"/>
      <c r="D363" s="199" t="s">
        <v>152</v>
      </c>
      <c r="E363" s="210" t="s">
        <v>1</v>
      </c>
      <c r="F363" s="211" t="s">
        <v>440</v>
      </c>
      <c r="G363" s="209"/>
      <c r="H363" s="212">
        <v>0.67</v>
      </c>
      <c r="I363" s="213"/>
      <c r="J363" s="209"/>
      <c r="K363" s="209"/>
      <c r="L363" s="214"/>
      <c r="M363" s="215"/>
      <c r="N363" s="216"/>
      <c r="O363" s="216"/>
      <c r="P363" s="216"/>
      <c r="Q363" s="216"/>
      <c r="R363" s="216"/>
      <c r="S363" s="216"/>
      <c r="T363" s="217"/>
      <c r="AT363" s="218" t="s">
        <v>152</v>
      </c>
      <c r="AU363" s="218" t="s">
        <v>150</v>
      </c>
      <c r="AV363" s="14" t="s">
        <v>150</v>
      </c>
      <c r="AW363" s="14" t="s">
        <v>31</v>
      </c>
      <c r="AX363" s="14" t="s">
        <v>73</v>
      </c>
      <c r="AY363" s="218" t="s">
        <v>142</v>
      </c>
    </row>
    <row r="364" spans="1:65" s="13" customFormat="1" ht="11.25">
      <c r="B364" s="197"/>
      <c r="C364" s="198"/>
      <c r="D364" s="199" t="s">
        <v>152</v>
      </c>
      <c r="E364" s="200" t="s">
        <v>1</v>
      </c>
      <c r="F364" s="201" t="s">
        <v>441</v>
      </c>
      <c r="G364" s="198"/>
      <c r="H364" s="200" t="s">
        <v>1</v>
      </c>
      <c r="I364" s="202"/>
      <c r="J364" s="198"/>
      <c r="K364" s="198"/>
      <c r="L364" s="203"/>
      <c r="M364" s="204"/>
      <c r="N364" s="205"/>
      <c r="O364" s="205"/>
      <c r="P364" s="205"/>
      <c r="Q364" s="205"/>
      <c r="R364" s="205"/>
      <c r="S364" s="205"/>
      <c r="T364" s="206"/>
      <c r="AT364" s="207" t="s">
        <v>152</v>
      </c>
      <c r="AU364" s="207" t="s">
        <v>150</v>
      </c>
      <c r="AV364" s="13" t="s">
        <v>80</v>
      </c>
      <c r="AW364" s="13" t="s">
        <v>31</v>
      </c>
      <c r="AX364" s="13" t="s">
        <v>73</v>
      </c>
      <c r="AY364" s="207" t="s">
        <v>142</v>
      </c>
    </row>
    <row r="365" spans="1:65" s="14" customFormat="1" ht="11.25">
      <c r="B365" s="208"/>
      <c r="C365" s="209"/>
      <c r="D365" s="199" t="s">
        <v>152</v>
      </c>
      <c r="E365" s="210" t="s">
        <v>1</v>
      </c>
      <c r="F365" s="211" t="s">
        <v>442</v>
      </c>
      <c r="G365" s="209"/>
      <c r="H365" s="212">
        <v>4.4000000000000004</v>
      </c>
      <c r="I365" s="213"/>
      <c r="J365" s="209"/>
      <c r="K365" s="209"/>
      <c r="L365" s="214"/>
      <c r="M365" s="215"/>
      <c r="N365" s="216"/>
      <c r="O365" s="216"/>
      <c r="P365" s="216"/>
      <c r="Q365" s="216"/>
      <c r="R365" s="216"/>
      <c r="S365" s="216"/>
      <c r="T365" s="217"/>
      <c r="AT365" s="218" t="s">
        <v>152</v>
      </c>
      <c r="AU365" s="218" t="s">
        <v>150</v>
      </c>
      <c r="AV365" s="14" t="s">
        <v>150</v>
      </c>
      <c r="AW365" s="14" t="s">
        <v>31</v>
      </c>
      <c r="AX365" s="14" t="s">
        <v>73</v>
      </c>
      <c r="AY365" s="218" t="s">
        <v>142</v>
      </c>
    </row>
    <row r="366" spans="1:65" s="15" customFormat="1" ht="11.25">
      <c r="B366" s="219"/>
      <c r="C366" s="220"/>
      <c r="D366" s="199" t="s">
        <v>152</v>
      </c>
      <c r="E366" s="221" t="s">
        <v>1</v>
      </c>
      <c r="F366" s="222" t="s">
        <v>163</v>
      </c>
      <c r="G366" s="220"/>
      <c r="H366" s="223">
        <v>5.07</v>
      </c>
      <c r="I366" s="224"/>
      <c r="J366" s="220"/>
      <c r="K366" s="220"/>
      <c r="L366" s="225"/>
      <c r="M366" s="226"/>
      <c r="N366" s="227"/>
      <c r="O366" s="227"/>
      <c r="P366" s="227"/>
      <c r="Q366" s="227"/>
      <c r="R366" s="227"/>
      <c r="S366" s="227"/>
      <c r="T366" s="228"/>
      <c r="AT366" s="229" t="s">
        <v>152</v>
      </c>
      <c r="AU366" s="229" t="s">
        <v>150</v>
      </c>
      <c r="AV366" s="15" t="s">
        <v>149</v>
      </c>
      <c r="AW366" s="15" t="s">
        <v>31</v>
      </c>
      <c r="AX366" s="15" t="s">
        <v>80</v>
      </c>
      <c r="AY366" s="229" t="s">
        <v>142</v>
      </c>
    </row>
    <row r="367" spans="1:65" s="2" customFormat="1" ht="37.9" customHeight="1">
      <c r="A367" s="34"/>
      <c r="B367" s="35"/>
      <c r="C367" s="183" t="s">
        <v>443</v>
      </c>
      <c r="D367" s="183" t="s">
        <v>145</v>
      </c>
      <c r="E367" s="184" t="s">
        <v>444</v>
      </c>
      <c r="F367" s="185" t="s">
        <v>445</v>
      </c>
      <c r="G367" s="186" t="s">
        <v>148</v>
      </c>
      <c r="H367" s="187">
        <v>3.5999999999999997E-2</v>
      </c>
      <c r="I367" s="188"/>
      <c r="J367" s="189">
        <f>ROUND(I367*H367,2)</f>
        <v>0</v>
      </c>
      <c r="K367" s="190"/>
      <c r="L367" s="39"/>
      <c r="M367" s="191" t="s">
        <v>1</v>
      </c>
      <c r="N367" s="192" t="s">
        <v>39</v>
      </c>
      <c r="O367" s="71"/>
      <c r="P367" s="193">
        <f>O367*H367</f>
        <v>0</v>
      </c>
      <c r="Q367" s="193">
        <v>0</v>
      </c>
      <c r="R367" s="193">
        <f>Q367*H367</f>
        <v>0</v>
      </c>
      <c r="S367" s="193">
        <v>0</v>
      </c>
      <c r="T367" s="194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5" t="s">
        <v>261</v>
      </c>
      <c r="AT367" s="195" t="s">
        <v>145</v>
      </c>
      <c r="AU367" s="195" t="s">
        <v>150</v>
      </c>
      <c r="AY367" s="17" t="s">
        <v>142</v>
      </c>
      <c r="BE367" s="196">
        <f>IF(N367="základní",J367,0)</f>
        <v>0</v>
      </c>
      <c r="BF367" s="196">
        <f>IF(N367="snížená",J367,0)</f>
        <v>0</v>
      </c>
      <c r="BG367" s="196">
        <f>IF(N367="zákl. přenesená",J367,0)</f>
        <v>0</v>
      </c>
      <c r="BH367" s="196">
        <f>IF(N367="sníž. přenesená",J367,0)</f>
        <v>0</v>
      </c>
      <c r="BI367" s="196">
        <f>IF(N367="nulová",J367,0)</f>
        <v>0</v>
      </c>
      <c r="BJ367" s="17" t="s">
        <v>150</v>
      </c>
      <c r="BK367" s="196">
        <f>ROUND(I367*H367,2)</f>
        <v>0</v>
      </c>
      <c r="BL367" s="17" t="s">
        <v>261</v>
      </c>
      <c r="BM367" s="195" t="s">
        <v>446</v>
      </c>
    </row>
    <row r="368" spans="1:65" s="2" customFormat="1" ht="24.2" customHeight="1">
      <c r="A368" s="34"/>
      <c r="B368" s="35"/>
      <c r="C368" s="183" t="s">
        <v>447</v>
      </c>
      <c r="D368" s="183" t="s">
        <v>145</v>
      </c>
      <c r="E368" s="184" t="s">
        <v>448</v>
      </c>
      <c r="F368" s="185" t="s">
        <v>449</v>
      </c>
      <c r="G368" s="186" t="s">
        <v>148</v>
      </c>
      <c r="H368" s="187">
        <v>3.5999999999999997E-2</v>
      </c>
      <c r="I368" s="188"/>
      <c r="J368" s="189">
        <f>ROUND(I368*H368,2)</f>
        <v>0</v>
      </c>
      <c r="K368" s="190"/>
      <c r="L368" s="39"/>
      <c r="M368" s="191" t="s">
        <v>1</v>
      </c>
      <c r="N368" s="192" t="s">
        <v>39</v>
      </c>
      <c r="O368" s="71"/>
      <c r="P368" s="193">
        <f>O368*H368</f>
        <v>0</v>
      </c>
      <c r="Q368" s="193">
        <v>0</v>
      </c>
      <c r="R368" s="193">
        <f>Q368*H368</f>
        <v>0</v>
      </c>
      <c r="S368" s="193">
        <v>0</v>
      </c>
      <c r="T368" s="194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5" t="s">
        <v>261</v>
      </c>
      <c r="AT368" s="195" t="s">
        <v>145</v>
      </c>
      <c r="AU368" s="195" t="s">
        <v>150</v>
      </c>
      <c r="AY368" s="17" t="s">
        <v>142</v>
      </c>
      <c r="BE368" s="196">
        <f>IF(N368="základní",J368,0)</f>
        <v>0</v>
      </c>
      <c r="BF368" s="196">
        <f>IF(N368="snížená",J368,0)</f>
        <v>0</v>
      </c>
      <c r="BG368" s="196">
        <f>IF(N368="zákl. přenesená",J368,0)</f>
        <v>0</v>
      </c>
      <c r="BH368" s="196">
        <f>IF(N368="sníž. přenesená",J368,0)</f>
        <v>0</v>
      </c>
      <c r="BI368" s="196">
        <f>IF(N368="nulová",J368,0)</f>
        <v>0</v>
      </c>
      <c r="BJ368" s="17" t="s">
        <v>150</v>
      </c>
      <c r="BK368" s="196">
        <f>ROUND(I368*H368,2)</f>
        <v>0</v>
      </c>
      <c r="BL368" s="17" t="s">
        <v>261</v>
      </c>
      <c r="BM368" s="195" t="s">
        <v>450</v>
      </c>
    </row>
    <row r="369" spans="1:65" s="12" customFormat="1" ht="22.9" customHeight="1">
      <c r="B369" s="167"/>
      <c r="C369" s="168"/>
      <c r="D369" s="169" t="s">
        <v>72</v>
      </c>
      <c r="E369" s="181" t="s">
        <v>451</v>
      </c>
      <c r="F369" s="181" t="s">
        <v>452</v>
      </c>
      <c r="G369" s="168"/>
      <c r="H369" s="168"/>
      <c r="I369" s="171"/>
      <c r="J369" s="182">
        <f>BK369</f>
        <v>0</v>
      </c>
      <c r="K369" s="168"/>
      <c r="L369" s="173"/>
      <c r="M369" s="174"/>
      <c r="N369" s="175"/>
      <c r="O369" s="175"/>
      <c r="P369" s="176">
        <f>SUM(P370:P427)</f>
        <v>0</v>
      </c>
      <c r="Q369" s="175"/>
      <c r="R369" s="176">
        <f>SUM(R370:R427)</f>
        <v>1.4991500000000001E-2</v>
      </c>
      <c r="S369" s="175"/>
      <c r="T369" s="177">
        <f>SUM(T370:T427)</f>
        <v>1.2359999999999999E-2</v>
      </c>
      <c r="AR369" s="178" t="s">
        <v>150</v>
      </c>
      <c r="AT369" s="179" t="s">
        <v>72</v>
      </c>
      <c r="AU369" s="179" t="s">
        <v>80</v>
      </c>
      <c r="AY369" s="178" t="s">
        <v>142</v>
      </c>
      <c r="BK369" s="180">
        <f>SUM(BK370:BK427)</f>
        <v>0</v>
      </c>
    </row>
    <row r="370" spans="1:65" s="2" customFormat="1" ht="16.5" customHeight="1">
      <c r="A370" s="34"/>
      <c r="B370" s="35"/>
      <c r="C370" s="183" t="s">
        <v>453</v>
      </c>
      <c r="D370" s="183" t="s">
        <v>145</v>
      </c>
      <c r="E370" s="184" t="s">
        <v>454</v>
      </c>
      <c r="F370" s="185" t="s">
        <v>455</v>
      </c>
      <c r="G370" s="186" t="s">
        <v>247</v>
      </c>
      <c r="H370" s="187">
        <v>5</v>
      </c>
      <c r="I370" s="188"/>
      <c r="J370" s="189">
        <f>ROUND(I370*H370,2)</f>
        <v>0</v>
      </c>
      <c r="K370" s="190"/>
      <c r="L370" s="39"/>
      <c r="M370" s="191" t="s">
        <v>1</v>
      </c>
      <c r="N370" s="192" t="s">
        <v>39</v>
      </c>
      <c r="O370" s="71"/>
      <c r="P370" s="193">
        <f>O370*H370</f>
        <v>0</v>
      </c>
      <c r="Q370" s="193">
        <v>0</v>
      </c>
      <c r="R370" s="193">
        <f>Q370*H370</f>
        <v>0</v>
      </c>
      <c r="S370" s="193">
        <v>0</v>
      </c>
      <c r="T370" s="194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5" t="s">
        <v>261</v>
      </c>
      <c r="AT370" s="195" t="s">
        <v>145</v>
      </c>
      <c r="AU370" s="195" t="s">
        <v>150</v>
      </c>
      <c r="AY370" s="17" t="s">
        <v>142</v>
      </c>
      <c r="BE370" s="196">
        <f>IF(N370="základní",J370,0)</f>
        <v>0</v>
      </c>
      <c r="BF370" s="196">
        <f>IF(N370="snížená",J370,0)</f>
        <v>0</v>
      </c>
      <c r="BG370" s="196">
        <f>IF(N370="zákl. přenesená",J370,0)</f>
        <v>0</v>
      </c>
      <c r="BH370" s="196">
        <f>IF(N370="sníž. přenesená",J370,0)</f>
        <v>0</v>
      </c>
      <c r="BI370" s="196">
        <f>IF(N370="nulová",J370,0)</f>
        <v>0</v>
      </c>
      <c r="BJ370" s="17" t="s">
        <v>150</v>
      </c>
      <c r="BK370" s="196">
        <f>ROUND(I370*H370,2)</f>
        <v>0</v>
      </c>
      <c r="BL370" s="17" t="s">
        <v>261</v>
      </c>
      <c r="BM370" s="195" t="s">
        <v>456</v>
      </c>
    </row>
    <row r="371" spans="1:65" s="13" customFormat="1" ht="11.25">
      <c r="B371" s="197"/>
      <c r="C371" s="198"/>
      <c r="D371" s="199" t="s">
        <v>152</v>
      </c>
      <c r="E371" s="200" t="s">
        <v>1</v>
      </c>
      <c r="F371" s="201" t="s">
        <v>457</v>
      </c>
      <c r="G371" s="198"/>
      <c r="H371" s="200" t="s">
        <v>1</v>
      </c>
      <c r="I371" s="202"/>
      <c r="J371" s="198"/>
      <c r="K371" s="198"/>
      <c r="L371" s="203"/>
      <c r="M371" s="204"/>
      <c r="N371" s="205"/>
      <c r="O371" s="205"/>
      <c r="P371" s="205"/>
      <c r="Q371" s="205"/>
      <c r="R371" s="205"/>
      <c r="S371" s="205"/>
      <c r="T371" s="206"/>
      <c r="AT371" s="207" t="s">
        <v>152</v>
      </c>
      <c r="AU371" s="207" t="s">
        <v>150</v>
      </c>
      <c r="AV371" s="13" t="s">
        <v>80</v>
      </c>
      <c r="AW371" s="13" t="s">
        <v>31</v>
      </c>
      <c r="AX371" s="13" t="s">
        <v>73</v>
      </c>
      <c r="AY371" s="207" t="s">
        <v>142</v>
      </c>
    </row>
    <row r="372" spans="1:65" s="14" customFormat="1" ht="11.25">
      <c r="B372" s="208"/>
      <c r="C372" s="209"/>
      <c r="D372" s="199" t="s">
        <v>152</v>
      </c>
      <c r="E372" s="210" t="s">
        <v>1</v>
      </c>
      <c r="F372" s="211" t="s">
        <v>458</v>
      </c>
      <c r="G372" s="209"/>
      <c r="H372" s="212">
        <v>3</v>
      </c>
      <c r="I372" s="213"/>
      <c r="J372" s="209"/>
      <c r="K372" s="209"/>
      <c r="L372" s="214"/>
      <c r="M372" s="215"/>
      <c r="N372" s="216"/>
      <c r="O372" s="216"/>
      <c r="P372" s="216"/>
      <c r="Q372" s="216"/>
      <c r="R372" s="216"/>
      <c r="S372" s="216"/>
      <c r="T372" s="217"/>
      <c r="AT372" s="218" t="s">
        <v>152</v>
      </c>
      <c r="AU372" s="218" t="s">
        <v>150</v>
      </c>
      <c r="AV372" s="14" t="s">
        <v>150</v>
      </c>
      <c r="AW372" s="14" t="s">
        <v>31</v>
      </c>
      <c r="AX372" s="14" t="s">
        <v>73</v>
      </c>
      <c r="AY372" s="218" t="s">
        <v>142</v>
      </c>
    </row>
    <row r="373" spans="1:65" s="13" customFormat="1" ht="11.25">
      <c r="B373" s="197"/>
      <c r="C373" s="198"/>
      <c r="D373" s="199" t="s">
        <v>152</v>
      </c>
      <c r="E373" s="200" t="s">
        <v>1</v>
      </c>
      <c r="F373" s="201" t="s">
        <v>186</v>
      </c>
      <c r="G373" s="198"/>
      <c r="H373" s="200" t="s">
        <v>1</v>
      </c>
      <c r="I373" s="202"/>
      <c r="J373" s="198"/>
      <c r="K373" s="198"/>
      <c r="L373" s="203"/>
      <c r="M373" s="204"/>
      <c r="N373" s="205"/>
      <c r="O373" s="205"/>
      <c r="P373" s="205"/>
      <c r="Q373" s="205"/>
      <c r="R373" s="205"/>
      <c r="S373" s="205"/>
      <c r="T373" s="206"/>
      <c r="AT373" s="207" t="s">
        <v>152</v>
      </c>
      <c r="AU373" s="207" t="s">
        <v>150</v>
      </c>
      <c r="AV373" s="13" t="s">
        <v>80</v>
      </c>
      <c r="AW373" s="13" t="s">
        <v>31</v>
      </c>
      <c r="AX373" s="13" t="s">
        <v>73</v>
      </c>
      <c r="AY373" s="207" t="s">
        <v>142</v>
      </c>
    </row>
    <row r="374" spans="1:65" s="14" customFormat="1" ht="11.25">
      <c r="B374" s="208"/>
      <c r="C374" s="209"/>
      <c r="D374" s="199" t="s">
        <v>152</v>
      </c>
      <c r="E374" s="210" t="s">
        <v>1</v>
      </c>
      <c r="F374" s="211" t="s">
        <v>150</v>
      </c>
      <c r="G374" s="209"/>
      <c r="H374" s="212">
        <v>2</v>
      </c>
      <c r="I374" s="213"/>
      <c r="J374" s="209"/>
      <c r="K374" s="209"/>
      <c r="L374" s="214"/>
      <c r="M374" s="215"/>
      <c r="N374" s="216"/>
      <c r="O374" s="216"/>
      <c r="P374" s="216"/>
      <c r="Q374" s="216"/>
      <c r="R374" s="216"/>
      <c r="S374" s="216"/>
      <c r="T374" s="217"/>
      <c r="AT374" s="218" t="s">
        <v>152</v>
      </c>
      <c r="AU374" s="218" t="s">
        <v>150</v>
      </c>
      <c r="AV374" s="14" t="s">
        <v>150</v>
      </c>
      <c r="AW374" s="14" t="s">
        <v>31</v>
      </c>
      <c r="AX374" s="14" t="s">
        <v>73</v>
      </c>
      <c r="AY374" s="218" t="s">
        <v>142</v>
      </c>
    </row>
    <row r="375" spans="1:65" s="15" customFormat="1" ht="11.25">
      <c r="B375" s="219"/>
      <c r="C375" s="220"/>
      <c r="D375" s="199" t="s">
        <v>152</v>
      </c>
      <c r="E375" s="221" t="s">
        <v>1</v>
      </c>
      <c r="F375" s="222" t="s">
        <v>163</v>
      </c>
      <c r="G375" s="220"/>
      <c r="H375" s="223">
        <v>5</v>
      </c>
      <c r="I375" s="224"/>
      <c r="J375" s="220"/>
      <c r="K375" s="220"/>
      <c r="L375" s="225"/>
      <c r="M375" s="226"/>
      <c r="N375" s="227"/>
      <c r="O375" s="227"/>
      <c r="P375" s="227"/>
      <c r="Q375" s="227"/>
      <c r="R375" s="227"/>
      <c r="S375" s="227"/>
      <c r="T375" s="228"/>
      <c r="AT375" s="229" t="s">
        <v>152</v>
      </c>
      <c r="AU375" s="229" t="s">
        <v>150</v>
      </c>
      <c r="AV375" s="15" t="s">
        <v>149</v>
      </c>
      <c r="AW375" s="15" t="s">
        <v>31</v>
      </c>
      <c r="AX375" s="15" t="s">
        <v>80</v>
      </c>
      <c r="AY375" s="229" t="s">
        <v>142</v>
      </c>
    </row>
    <row r="376" spans="1:65" s="2" customFormat="1" ht="16.5" customHeight="1">
      <c r="A376" s="34"/>
      <c r="B376" s="35"/>
      <c r="C376" s="183" t="s">
        <v>459</v>
      </c>
      <c r="D376" s="183" t="s">
        <v>145</v>
      </c>
      <c r="E376" s="184" t="s">
        <v>460</v>
      </c>
      <c r="F376" s="185" t="s">
        <v>461</v>
      </c>
      <c r="G376" s="186" t="s">
        <v>247</v>
      </c>
      <c r="H376" s="187">
        <v>1</v>
      </c>
      <c r="I376" s="188"/>
      <c r="J376" s="189">
        <f>ROUND(I376*H376,2)</f>
        <v>0</v>
      </c>
      <c r="K376" s="190"/>
      <c r="L376" s="39"/>
      <c r="M376" s="191" t="s">
        <v>1</v>
      </c>
      <c r="N376" s="192" t="s">
        <v>39</v>
      </c>
      <c r="O376" s="71"/>
      <c r="P376" s="193">
        <f>O376*H376</f>
        <v>0</v>
      </c>
      <c r="Q376" s="193">
        <v>0</v>
      </c>
      <c r="R376" s="193">
        <f>Q376*H376</f>
        <v>0</v>
      </c>
      <c r="S376" s="193">
        <v>0</v>
      </c>
      <c r="T376" s="194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5" t="s">
        <v>261</v>
      </c>
      <c r="AT376" s="195" t="s">
        <v>145</v>
      </c>
      <c r="AU376" s="195" t="s">
        <v>150</v>
      </c>
      <c r="AY376" s="17" t="s">
        <v>142</v>
      </c>
      <c r="BE376" s="196">
        <f>IF(N376="základní",J376,0)</f>
        <v>0</v>
      </c>
      <c r="BF376" s="196">
        <f>IF(N376="snížená",J376,0)</f>
        <v>0</v>
      </c>
      <c r="BG376" s="196">
        <f>IF(N376="zákl. přenesená",J376,0)</f>
        <v>0</v>
      </c>
      <c r="BH376" s="196">
        <f>IF(N376="sníž. přenesená",J376,0)</f>
        <v>0</v>
      </c>
      <c r="BI376" s="196">
        <f>IF(N376="nulová",J376,0)</f>
        <v>0</v>
      </c>
      <c r="BJ376" s="17" t="s">
        <v>150</v>
      </c>
      <c r="BK376" s="196">
        <f>ROUND(I376*H376,2)</f>
        <v>0</v>
      </c>
      <c r="BL376" s="17" t="s">
        <v>261</v>
      </c>
      <c r="BM376" s="195" t="s">
        <v>462</v>
      </c>
    </row>
    <row r="377" spans="1:65" s="13" customFormat="1" ht="11.25">
      <c r="B377" s="197"/>
      <c r="C377" s="198"/>
      <c r="D377" s="199" t="s">
        <v>152</v>
      </c>
      <c r="E377" s="200" t="s">
        <v>1</v>
      </c>
      <c r="F377" s="201" t="s">
        <v>184</v>
      </c>
      <c r="G377" s="198"/>
      <c r="H377" s="200" t="s">
        <v>1</v>
      </c>
      <c r="I377" s="202"/>
      <c r="J377" s="198"/>
      <c r="K377" s="198"/>
      <c r="L377" s="203"/>
      <c r="M377" s="204"/>
      <c r="N377" s="205"/>
      <c r="O377" s="205"/>
      <c r="P377" s="205"/>
      <c r="Q377" s="205"/>
      <c r="R377" s="205"/>
      <c r="S377" s="205"/>
      <c r="T377" s="206"/>
      <c r="AT377" s="207" t="s">
        <v>152</v>
      </c>
      <c r="AU377" s="207" t="s">
        <v>150</v>
      </c>
      <c r="AV377" s="13" t="s">
        <v>80</v>
      </c>
      <c r="AW377" s="13" t="s">
        <v>31</v>
      </c>
      <c r="AX377" s="13" t="s">
        <v>73</v>
      </c>
      <c r="AY377" s="207" t="s">
        <v>142</v>
      </c>
    </row>
    <row r="378" spans="1:65" s="14" customFormat="1" ht="11.25">
      <c r="B378" s="208"/>
      <c r="C378" s="209"/>
      <c r="D378" s="199" t="s">
        <v>152</v>
      </c>
      <c r="E378" s="210" t="s">
        <v>1</v>
      </c>
      <c r="F378" s="211" t="s">
        <v>80</v>
      </c>
      <c r="G378" s="209"/>
      <c r="H378" s="212">
        <v>1</v>
      </c>
      <c r="I378" s="213"/>
      <c r="J378" s="209"/>
      <c r="K378" s="209"/>
      <c r="L378" s="214"/>
      <c r="M378" s="215"/>
      <c r="N378" s="216"/>
      <c r="O378" s="216"/>
      <c r="P378" s="216"/>
      <c r="Q378" s="216"/>
      <c r="R378" s="216"/>
      <c r="S378" s="216"/>
      <c r="T378" s="217"/>
      <c r="AT378" s="218" t="s">
        <v>152</v>
      </c>
      <c r="AU378" s="218" t="s">
        <v>150</v>
      </c>
      <c r="AV378" s="14" t="s">
        <v>150</v>
      </c>
      <c r="AW378" s="14" t="s">
        <v>31</v>
      </c>
      <c r="AX378" s="14" t="s">
        <v>80</v>
      </c>
      <c r="AY378" s="218" t="s">
        <v>142</v>
      </c>
    </row>
    <row r="379" spans="1:65" s="2" customFormat="1" ht="16.5" customHeight="1">
      <c r="A379" s="34"/>
      <c r="B379" s="35"/>
      <c r="C379" s="183" t="s">
        <v>463</v>
      </c>
      <c r="D379" s="183" t="s">
        <v>145</v>
      </c>
      <c r="E379" s="184" t="s">
        <v>464</v>
      </c>
      <c r="F379" s="185" t="s">
        <v>465</v>
      </c>
      <c r="G379" s="186" t="s">
        <v>313</v>
      </c>
      <c r="H379" s="187">
        <v>4</v>
      </c>
      <c r="I379" s="188"/>
      <c r="J379" s="189">
        <f>ROUND(I379*H379,2)</f>
        <v>0</v>
      </c>
      <c r="K379" s="190"/>
      <c r="L379" s="39"/>
      <c r="M379" s="191" t="s">
        <v>1</v>
      </c>
      <c r="N379" s="192" t="s">
        <v>39</v>
      </c>
      <c r="O379" s="71"/>
      <c r="P379" s="193">
        <f>O379*H379</f>
        <v>0</v>
      </c>
      <c r="Q379" s="193">
        <v>0</v>
      </c>
      <c r="R379" s="193">
        <f>Q379*H379</f>
        <v>0</v>
      </c>
      <c r="S379" s="193">
        <v>2.0999999999999999E-3</v>
      </c>
      <c r="T379" s="194">
        <f>S379*H379</f>
        <v>8.3999999999999995E-3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95" t="s">
        <v>261</v>
      </c>
      <c r="AT379" s="195" t="s">
        <v>145</v>
      </c>
      <c r="AU379" s="195" t="s">
        <v>150</v>
      </c>
      <c r="AY379" s="17" t="s">
        <v>142</v>
      </c>
      <c r="BE379" s="196">
        <f>IF(N379="základní",J379,0)</f>
        <v>0</v>
      </c>
      <c r="BF379" s="196">
        <f>IF(N379="snížená",J379,0)</f>
        <v>0</v>
      </c>
      <c r="BG379" s="196">
        <f>IF(N379="zákl. přenesená",J379,0)</f>
        <v>0</v>
      </c>
      <c r="BH379" s="196">
        <f>IF(N379="sníž. přenesená",J379,0)</f>
        <v>0</v>
      </c>
      <c r="BI379" s="196">
        <f>IF(N379="nulová",J379,0)</f>
        <v>0</v>
      </c>
      <c r="BJ379" s="17" t="s">
        <v>150</v>
      </c>
      <c r="BK379" s="196">
        <f>ROUND(I379*H379,2)</f>
        <v>0</v>
      </c>
      <c r="BL379" s="17" t="s">
        <v>261</v>
      </c>
      <c r="BM379" s="195" t="s">
        <v>466</v>
      </c>
    </row>
    <row r="380" spans="1:65" s="13" customFormat="1" ht="11.25">
      <c r="B380" s="197"/>
      <c r="C380" s="198"/>
      <c r="D380" s="199" t="s">
        <v>152</v>
      </c>
      <c r="E380" s="200" t="s">
        <v>1</v>
      </c>
      <c r="F380" s="201" t="s">
        <v>457</v>
      </c>
      <c r="G380" s="198"/>
      <c r="H380" s="200" t="s">
        <v>1</v>
      </c>
      <c r="I380" s="202"/>
      <c r="J380" s="198"/>
      <c r="K380" s="198"/>
      <c r="L380" s="203"/>
      <c r="M380" s="204"/>
      <c r="N380" s="205"/>
      <c r="O380" s="205"/>
      <c r="P380" s="205"/>
      <c r="Q380" s="205"/>
      <c r="R380" s="205"/>
      <c r="S380" s="205"/>
      <c r="T380" s="206"/>
      <c r="AT380" s="207" t="s">
        <v>152</v>
      </c>
      <c r="AU380" s="207" t="s">
        <v>150</v>
      </c>
      <c r="AV380" s="13" t="s">
        <v>80</v>
      </c>
      <c r="AW380" s="13" t="s">
        <v>31</v>
      </c>
      <c r="AX380" s="13" t="s">
        <v>73</v>
      </c>
      <c r="AY380" s="207" t="s">
        <v>142</v>
      </c>
    </row>
    <row r="381" spans="1:65" s="14" customFormat="1" ht="11.25">
      <c r="B381" s="208"/>
      <c r="C381" s="209"/>
      <c r="D381" s="199" t="s">
        <v>152</v>
      </c>
      <c r="E381" s="210" t="s">
        <v>1</v>
      </c>
      <c r="F381" s="211" t="s">
        <v>150</v>
      </c>
      <c r="G381" s="209"/>
      <c r="H381" s="212">
        <v>2</v>
      </c>
      <c r="I381" s="213"/>
      <c r="J381" s="209"/>
      <c r="K381" s="209"/>
      <c r="L381" s="214"/>
      <c r="M381" s="215"/>
      <c r="N381" s="216"/>
      <c r="O381" s="216"/>
      <c r="P381" s="216"/>
      <c r="Q381" s="216"/>
      <c r="R381" s="216"/>
      <c r="S381" s="216"/>
      <c r="T381" s="217"/>
      <c r="AT381" s="218" t="s">
        <v>152</v>
      </c>
      <c r="AU381" s="218" t="s">
        <v>150</v>
      </c>
      <c r="AV381" s="14" t="s">
        <v>150</v>
      </c>
      <c r="AW381" s="14" t="s">
        <v>31</v>
      </c>
      <c r="AX381" s="14" t="s">
        <v>73</v>
      </c>
      <c r="AY381" s="218" t="s">
        <v>142</v>
      </c>
    </row>
    <row r="382" spans="1:65" s="13" customFormat="1" ht="11.25">
      <c r="B382" s="197"/>
      <c r="C382" s="198"/>
      <c r="D382" s="199" t="s">
        <v>152</v>
      </c>
      <c r="E382" s="200" t="s">
        <v>1</v>
      </c>
      <c r="F382" s="201" t="s">
        <v>186</v>
      </c>
      <c r="G382" s="198"/>
      <c r="H382" s="200" t="s">
        <v>1</v>
      </c>
      <c r="I382" s="202"/>
      <c r="J382" s="198"/>
      <c r="K382" s="198"/>
      <c r="L382" s="203"/>
      <c r="M382" s="204"/>
      <c r="N382" s="205"/>
      <c r="O382" s="205"/>
      <c r="P382" s="205"/>
      <c r="Q382" s="205"/>
      <c r="R382" s="205"/>
      <c r="S382" s="205"/>
      <c r="T382" s="206"/>
      <c r="AT382" s="207" t="s">
        <v>152</v>
      </c>
      <c r="AU382" s="207" t="s">
        <v>150</v>
      </c>
      <c r="AV382" s="13" t="s">
        <v>80</v>
      </c>
      <c r="AW382" s="13" t="s">
        <v>31</v>
      </c>
      <c r="AX382" s="13" t="s">
        <v>73</v>
      </c>
      <c r="AY382" s="207" t="s">
        <v>142</v>
      </c>
    </row>
    <row r="383" spans="1:65" s="14" customFormat="1" ht="11.25">
      <c r="B383" s="208"/>
      <c r="C383" s="209"/>
      <c r="D383" s="199" t="s">
        <v>152</v>
      </c>
      <c r="E383" s="210" t="s">
        <v>1</v>
      </c>
      <c r="F383" s="211" t="s">
        <v>150</v>
      </c>
      <c r="G383" s="209"/>
      <c r="H383" s="212">
        <v>2</v>
      </c>
      <c r="I383" s="213"/>
      <c r="J383" s="209"/>
      <c r="K383" s="209"/>
      <c r="L383" s="214"/>
      <c r="M383" s="215"/>
      <c r="N383" s="216"/>
      <c r="O383" s="216"/>
      <c r="P383" s="216"/>
      <c r="Q383" s="216"/>
      <c r="R383" s="216"/>
      <c r="S383" s="216"/>
      <c r="T383" s="217"/>
      <c r="AT383" s="218" t="s">
        <v>152</v>
      </c>
      <c r="AU383" s="218" t="s">
        <v>150</v>
      </c>
      <c r="AV383" s="14" t="s">
        <v>150</v>
      </c>
      <c r="AW383" s="14" t="s">
        <v>31</v>
      </c>
      <c r="AX383" s="14" t="s">
        <v>73</v>
      </c>
      <c r="AY383" s="218" t="s">
        <v>142</v>
      </c>
    </row>
    <row r="384" spans="1:65" s="15" customFormat="1" ht="11.25">
      <c r="B384" s="219"/>
      <c r="C384" s="220"/>
      <c r="D384" s="199" t="s">
        <v>152</v>
      </c>
      <c r="E384" s="221" t="s">
        <v>1</v>
      </c>
      <c r="F384" s="222" t="s">
        <v>163</v>
      </c>
      <c r="G384" s="220"/>
      <c r="H384" s="223">
        <v>4</v>
      </c>
      <c r="I384" s="224"/>
      <c r="J384" s="220"/>
      <c r="K384" s="220"/>
      <c r="L384" s="225"/>
      <c r="M384" s="226"/>
      <c r="N384" s="227"/>
      <c r="O384" s="227"/>
      <c r="P384" s="227"/>
      <c r="Q384" s="227"/>
      <c r="R384" s="227"/>
      <c r="S384" s="227"/>
      <c r="T384" s="228"/>
      <c r="AT384" s="229" t="s">
        <v>152</v>
      </c>
      <c r="AU384" s="229" t="s">
        <v>150</v>
      </c>
      <c r="AV384" s="15" t="s">
        <v>149</v>
      </c>
      <c r="AW384" s="15" t="s">
        <v>31</v>
      </c>
      <c r="AX384" s="15" t="s">
        <v>80</v>
      </c>
      <c r="AY384" s="229" t="s">
        <v>142</v>
      </c>
    </row>
    <row r="385" spans="1:65" s="2" customFormat="1" ht="16.5" customHeight="1">
      <c r="A385" s="34"/>
      <c r="B385" s="35"/>
      <c r="C385" s="183" t="s">
        <v>467</v>
      </c>
      <c r="D385" s="183" t="s">
        <v>145</v>
      </c>
      <c r="E385" s="184" t="s">
        <v>468</v>
      </c>
      <c r="F385" s="185" t="s">
        <v>469</v>
      </c>
      <c r="G385" s="186" t="s">
        <v>313</v>
      </c>
      <c r="H385" s="187">
        <v>2</v>
      </c>
      <c r="I385" s="188"/>
      <c r="J385" s="189">
        <f>ROUND(I385*H385,2)</f>
        <v>0</v>
      </c>
      <c r="K385" s="190"/>
      <c r="L385" s="39"/>
      <c r="M385" s="191" t="s">
        <v>1</v>
      </c>
      <c r="N385" s="192" t="s">
        <v>39</v>
      </c>
      <c r="O385" s="71"/>
      <c r="P385" s="193">
        <f>O385*H385</f>
        <v>0</v>
      </c>
      <c r="Q385" s="193">
        <v>0</v>
      </c>
      <c r="R385" s="193">
        <f>Q385*H385</f>
        <v>0</v>
      </c>
      <c r="S385" s="193">
        <v>1.98E-3</v>
      </c>
      <c r="T385" s="194">
        <f>S385*H385</f>
        <v>3.96E-3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5" t="s">
        <v>261</v>
      </c>
      <c r="AT385" s="195" t="s">
        <v>145</v>
      </c>
      <c r="AU385" s="195" t="s">
        <v>150</v>
      </c>
      <c r="AY385" s="17" t="s">
        <v>142</v>
      </c>
      <c r="BE385" s="196">
        <f>IF(N385="základní",J385,0)</f>
        <v>0</v>
      </c>
      <c r="BF385" s="196">
        <f>IF(N385="snížená",J385,0)</f>
        <v>0</v>
      </c>
      <c r="BG385" s="196">
        <f>IF(N385="zákl. přenesená",J385,0)</f>
        <v>0</v>
      </c>
      <c r="BH385" s="196">
        <f>IF(N385="sníž. přenesená",J385,0)</f>
        <v>0</v>
      </c>
      <c r="BI385" s="196">
        <f>IF(N385="nulová",J385,0)</f>
        <v>0</v>
      </c>
      <c r="BJ385" s="17" t="s">
        <v>150</v>
      </c>
      <c r="BK385" s="196">
        <f>ROUND(I385*H385,2)</f>
        <v>0</v>
      </c>
      <c r="BL385" s="17" t="s">
        <v>261</v>
      </c>
      <c r="BM385" s="195" t="s">
        <v>470</v>
      </c>
    </row>
    <row r="386" spans="1:65" s="13" customFormat="1" ht="11.25">
      <c r="B386" s="197"/>
      <c r="C386" s="198"/>
      <c r="D386" s="199" t="s">
        <v>152</v>
      </c>
      <c r="E386" s="200" t="s">
        <v>1</v>
      </c>
      <c r="F386" s="201" t="s">
        <v>186</v>
      </c>
      <c r="G386" s="198"/>
      <c r="H386" s="200" t="s">
        <v>1</v>
      </c>
      <c r="I386" s="202"/>
      <c r="J386" s="198"/>
      <c r="K386" s="198"/>
      <c r="L386" s="203"/>
      <c r="M386" s="204"/>
      <c r="N386" s="205"/>
      <c r="O386" s="205"/>
      <c r="P386" s="205"/>
      <c r="Q386" s="205"/>
      <c r="R386" s="205"/>
      <c r="S386" s="205"/>
      <c r="T386" s="206"/>
      <c r="AT386" s="207" t="s">
        <v>152</v>
      </c>
      <c r="AU386" s="207" t="s">
        <v>150</v>
      </c>
      <c r="AV386" s="13" t="s">
        <v>80</v>
      </c>
      <c r="AW386" s="13" t="s">
        <v>31</v>
      </c>
      <c r="AX386" s="13" t="s">
        <v>73</v>
      </c>
      <c r="AY386" s="207" t="s">
        <v>142</v>
      </c>
    </row>
    <row r="387" spans="1:65" s="14" customFormat="1" ht="11.25">
      <c r="B387" s="208"/>
      <c r="C387" s="209"/>
      <c r="D387" s="199" t="s">
        <v>152</v>
      </c>
      <c r="E387" s="210" t="s">
        <v>1</v>
      </c>
      <c r="F387" s="211" t="s">
        <v>150</v>
      </c>
      <c r="G387" s="209"/>
      <c r="H387" s="212">
        <v>2</v>
      </c>
      <c r="I387" s="213"/>
      <c r="J387" s="209"/>
      <c r="K387" s="209"/>
      <c r="L387" s="214"/>
      <c r="M387" s="215"/>
      <c r="N387" s="216"/>
      <c r="O387" s="216"/>
      <c r="P387" s="216"/>
      <c r="Q387" s="216"/>
      <c r="R387" s="216"/>
      <c r="S387" s="216"/>
      <c r="T387" s="217"/>
      <c r="AT387" s="218" t="s">
        <v>152</v>
      </c>
      <c r="AU387" s="218" t="s">
        <v>150</v>
      </c>
      <c r="AV387" s="14" t="s">
        <v>150</v>
      </c>
      <c r="AW387" s="14" t="s">
        <v>31</v>
      </c>
      <c r="AX387" s="14" t="s">
        <v>80</v>
      </c>
      <c r="AY387" s="218" t="s">
        <v>142</v>
      </c>
    </row>
    <row r="388" spans="1:65" s="2" customFormat="1" ht="16.5" customHeight="1">
      <c r="A388" s="34"/>
      <c r="B388" s="35"/>
      <c r="C388" s="183" t="s">
        <v>471</v>
      </c>
      <c r="D388" s="183" t="s">
        <v>145</v>
      </c>
      <c r="E388" s="184" t="s">
        <v>472</v>
      </c>
      <c r="F388" s="185" t="s">
        <v>473</v>
      </c>
      <c r="G388" s="186" t="s">
        <v>247</v>
      </c>
      <c r="H388" s="187">
        <v>1</v>
      </c>
      <c r="I388" s="188"/>
      <c r="J388" s="189">
        <f>ROUND(I388*H388,2)</f>
        <v>0</v>
      </c>
      <c r="K388" s="190"/>
      <c r="L388" s="39"/>
      <c r="M388" s="191" t="s">
        <v>1</v>
      </c>
      <c r="N388" s="192" t="s">
        <v>39</v>
      </c>
      <c r="O388" s="71"/>
      <c r="P388" s="193">
        <f>O388*H388</f>
        <v>0</v>
      </c>
      <c r="Q388" s="193">
        <v>1.7899999999999999E-3</v>
      </c>
      <c r="R388" s="193">
        <f>Q388*H388</f>
        <v>1.7899999999999999E-3</v>
      </c>
      <c r="S388" s="193">
        <v>0</v>
      </c>
      <c r="T388" s="194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5" t="s">
        <v>261</v>
      </c>
      <c r="AT388" s="195" t="s">
        <v>145</v>
      </c>
      <c r="AU388" s="195" t="s">
        <v>150</v>
      </c>
      <c r="AY388" s="17" t="s">
        <v>142</v>
      </c>
      <c r="BE388" s="196">
        <f>IF(N388="základní",J388,0)</f>
        <v>0</v>
      </c>
      <c r="BF388" s="196">
        <f>IF(N388="snížená",J388,0)</f>
        <v>0</v>
      </c>
      <c r="BG388" s="196">
        <f>IF(N388="zákl. přenesená",J388,0)</f>
        <v>0</v>
      </c>
      <c r="BH388" s="196">
        <f>IF(N388="sníž. přenesená",J388,0)</f>
        <v>0</v>
      </c>
      <c r="BI388" s="196">
        <f>IF(N388="nulová",J388,0)</f>
        <v>0</v>
      </c>
      <c r="BJ388" s="17" t="s">
        <v>150</v>
      </c>
      <c r="BK388" s="196">
        <f>ROUND(I388*H388,2)</f>
        <v>0</v>
      </c>
      <c r="BL388" s="17" t="s">
        <v>261</v>
      </c>
      <c r="BM388" s="195" t="s">
        <v>474</v>
      </c>
    </row>
    <row r="389" spans="1:65" s="2" customFormat="1" ht="16.5" customHeight="1">
      <c r="A389" s="34"/>
      <c r="B389" s="35"/>
      <c r="C389" s="183" t="s">
        <v>475</v>
      </c>
      <c r="D389" s="183" t="s">
        <v>145</v>
      </c>
      <c r="E389" s="184" t="s">
        <v>476</v>
      </c>
      <c r="F389" s="185" t="s">
        <v>477</v>
      </c>
      <c r="G389" s="186" t="s">
        <v>247</v>
      </c>
      <c r="H389" s="187">
        <v>1</v>
      </c>
      <c r="I389" s="188"/>
      <c r="J389" s="189">
        <f>ROUND(I389*H389,2)</f>
        <v>0</v>
      </c>
      <c r="K389" s="190"/>
      <c r="L389" s="39"/>
      <c r="M389" s="191" t="s">
        <v>1</v>
      </c>
      <c r="N389" s="192" t="s">
        <v>39</v>
      </c>
      <c r="O389" s="71"/>
      <c r="P389" s="193">
        <f>O389*H389</f>
        <v>0</v>
      </c>
      <c r="Q389" s="193">
        <v>1E-3</v>
      </c>
      <c r="R389" s="193">
        <f>Q389*H389</f>
        <v>1E-3</v>
      </c>
      <c r="S389" s="193">
        <v>0</v>
      </c>
      <c r="T389" s="194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95" t="s">
        <v>261</v>
      </c>
      <c r="AT389" s="195" t="s">
        <v>145</v>
      </c>
      <c r="AU389" s="195" t="s">
        <v>150</v>
      </c>
      <c r="AY389" s="17" t="s">
        <v>142</v>
      </c>
      <c r="BE389" s="196">
        <f>IF(N389="základní",J389,0)</f>
        <v>0</v>
      </c>
      <c r="BF389" s="196">
        <f>IF(N389="snížená",J389,0)</f>
        <v>0</v>
      </c>
      <c r="BG389" s="196">
        <f>IF(N389="zákl. přenesená",J389,0)</f>
        <v>0</v>
      </c>
      <c r="BH389" s="196">
        <f>IF(N389="sníž. přenesená",J389,0)</f>
        <v>0</v>
      </c>
      <c r="BI389" s="196">
        <f>IF(N389="nulová",J389,0)</f>
        <v>0</v>
      </c>
      <c r="BJ389" s="17" t="s">
        <v>150</v>
      </c>
      <c r="BK389" s="196">
        <f>ROUND(I389*H389,2)</f>
        <v>0</v>
      </c>
      <c r="BL389" s="17" t="s">
        <v>261</v>
      </c>
      <c r="BM389" s="195" t="s">
        <v>478</v>
      </c>
    </row>
    <row r="390" spans="1:65" s="2" customFormat="1" ht="16.5" customHeight="1">
      <c r="A390" s="34"/>
      <c r="B390" s="35"/>
      <c r="C390" s="183" t="s">
        <v>479</v>
      </c>
      <c r="D390" s="183" t="s">
        <v>145</v>
      </c>
      <c r="E390" s="184" t="s">
        <v>480</v>
      </c>
      <c r="F390" s="185" t="s">
        <v>481</v>
      </c>
      <c r="G390" s="186" t="s">
        <v>313</v>
      </c>
      <c r="H390" s="187">
        <v>2</v>
      </c>
      <c r="I390" s="188"/>
      <c r="J390" s="189">
        <f>ROUND(I390*H390,2)</f>
        <v>0</v>
      </c>
      <c r="K390" s="190"/>
      <c r="L390" s="39"/>
      <c r="M390" s="191" t="s">
        <v>1</v>
      </c>
      <c r="N390" s="192" t="s">
        <v>39</v>
      </c>
      <c r="O390" s="71"/>
      <c r="P390" s="193">
        <f>O390*H390</f>
        <v>0</v>
      </c>
      <c r="Q390" s="193">
        <v>4.0999999999999999E-4</v>
      </c>
      <c r="R390" s="193">
        <f>Q390*H390</f>
        <v>8.1999999999999998E-4</v>
      </c>
      <c r="S390" s="193">
        <v>0</v>
      </c>
      <c r="T390" s="194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95" t="s">
        <v>261</v>
      </c>
      <c r="AT390" s="195" t="s">
        <v>145</v>
      </c>
      <c r="AU390" s="195" t="s">
        <v>150</v>
      </c>
      <c r="AY390" s="17" t="s">
        <v>142</v>
      </c>
      <c r="BE390" s="196">
        <f>IF(N390="základní",J390,0)</f>
        <v>0</v>
      </c>
      <c r="BF390" s="196">
        <f>IF(N390="snížená",J390,0)</f>
        <v>0</v>
      </c>
      <c r="BG390" s="196">
        <f>IF(N390="zákl. přenesená",J390,0)</f>
        <v>0</v>
      </c>
      <c r="BH390" s="196">
        <f>IF(N390="sníž. přenesená",J390,0)</f>
        <v>0</v>
      </c>
      <c r="BI390" s="196">
        <f>IF(N390="nulová",J390,0)</f>
        <v>0</v>
      </c>
      <c r="BJ390" s="17" t="s">
        <v>150</v>
      </c>
      <c r="BK390" s="196">
        <f>ROUND(I390*H390,2)</f>
        <v>0</v>
      </c>
      <c r="BL390" s="17" t="s">
        <v>261</v>
      </c>
      <c r="BM390" s="195" t="s">
        <v>482</v>
      </c>
    </row>
    <row r="391" spans="1:65" s="13" customFormat="1" ht="11.25">
      <c r="B391" s="197"/>
      <c r="C391" s="198"/>
      <c r="D391" s="199" t="s">
        <v>152</v>
      </c>
      <c r="E391" s="200" t="s">
        <v>1</v>
      </c>
      <c r="F391" s="201" t="s">
        <v>483</v>
      </c>
      <c r="G391" s="198"/>
      <c r="H391" s="200" t="s">
        <v>1</v>
      </c>
      <c r="I391" s="202"/>
      <c r="J391" s="198"/>
      <c r="K391" s="198"/>
      <c r="L391" s="203"/>
      <c r="M391" s="204"/>
      <c r="N391" s="205"/>
      <c r="O391" s="205"/>
      <c r="P391" s="205"/>
      <c r="Q391" s="205"/>
      <c r="R391" s="205"/>
      <c r="S391" s="205"/>
      <c r="T391" s="206"/>
      <c r="AT391" s="207" t="s">
        <v>152</v>
      </c>
      <c r="AU391" s="207" t="s">
        <v>150</v>
      </c>
      <c r="AV391" s="13" t="s">
        <v>80</v>
      </c>
      <c r="AW391" s="13" t="s">
        <v>31</v>
      </c>
      <c r="AX391" s="13" t="s">
        <v>73</v>
      </c>
      <c r="AY391" s="207" t="s">
        <v>142</v>
      </c>
    </row>
    <row r="392" spans="1:65" s="14" customFormat="1" ht="11.25">
      <c r="B392" s="208"/>
      <c r="C392" s="209"/>
      <c r="D392" s="199" t="s">
        <v>152</v>
      </c>
      <c r="E392" s="210" t="s">
        <v>1</v>
      </c>
      <c r="F392" s="211" t="s">
        <v>150</v>
      </c>
      <c r="G392" s="209"/>
      <c r="H392" s="212">
        <v>2</v>
      </c>
      <c r="I392" s="213"/>
      <c r="J392" s="209"/>
      <c r="K392" s="209"/>
      <c r="L392" s="214"/>
      <c r="M392" s="215"/>
      <c r="N392" s="216"/>
      <c r="O392" s="216"/>
      <c r="P392" s="216"/>
      <c r="Q392" s="216"/>
      <c r="R392" s="216"/>
      <c r="S392" s="216"/>
      <c r="T392" s="217"/>
      <c r="AT392" s="218" t="s">
        <v>152</v>
      </c>
      <c r="AU392" s="218" t="s">
        <v>150</v>
      </c>
      <c r="AV392" s="14" t="s">
        <v>150</v>
      </c>
      <c r="AW392" s="14" t="s">
        <v>31</v>
      </c>
      <c r="AX392" s="14" t="s">
        <v>80</v>
      </c>
      <c r="AY392" s="218" t="s">
        <v>142</v>
      </c>
    </row>
    <row r="393" spans="1:65" s="2" customFormat="1" ht="16.5" customHeight="1">
      <c r="A393" s="34"/>
      <c r="B393" s="35"/>
      <c r="C393" s="183" t="s">
        <v>484</v>
      </c>
      <c r="D393" s="183" t="s">
        <v>145</v>
      </c>
      <c r="E393" s="184" t="s">
        <v>485</v>
      </c>
      <c r="F393" s="185" t="s">
        <v>486</v>
      </c>
      <c r="G393" s="186" t="s">
        <v>313</v>
      </c>
      <c r="H393" s="187">
        <v>7</v>
      </c>
      <c r="I393" s="188"/>
      <c r="J393" s="189">
        <f>ROUND(I393*H393,2)</f>
        <v>0</v>
      </c>
      <c r="K393" s="190"/>
      <c r="L393" s="39"/>
      <c r="M393" s="191" t="s">
        <v>1</v>
      </c>
      <c r="N393" s="192" t="s">
        <v>39</v>
      </c>
      <c r="O393" s="71"/>
      <c r="P393" s="193">
        <f>O393*H393</f>
        <v>0</v>
      </c>
      <c r="Q393" s="193">
        <v>4.8000000000000001E-4</v>
      </c>
      <c r="R393" s="193">
        <f>Q393*H393</f>
        <v>3.3600000000000001E-3</v>
      </c>
      <c r="S393" s="193">
        <v>0</v>
      </c>
      <c r="T393" s="194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5" t="s">
        <v>261</v>
      </c>
      <c r="AT393" s="195" t="s">
        <v>145</v>
      </c>
      <c r="AU393" s="195" t="s">
        <v>150</v>
      </c>
      <c r="AY393" s="17" t="s">
        <v>142</v>
      </c>
      <c r="BE393" s="196">
        <f>IF(N393="základní",J393,0)</f>
        <v>0</v>
      </c>
      <c r="BF393" s="196">
        <f>IF(N393="snížená",J393,0)</f>
        <v>0</v>
      </c>
      <c r="BG393" s="196">
        <f>IF(N393="zákl. přenesená",J393,0)</f>
        <v>0</v>
      </c>
      <c r="BH393" s="196">
        <f>IF(N393="sníž. přenesená",J393,0)</f>
        <v>0</v>
      </c>
      <c r="BI393" s="196">
        <f>IF(N393="nulová",J393,0)</f>
        <v>0</v>
      </c>
      <c r="BJ393" s="17" t="s">
        <v>150</v>
      </c>
      <c r="BK393" s="196">
        <f>ROUND(I393*H393,2)</f>
        <v>0</v>
      </c>
      <c r="BL393" s="17" t="s">
        <v>261</v>
      </c>
      <c r="BM393" s="195" t="s">
        <v>487</v>
      </c>
    </row>
    <row r="394" spans="1:65" s="13" customFormat="1" ht="11.25">
      <c r="B394" s="197"/>
      <c r="C394" s="198"/>
      <c r="D394" s="199" t="s">
        <v>152</v>
      </c>
      <c r="E394" s="200" t="s">
        <v>1</v>
      </c>
      <c r="F394" s="201" t="s">
        <v>488</v>
      </c>
      <c r="G394" s="198"/>
      <c r="H394" s="200" t="s">
        <v>1</v>
      </c>
      <c r="I394" s="202"/>
      <c r="J394" s="198"/>
      <c r="K394" s="198"/>
      <c r="L394" s="203"/>
      <c r="M394" s="204"/>
      <c r="N394" s="205"/>
      <c r="O394" s="205"/>
      <c r="P394" s="205"/>
      <c r="Q394" s="205"/>
      <c r="R394" s="205"/>
      <c r="S394" s="205"/>
      <c r="T394" s="206"/>
      <c r="AT394" s="207" t="s">
        <v>152</v>
      </c>
      <c r="AU394" s="207" t="s">
        <v>150</v>
      </c>
      <c r="AV394" s="13" t="s">
        <v>80</v>
      </c>
      <c r="AW394" s="13" t="s">
        <v>31</v>
      </c>
      <c r="AX394" s="13" t="s">
        <v>73</v>
      </c>
      <c r="AY394" s="207" t="s">
        <v>142</v>
      </c>
    </row>
    <row r="395" spans="1:65" s="14" customFormat="1" ht="11.25">
      <c r="B395" s="208"/>
      <c r="C395" s="209"/>
      <c r="D395" s="199" t="s">
        <v>152</v>
      </c>
      <c r="E395" s="210" t="s">
        <v>1</v>
      </c>
      <c r="F395" s="211" t="s">
        <v>489</v>
      </c>
      <c r="G395" s="209"/>
      <c r="H395" s="212">
        <v>5</v>
      </c>
      <c r="I395" s="213"/>
      <c r="J395" s="209"/>
      <c r="K395" s="209"/>
      <c r="L395" s="214"/>
      <c r="M395" s="215"/>
      <c r="N395" s="216"/>
      <c r="O395" s="216"/>
      <c r="P395" s="216"/>
      <c r="Q395" s="216"/>
      <c r="R395" s="216"/>
      <c r="S395" s="216"/>
      <c r="T395" s="217"/>
      <c r="AT395" s="218" t="s">
        <v>152</v>
      </c>
      <c r="AU395" s="218" t="s">
        <v>150</v>
      </c>
      <c r="AV395" s="14" t="s">
        <v>150</v>
      </c>
      <c r="AW395" s="14" t="s">
        <v>31</v>
      </c>
      <c r="AX395" s="14" t="s">
        <v>73</v>
      </c>
      <c r="AY395" s="218" t="s">
        <v>142</v>
      </c>
    </row>
    <row r="396" spans="1:65" s="13" customFormat="1" ht="11.25">
      <c r="B396" s="197"/>
      <c r="C396" s="198"/>
      <c r="D396" s="199" t="s">
        <v>152</v>
      </c>
      <c r="E396" s="200" t="s">
        <v>1</v>
      </c>
      <c r="F396" s="201" t="s">
        <v>338</v>
      </c>
      <c r="G396" s="198"/>
      <c r="H396" s="200" t="s">
        <v>1</v>
      </c>
      <c r="I396" s="202"/>
      <c r="J396" s="198"/>
      <c r="K396" s="198"/>
      <c r="L396" s="203"/>
      <c r="M396" s="204"/>
      <c r="N396" s="205"/>
      <c r="O396" s="205"/>
      <c r="P396" s="205"/>
      <c r="Q396" s="205"/>
      <c r="R396" s="205"/>
      <c r="S396" s="205"/>
      <c r="T396" s="206"/>
      <c r="AT396" s="207" t="s">
        <v>152</v>
      </c>
      <c r="AU396" s="207" t="s">
        <v>150</v>
      </c>
      <c r="AV396" s="13" t="s">
        <v>80</v>
      </c>
      <c r="AW396" s="13" t="s">
        <v>31</v>
      </c>
      <c r="AX396" s="13" t="s">
        <v>73</v>
      </c>
      <c r="AY396" s="207" t="s">
        <v>142</v>
      </c>
    </row>
    <row r="397" spans="1:65" s="14" customFormat="1" ht="11.25">
      <c r="B397" s="208"/>
      <c r="C397" s="209"/>
      <c r="D397" s="199" t="s">
        <v>152</v>
      </c>
      <c r="E397" s="210" t="s">
        <v>1</v>
      </c>
      <c r="F397" s="211" t="s">
        <v>150</v>
      </c>
      <c r="G397" s="209"/>
      <c r="H397" s="212">
        <v>2</v>
      </c>
      <c r="I397" s="213"/>
      <c r="J397" s="209"/>
      <c r="K397" s="209"/>
      <c r="L397" s="214"/>
      <c r="M397" s="215"/>
      <c r="N397" s="216"/>
      <c r="O397" s="216"/>
      <c r="P397" s="216"/>
      <c r="Q397" s="216"/>
      <c r="R397" s="216"/>
      <c r="S397" s="216"/>
      <c r="T397" s="217"/>
      <c r="AT397" s="218" t="s">
        <v>152</v>
      </c>
      <c r="AU397" s="218" t="s">
        <v>150</v>
      </c>
      <c r="AV397" s="14" t="s">
        <v>150</v>
      </c>
      <c r="AW397" s="14" t="s">
        <v>31</v>
      </c>
      <c r="AX397" s="14" t="s">
        <v>73</v>
      </c>
      <c r="AY397" s="218" t="s">
        <v>142</v>
      </c>
    </row>
    <row r="398" spans="1:65" s="15" customFormat="1" ht="11.25">
      <c r="B398" s="219"/>
      <c r="C398" s="220"/>
      <c r="D398" s="199" t="s">
        <v>152</v>
      </c>
      <c r="E398" s="221" t="s">
        <v>1</v>
      </c>
      <c r="F398" s="222" t="s">
        <v>163</v>
      </c>
      <c r="G398" s="220"/>
      <c r="H398" s="223">
        <v>7</v>
      </c>
      <c r="I398" s="224"/>
      <c r="J398" s="220"/>
      <c r="K398" s="220"/>
      <c r="L398" s="225"/>
      <c r="M398" s="226"/>
      <c r="N398" s="227"/>
      <c r="O398" s="227"/>
      <c r="P398" s="227"/>
      <c r="Q398" s="227"/>
      <c r="R398" s="227"/>
      <c r="S398" s="227"/>
      <c r="T398" s="228"/>
      <c r="AT398" s="229" t="s">
        <v>152</v>
      </c>
      <c r="AU398" s="229" t="s">
        <v>150</v>
      </c>
      <c r="AV398" s="15" t="s">
        <v>149</v>
      </c>
      <c r="AW398" s="15" t="s">
        <v>31</v>
      </c>
      <c r="AX398" s="15" t="s">
        <v>80</v>
      </c>
      <c r="AY398" s="229" t="s">
        <v>142</v>
      </c>
    </row>
    <row r="399" spans="1:65" s="2" customFormat="1" ht="16.5" customHeight="1">
      <c r="A399" s="34"/>
      <c r="B399" s="35"/>
      <c r="C399" s="183" t="s">
        <v>490</v>
      </c>
      <c r="D399" s="183" t="s">
        <v>145</v>
      </c>
      <c r="E399" s="184" t="s">
        <v>491</v>
      </c>
      <c r="F399" s="185" t="s">
        <v>492</v>
      </c>
      <c r="G399" s="186" t="s">
        <v>313</v>
      </c>
      <c r="H399" s="187">
        <v>2</v>
      </c>
      <c r="I399" s="188"/>
      <c r="J399" s="189">
        <f>ROUND(I399*H399,2)</f>
        <v>0</v>
      </c>
      <c r="K399" s="190"/>
      <c r="L399" s="39"/>
      <c r="M399" s="191" t="s">
        <v>1</v>
      </c>
      <c r="N399" s="192" t="s">
        <v>39</v>
      </c>
      <c r="O399" s="71"/>
      <c r="P399" s="193">
        <f>O399*H399</f>
        <v>0</v>
      </c>
      <c r="Q399" s="193">
        <v>7.1000000000000002E-4</v>
      </c>
      <c r="R399" s="193">
        <f>Q399*H399</f>
        <v>1.42E-3</v>
      </c>
      <c r="S399" s="193">
        <v>0</v>
      </c>
      <c r="T399" s="194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95" t="s">
        <v>261</v>
      </c>
      <c r="AT399" s="195" t="s">
        <v>145</v>
      </c>
      <c r="AU399" s="195" t="s">
        <v>150</v>
      </c>
      <c r="AY399" s="17" t="s">
        <v>142</v>
      </c>
      <c r="BE399" s="196">
        <f>IF(N399="základní",J399,0)</f>
        <v>0</v>
      </c>
      <c r="BF399" s="196">
        <f>IF(N399="snížená",J399,0)</f>
        <v>0</v>
      </c>
      <c r="BG399" s="196">
        <f>IF(N399="zákl. přenesená",J399,0)</f>
        <v>0</v>
      </c>
      <c r="BH399" s="196">
        <f>IF(N399="sníž. přenesená",J399,0)</f>
        <v>0</v>
      </c>
      <c r="BI399" s="196">
        <f>IF(N399="nulová",J399,0)</f>
        <v>0</v>
      </c>
      <c r="BJ399" s="17" t="s">
        <v>150</v>
      </c>
      <c r="BK399" s="196">
        <f>ROUND(I399*H399,2)</f>
        <v>0</v>
      </c>
      <c r="BL399" s="17" t="s">
        <v>261</v>
      </c>
      <c r="BM399" s="195" t="s">
        <v>493</v>
      </c>
    </row>
    <row r="400" spans="1:65" s="13" customFormat="1" ht="11.25">
      <c r="B400" s="197"/>
      <c r="C400" s="198"/>
      <c r="D400" s="199" t="s">
        <v>152</v>
      </c>
      <c r="E400" s="200" t="s">
        <v>1</v>
      </c>
      <c r="F400" s="201" t="s">
        <v>494</v>
      </c>
      <c r="G400" s="198"/>
      <c r="H400" s="200" t="s">
        <v>1</v>
      </c>
      <c r="I400" s="202"/>
      <c r="J400" s="198"/>
      <c r="K400" s="198"/>
      <c r="L400" s="203"/>
      <c r="M400" s="204"/>
      <c r="N400" s="205"/>
      <c r="O400" s="205"/>
      <c r="P400" s="205"/>
      <c r="Q400" s="205"/>
      <c r="R400" s="205"/>
      <c r="S400" s="205"/>
      <c r="T400" s="206"/>
      <c r="AT400" s="207" t="s">
        <v>152</v>
      </c>
      <c r="AU400" s="207" t="s">
        <v>150</v>
      </c>
      <c r="AV400" s="13" t="s">
        <v>80</v>
      </c>
      <c r="AW400" s="13" t="s">
        <v>31</v>
      </c>
      <c r="AX400" s="13" t="s">
        <v>73</v>
      </c>
      <c r="AY400" s="207" t="s">
        <v>142</v>
      </c>
    </row>
    <row r="401" spans="1:65" s="14" customFormat="1" ht="11.25">
      <c r="B401" s="208"/>
      <c r="C401" s="209"/>
      <c r="D401" s="199" t="s">
        <v>152</v>
      </c>
      <c r="E401" s="210" t="s">
        <v>1</v>
      </c>
      <c r="F401" s="211" t="s">
        <v>150</v>
      </c>
      <c r="G401" s="209"/>
      <c r="H401" s="212">
        <v>2</v>
      </c>
      <c r="I401" s="213"/>
      <c r="J401" s="209"/>
      <c r="K401" s="209"/>
      <c r="L401" s="214"/>
      <c r="M401" s="215"/>
      <c r="N401" s="216"/>
      <c r="O401" s="216"/>
      <c r="P401" s="216"/>
      <c r="Q401" s="216"/>
      <c r="R401" s="216"/>
      <c r="S401" s="216"/>
      <c r="T401" s="217"/>
      <c r="AT401" s="218" t="s">
        <v>152</v>
      </c>
      <c r="AU401" s="218" t="s">
        <v>150</v>
      </c>
      <c r="AV401" s="14" t="s">
        <v>150</v>
      </c>
      <c r="AW401" s="14" t="s">
        <v>31</v>
      </c>
      <c r="AX401" s="14" t="s">
        <v>80</v>
      </c>
      <c r="AY401" s="218" t="s">
        <v>142</v>
      </c>
    </row>
    <row r="402" spans="1:65" s="2" customFormat="1" ht="16.5" customHeight="1">
      <c r="A402" s="34"/>
      <c r="B402" s="35"/>
      <c r="C402" s="183" t="s">
        <v>495</v>
      </c>
      <c r="D402" s="183" t="s">
        <v>145</v>
      </c>
      <c r="E402" s="184" t="s">
        <v>496</v>
      </c>
      <c r="F402" s="185" t="s">
        <v>497</v>
      </c>
      <c r="G402" s="186" t="s">
        <v>313</v>
      </c>
      <c r="H402" s="187">
        <v>1</v>
      </c>
      <c r="I402" s="188"/>
      <c r="J402" s="189">
        <f>ROUND(I402*H402,2)</f>
        <v>0</v>
      </c>
      <c r="K402" s="190"/>
      <c r="L402" s="39"/>
      <c r="M402" s="191" t="s">
        <v>1</v>
      </c>
      <c r="N402" s="192" t="s">
        <v>39</v>
      </c>
      <c r="O402" s="71"/>
      <c r="P402" s="193">
        <f>O402*H402</f>
        <v>0</v>
      </c>
      <c r="Q402" s="193">
        <v>2.2399999999999998E-3</v>
      </c>
      <c r="R402" s="193">
        <f>Q402*H402</f>
        <v>2.2399999999999998E-3</v>
      </c>
      <c r="S402" s="193">
        <v>0</v>
      </c>
      <c r="T402" s="194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95" t="s">
        <v>261</v>
      </c>
      <c r="AT402" s="195" t="s">
        <v>145</v>
      </c>
      <c r="AU402" s="195" t="s">
        <v>150</v>
      </c>
      <c r="AY402" s="17" t="s">
        <v>142</v>
      </c>
      <c r="BE402" s="196">
        <f>IF(N402="základní",J402,0)</f>
        <v>0</v>
      </c>
      <c r="BF402" s="196">
        <f>IF(N402="snížená",J402,0)</f>
        <v>0</v>
      </c>
      <c r="BG402" s="196">
        <f>IF(N402="zákl. přenesená",J402,0)</f>
        <v>0</v>
      </c>
      <c r="BH402" s="196">
        <f>IF(N402="sníž. přenesená",J402,0)</f>
        <v>0</v>
      </c>
      <c r="BI402" s="196">
        <f>IF(N402="nulová",J402,0)</f>
        <v>0</v>
      </c>
      <c r="BJ402" s="17" t="s">
        <v>150</v>
      </c>
      <c r="BK402" s="196">
        <f>ROUND(I402*H402,2)</f>
        <v>0</v>
      </c>
      <c r="BL402" s="17" t="s">
        <v>261</v>
      </c>
      <c r="BM402" s="195" t="s">
        <v>498</v>
      </c>
    </row>
    <row r="403" spans="1:65" s="13" customFormat="1" ht="11.25">
      <c r="B403" s="197"/>
      <c r="C403" s="198"/>
      <c r="D403" s="199" t="s">
        <v>152</v>
      </c>
      <c r="E403" s="200" t="s">
        <v>1</v>
      </c>
      <c r="F403" s="201" t="s">
        <v>184</v>
      </c>
      <c r="G403" s="198"/>
      <c r="H403" s="200" t="s">
        <v>1</v>
      </c>
      <c r="I403" s="202"/>
      <c r="J403" s="198"/>
      <c r="K403" s="198"/>
      <c r="L403" s="203"/>
      <c r="M403" s="204"/>
      <c r="N403" s="205"/>
      <c r="O403" s="205"/>
      <c r="P403" s="205"/>
      <c r="Q403" s="205"/>
      <c r="R403" s="205"/>
      <c r="S403" s="205"/>
      <c r="T403" s="206"/>
      <c r="AT403" s="207" t="s">
        <v>152</v>
      </c>
      <c r="AU403" s="207" t="s">
        <v>150</v>
      </c>
      <c r="AV403" s="13" t="s">
        <v>80</v>
      </c>
      <c r="AW403" s="13" t="s">
        <v>31</v>
      </c>
      <c r="AX403" s="13" t="s">
        <v>73</v>
      </c>
      <c r="AY403" s="207" t="s">
        <v>142</v>
      </c>
    </row>
    <row r="404" spans="1:65" s="14" customFormat="1" ht="11.25">
      <c r="B404" s="208"/>
      <c r="C404" s="209"/>
      <c r="D404" s="199" t="s">
        <v>152</v>
      </c>
      <c r="E404" s="210" t="s">
        <v>1</v>
      </c>
      <c r="F404" s="211" t="s">
        <v>80</v>
      </c>
      <c r="G404" s="209"/>
      <c r="H404" s="212">
        <v>1</v>
      </c>
      <c r="I404" s="213"/>
      <c r="J404" s="209"/>
      <c r="K404" s="209"/>
      <c r="L404" s="214"/>
      <c r="M404" s="215"/>
      <c r="N404" s="216"/>
      <c r="O404" s="216"/>
      <c r="P404" s="216"/>
      <c r="Q404" s="216"/>
      <c r="R404" s="216"/>
      <c r="S404" s="216"/>
      <c r="T404" s="217"/>
      <c r="AT404" s="218" t="s">
        <v>152</v>
      </c>
      <c r="AU404" s="218" t="s">
        <v>150</v>
      </c>
      <c r="AV404" s="14" t="s">
        <v>150</v>
      </c>
      <c r="AW404" s="14" t="s">
        <v>31</v>
      </c>
      <c r="AX404" s="14" t="s">
        <v>80</v>
      </c>
      <c r="AY404" s="218" t="s">
        <v>142</v>
      </c>
    </row>
    <row r="405" spans="1:65" s="2" customFormat="1" ht="16.5" customHeight="1">
      <c r="A405" s="34"/>
      <c r="B405" s="35"/>
      <c r="C405" s="183" t="s">
        <v>499</v>
      </c>
      <c r="D405" s="183" t="s">
        <v>145</v>
      </c>
      <c r="E405" s="184" t="s">
        <v>500</v>
      </c>
      <c r="F405" s="185" t="s">
        <v>501</v>
      </c>
      <c r="G405" s="186" t="s">
        <v>247</v>
      </c>
      <c r="H405" s="187">
        <v>1</v>
      </c>
      <c r="I405" s="188"/>
      <c r="J405" s="189">
        <f>ROUND(I405*H405,2)</f>
        <v>0</v>
      </c>
      <c r="K405" s="190"/>
      <c r="L405" s="39"/>
      <c r="M405" s="191" t="s">
        <v>1</v>
      </c>
      <c r="N405" s="192" t="s">
        <v>39</v>
      </c>
      <c r="O405" s="71"/>
      <c r="P405" s="193">
        <f>O405*H405</f>
        <v>0</v>
      </c>
      <c r="Q405" s="193">
        <v>0</v>
      </c>
      <c r="R405" s="193">
        <f>Q405*H405</f>
        <v>0</v>
      </c>
      <c r="S405" s="193">
        <v>0</v>
      </c>
      <c r="T405" s="194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5" t="s">
        <v>261</v>
      </c>
      <c r="AT405" s="195" t="s">
        <v>145</v>
      </c>
      <c r="AU405" s="195" t="s">
        <v>150</v>
      </c>
      <c r="AY405" s="17" t="s">
        <v>142</v>
      </c>
      <c r="BE405" s="196">
        <f>IF(N405="základní",J405,0)</f>
        <v>0</v>
      </c>
      <c r="BF405" s="196">
        <f>IF(N405="snížená",J405,0)</f>
        <v>0</v>
      </c>
      <c r="BG405" s="196">
        <f>IF(N405="zákl. přenesená",J405,0)</f>
        <v>0</v>
      </c>
      <c r="BH405" s="196">
        <f>IF(N405="sníž. přenesená",J405,0)</f>
        <v>0</v>
      </c>
      <c r="BI405" s="196">
        <f>IF(N405="nulová",J405,0)</f>
        <v>0</v>
      </c>
      <c r="BJ405" s="17" t="s">
        <v>150</v>
      </c>
      <c r="BK405" s="196">
        <f>ROUND(I405*H405,2)</f>
        <v>0</v>
      </c>
      <c r="BL405" s="17" t="s">
        <v>261</v>
      </c>
      <c r="BM405" s="195" t="s">
        <v>502</v>
      </c>
    </row>
    <row r="406" spans="1:65" s="13" customFormat="1" ht="11.25">
      <c r="B406" s="197"/>
      <c r="C406" s="198"/>
      <c r="D406" s="199" t="s">
        <v>152</v>
      </c>
      <c r="E406" s="200" t="s">
        <v>1</v>
      </c>
      <c r="F406" s="201" t="s">
        <v>483</v>
      </c>
      <c r="G406" s="198"/>
      <c r="H406" s="200" t="s">
        <v>1</v>
      </c>
      <c r="I406" s="202"/>
      <c r="J406" s="198"/>
      <c r="K406" s="198"/>
      <c r="L406" s="203"/>
      <c r="M406" s="204"/>
      <c r="N406" s="205"/>
      <c r="O406" s="205"/>
      <c r="P406" s="205"/>
      <c r="Q406" s="205"/>
      <c r="R406" s="205"/>
      <c r="S406" s="205"/>
      <c r="T406" s="206"/>
      <c r="AT406" s="207" t="s">
        <v>152</v>
      </c>
      <c r="AU406" s="207" t="s">
        <v>150</v>
      </c>
      <c r="AV406" s="13" t="s">
        <v>80</v>
      </c>
      <c r="AW406" s="13" t="s">
        <v>31</v>
      </c>
      <c r="AX406" s="13" t="s">
        <v>73</v>
      </c>
      <c r="AY406" s="207" t="s">
        <v>142</v>
      </c>
    </row>
    <row r="407" spans="1:65" s="14" customFormat="1" ht="11.25">
      <c r="B407" s="208"/>
      <c r="C407" s="209"/>
      <c r="D407" s="199" t="s">
        <v>152</v>
      </c>
      <c r="E407" s="210" t="s">
        <v>1</v>
      </c>
      <c r="F407" s="211" t="s">
        <v>80</v>
      </c>
      <c r="G407" s="209"/>
      <c r="H407" s="212">
        <v>1</v>
      </c>
      <c r="I407" s="213"/>
      <c r="J407" s="209"/>
      <c r="K407" s="209"/>
      <c r="L407" s="214"/>
      <c r="M407" s="215"/>
      <c r="N407" s="216"/>
      <c r="O407" s="216"/>
      <c r="P407" s="216"/>
      <c r="Q407" s="216"/>
      <c r="R407" s="216"/>
      <c r="S407" s="216"/>
      <c r="T407" s="217"/>
      <c r="AT407" s="218" t="s">
        <v>152</v>
      </c>
      <c r="AU407" s="218" t="s">
        <v>150</v>
      </c>
      <c r="AV407" s="14" t="s">
        <v>150</v>
      </c>
      <c r="AW407" s="14" t="s">
        <v>31</v>
      </c>
      <c r="AX407" s="14" t="s">
        <v>80</v>
      </c>
      <c r="AY407" s="218" t="s">
        <v>142</v>
      </c>
    </row>
    <row r="408" spans="1:65" s="2" customFormat="1" ht="16.5" customHeight="1">
      <c r="A408" s="34"/>
      <c r="B408" s="35"/>
      <c r="C408" s="183" t="s">
        <v>503</v>
      </c>
      <c r="D408" s="183" t="s">
        <v>145</v>
      </c>
      <c r="E408" s="184" t="s">
        <v>504</v>
      </c>
      <c r="F408" s="185" t="s">
        <v>505</v>
      </c>
      <c r="G408" s="186" t="s">
        <v>247</v>
      </c>
      <c r="H408" s="187">
        <v>4</v>
      </c>
      <c r="I408" s="188"/>
      <c r="J408" s="189">
        <f>ROUND(I408*H408,2)</f>
        <v>0</v>
      </c>
      <c r="K408" s="190"/>
      <c r="L408" s="39"/>
      <c r="M408" s="191" t="s">
        <v>1</v>
      </c>
      <c r="N408" s="192" t="s">
        <v>39</v>
      </c>
      <c r="O408" s="71"/>
      <c r="P408" s="193">
        <f>O408*H408</f>
        <v>0</v>
      </c>
      <c r="Q408" s="193">
        <v>0</v>
      </c>
      <c r="R408" s="193">
        <f>Q408*H408</f>
        <v>0</v>
      </c>
      <c r="S408" s="193">
        <v>0</v>
      </c>
      <c r="T408" s="194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5" t="s">
        <v>261</v>
      </c>
      <c r="AT408" s="195" t="s">
        <v>145</v>
      </c>
      <c r="AU408" s="195" t="s">
        <v>150</v>
      </c>
      <c r="AY408" s="17" t="s">
        <v>142</v>
      </c>
      <c r="BE408" s="196">
        <f>IF(N408="základní",J408,0)</f>
        <v>0</v>
      </c>
      <c r="BF408" s="196">
        <f>IF(N408="snížená",J408,0)</f>
        <v>0</v>
      </c>
      <c r="BG408" s="196">
        <f>IF(N408="zákl. přenesená",J408,0)</f>
        <v>0</v>
      </c>
      <c r="BH408" s="196">
        <f>IF(N408="sníž. přenesená",J408,0)</f>
        <v>0</v>
      </c>
      <c r="BI408" s="196">
        <f>IF(N408="nulová",J408,0)</f>
        <v>0</v>
      </c>
      <c r="BJ408" s="17" t="s">
        <v>150</v>
      </c>
      <c r="BK408" s="196">
        <f>ROUND(I408*H408,2)</f>
        <v>0</v>
      </c>
      <c r="BL408" s="17" t="s">
        <v>261</v>
      </c>
      <c r="BM408" s="195" t="s">
        <v>506</v>
      </c>
    </row>
    <row r="409" spans="1:65" s="13" customFormat="1" ht="11.25">
      <c r="B409" s="197"/>
      <c r="C409" s="198"/>
      <c r="D409" s="199" t="s">
        <v>152</v>
      </c>
      <c r="E409" s="200" t="s">
        <v>1</v>
      </c>
      <c r="F409" s="201" t="s">
        <v>488</v>
      </c>
      <c r="G409" s="198"/>
      <c r="H409" s="200" t="s">
        <v>1</v>
      </c>
      <c r="I409" s="202"/>
      <c r="J409" s="198"/>
      <c r="K409" s="198"/>
      <c r="L409" s="203"/>
      <c r="M409" s="204"/>
      <c r="N409" s="205"/>
      <c r="O409" s="205"/>
      <c r="P409" s="205"/>
      <c r="Q409" s="205"/>
      <c r="R409" s="205"/>
      <c r="S409" s="205"/>
      <c r="T409" s="206"/>
      <c r="AT409" s="207" t="s">
        <v>152</v>
      </c>
      <c r="AU409" s="207" t="s">
        <v>150</v>
      </c>
      <c r="AV409" s="13" t="s">
        <v>80</v>
      </c>
      <c r="AW409" s="13" t="s">
        <v>31</v>
      </c>
      <c r="AX409" s="13" t="s">
        <v>73</v>
      </c>
      <c r="AY409" s="207" t="s">
        <v>142</v>
      </c>
    </row>
    <row r="410" spans="1:65" s="14" customFormat="1" ht="11.25">
      <c r="B410" s="208"/>
      <c r="C410" s="209"/>
      <c r="D410" s="199" t="s">
        <v>152</v>
      </c>
      <c r="E410" s="210" t="s">
        <v>1</v>
      </c>
      <c r="F410" s="211" t="s">
        <v>507</v>
      </c>
      <c r="G410" s="209"/>
      <c r="H410" s="212">
        <v>2</v>
      </c>
      <c r="I410" s="213"/>
      <c r="J410" s="209"/>
      <c r="K410" s="209"/>
      <c r="L410" s="214"/>
      <c r="M410" s="215"/>
      <c r="N410" s="216"/>
      <c r="O410" s="216"/>
      <c r="P410" s="216"/>
      <c r="Q410" s="216"/>
      <c r="R410" s="216"/>
      <c r="S410" s="216"/>
      <c r="T410" s="217"/>
      <c r="AT410" s="218" t="s">
        <v>152</v>
      </c>
      <c r="AU410" s="218" t="s">
        <v>150</v>
      </c>
      <c r="AV410" s="14" t="s">
        <v>150</v>
      </c>
      <c r="AW410" s="14" t="s">
        <v>31</v>
      </c>
      <c r="AX410" s="14" t="s">
        <v>73</v>
      </c>
      <c r="AY410" s="218" t="s">
        <v>142</v>
      </c>
    </row>
    <row r="411" spans="1:65" s="13" customFormat="1" ht="11.25">
      <c r="B411" s="197"/>
      <c r="C411" s="198"/>
      <c r="D411" s="199" t="s">
        <v>152</v>
      </c>
      <c r="E411" s="200" t="s">
        <v>1</v>
      </c>
      <c r="F411" s="201" t="s">
        <v>338</v>
      </c>
      <c r="G411" s="198"/>
      <c r="H411" s="200" t="s">
        <v>1</v>
      </c>
      <c r="I411" s="202"/>
      <c r="J411" s="198"/>
      <c r="K411" s="198"/>
      <c r="L411" s="203"/>
      <c r="M411" s="204"/>
      <c r="N411" s="205"/>
      <c r="O411" s="205"/>
      <c r="P411" s="205"/>
      <c r="Q411" s="205"/>
      <c r="R411" s="205"/>
      <c r="S411" s="205"/>
      <c r="T411" s="206"/>
      <c r="AT411" s="207" t="s">
        <v>152</v>
      </c>
      <c r="AU411" s="207" t="s">
        <v>150</v>
      </c>
      <c r="AV411" s="13" t="s">
        <v>80</v>
      </c>
      <c r="AW411" s="13" t="s">
        <v>31</v>
      </c>
      <c r="AX411" s="13" t="s">
        <v>73</v>
      </c>
      <c r="AY411" s="207" t="s">
        <v>142</v>
      </c>
    </row>
    <row r="412" spans="1:65" s="14" customFormat="1" ht="11.25">
      <c r="B412" s="208"/>
      <c r="C412" s="209"/>
      <c r="D412" s="199" t="s">
        <v>152</v>
      </c>
      <c r="E412" s="210" t="s">
        <v>1</v>
      </c>
      <c r="F412" s="211" t="s">
        <v>80</v>
      </c>
      <c r="G412" s="209"/>
      <c r="H412" s="212">
        <v>1</v>
      </c>
      <c r="I412" s="213"/>
      <c r="J412" s="209"/>
      <c r="K412" s="209"/>
      <c r="L412" s="214"/>
      <c r="M412" s="215"/>
      <c r="N412" s="216"/>
      <c r="O412" s="216"/>
      <c r="P412" s="216"/>
      <c r="Q412" s="216"/>
      <c r="R412" s="216"/>
      <c r="S412" s="216"/>
      <c r="T412" s="217"/>
      <c r="AT412" s="218" t="s">
        <v>152</v>
      </c>
      <c r="AU412" s="218" t="s">
        <v>150</v>
      </c>
      <c r="AV412" s="14" t="s">
        <v>150</v>
      </c>
      <c r="AW412" s="14" t="s">
        <v>31</v>
      </c>
      <c r="AX412" s="14" t="s">
        <v>73</v>
      </c>
      <c r="AY412" s="218" t="s">
        <v>142</v>
      </c>
    </row>
    <row r="413" spans="1:65" s="13" customFormat="1" ht="11.25">
      <c r="B413" s="197"/>
      <c r="C413" s="198"/>
      <c r="D413" s="199" t="s">
        <v>152</v>
      </c>
      <c r="E413" s="200" t="s">
        <v>1</v>
      </c>
      <c r="F413" s="201" t="s">
        <v>494</v>
      </c>
      <c r="G413" s="198"/>
      <c r="H413" s="200" t="s">
        <v>1</v>
      </c>
      <c r="I413" s="202"/>
      <c r="J413" s="198"/>
      <c r="K413" s="198"/>
      <c r="L413" s="203"/>
      <c r="M413" s="204"/>
      <c r="N413" s="205"/>
      <c r="O413" s="205"/>
      <c r="P413" s="205"/>
      <c r="Q413" s="205"/>
      <c r="R413" s="205"/>
      <c r="S413" s="205"/>
      <c r="T413" s="206"/>
      <c r="AT413" s="207" t="s">
        <v>152</v>
      </c>
      <c r="AU413" s="207" t="s">
        <v>150</v>
      </c>
      <c r="AV413" s="13" t="s">
        <v>80</v>
      </c>
      <c r="AW413" s="13" t="s">
        <v>31</v>
      </c>
      <c r="AX413" s="13" t="s">
        <v>73</v>
      </c>
      <c r="AY413" s="207" t="s">
        <v>142</v>
      </c>
    </row>
    <row r="414" spans="1:65" s="14" customFormat="1" ht="11.25">
      <c r="B414" s="208"/>
      <c r="C414" s="209"/>
      <c r="D414" s="199" t="s">
        <v>152</v>
      </c>
      <c r="E414" s="210" t="s">
        <v>1</v>
      </c>
      <c r="F414" s="211" t="s">
        <v>80</v>
      </c>
      <c r="G414" s="209"/>
      <c r="H414" s="212">
        <v>1</v>
      </c>
      <c r="I414" s="213"/>
      <c r="J414" s="209"/>
      <c r="K414" s="209"/>
      <c r="L414" s="214"/>
      <c r="M414" s="215"/>
      <c r="N414" s="216"/>
      <c r="O414" s="216"/>
      <c r="P414" s="216"/>
      <c r="Q414" s="216"/>
      <c r="R414" s="216"/>
      <c r="S414" s="216"/>
      <c r="T414" s="217"/>
      <c r="AT414" s="218" t="s">
        <v>152</v>
      </c>
      <c r="AU414" s="218" t="s">
        <v>150</v>
      </c>
      <c r="AV414" s="14" t="s">
        <v>150</v>
      </c>
      <c r="AW414" s="14" t="s">
        <v>31</v>
      </c>
      <c r="AX414" s="14" t="s">
        <v>73</v>
      </c>
      <c r="AY414" s="218" t="s">
        <v>142</v>
      </c>
    </row>
    <row r="415" spans="1:65" s="15" customFormat="1" ht="11.25">
      <c r="B415" s="219"/>
      <c r="C415" s="220"/>
      <c r="D415" s="199" t="s">
        <v>152</v>
      </c>
      <c r="E415" s="221" t="s">
        <v>1</v>
      </c>
      <c r="F415" s="222" t="s">
        <v>163</v>
      </c>
      <c r="G415" s="220"/>
      <c r="H415" s="223">
        <v>4</v>
      </c>
      <c r="I415" s="224"/>
      <c r="J415" s="220"/>
      <c r="K415" s="220"/>
      <c r="L415" s="225"/>
      <c r="M415" s="226"/>
      <c r="N415" s="227"/>
      <c r="O415" s="227"/>
      <c r="P415" s="227"/>
      <c r="Q415" s="227"/>
      <c r="R415" s="227"/>
      <c r="S415" s="227"/>
      <c r="T415" s="228"/>
      <c r="AT415" s="229" t="s">
        <v>152</v>
      </c>
      <c r="AU415" s="229" t="s">
        <v>150</v>
      </c>
      <c r="AV415" s="15" t="s">
        <v>149</v>
      </c>
      <c r="AW415" s="15" t="s">
        <v>31</v>
      </c>
      <c r="AX415" s="15" t="s">
        <v>80</v>
      </c>
      <c r="AY415" s="229" t="s">
        <v>142</v>
      </c>
    </row>
    <row r="416" spans="1:65" s="2" customFormat="1" ht="21.75" customHeight="1">
      <c r="A416" s="34"/>
      <c r="B416" s="35"/>
      <c r="C416" s="183" t="s">
        <v>508</v>
      </c>
      <c r="D416" s="183" t="s">
        <v>145</v>
      </c>
      <c r="E416" s="184" t="s">
        <v>509</v>
      </c>
      <c r="F416" s="185" t="s">
        <v>510</v>
      </c>
      <c r="G416" s="186" t="s">
        <v>247</v>
      </c>
      <c r="H416" s="187">
        <v>1</v>
      </c>
      <c r="I416" s="188"/>
      <c r="J416" s="189">
        <f>ROUND(I416*H416,2)</f>
        <v>0</v>
      </c>
      <c r="K416" s="190"/>
      <c r="L416" s="39"/>
      <c r="M416" s="191" t="s">
        <v>1</v>
      </c>
      <c r="N416" s="192" t="s">
        <v>39</v>
      </c>
      <c r="O416" s="71"/>
      <c r="P416" s="193">
        <f>O416*H416</f>
        <v>0</v>
      </c>
      <c r="Q416" s="193">
        <v>0</v>
      </c>
      <c r="R416" s="193">
        <f>Q416*H416</f>
        <v>0</v>
      </c>
      <c r="S416" s="193">
        <v>0</v>
      </c>
      <c r="T416" s="194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95" t="s">
        <v>261</v>
      </c>
      <c r="AT416" s="195" t="s">
        <v>145</v>
      </c>
      <c r="AU416" s="195" t="s">
        <v>150</v>
      </c>
      <c r="AY416" s="17" t="s">
        <v>142</v>
      </c>
      <c r="BE416" s="196">
        <f>IF(N416="základní",J416,0)</f>
        <v>0</v>
      </c>
      <c r="BF416" s="196">
        <f>IF(N416="snížená",J416,0)</f>
        <v>0</v>
      </c>
      <c r="BG416" s="196">
        <f>IF(N416="zákl. přenesená",J416,0)</f>
        <v>0</v>
      </c>
      <c r="BH416" s="196">
        <f>IF(N416="sníž. přenesená",J416,0)</f>
        <v>0</v>
      </c>
      <c r="BI416" s="196">
        <f>IF(N416="nulová",J416,0)</f>
        <v>0</v>
      </c>
      <c r="BJ416" s="17" t="s">
        <v>150</v>
      </c>
      <c r="BK416" s="196">
        <f>ROUND(I416*H416,2)</f>
        <v>0</v>
      </c>
      <c r="BL416" s="17" t="s">
        <v>261</v>
      </c>
      <c r="BM416" s="195" t="s">
        <v>511</v>
      </c>
    </row>
    <row r="417" spans="1:65" s="13" customFormat="1" ht="11.25">
      <c r="B417" s="197"/>
      <c r="C417" s="198"/>
      <c r="D417" s="199" t="s">
        <v>152</v>
      </c>
      <c r="E417" s="200" t="s">
        <v>1</v>
      </c>
      <c r="F417" s="201" t="s">
        <v>184</v>
      </c>
      <c r="G417" s="198"/>
      <c r="H417" s="200" t="s">
        <v>1</v>
      </c>
      <c r="I417" s="202"/>
      <c r="J417" s="198"/>
      <c r="K417" s="198"/>
      <c r="L417" s="203"/>
      <c r="M417" s="204"/>
      <c r="N417" s="205"/>
      <c r="O417" s="205"/>
      <c r="P417" s="205"/>
      <c r="Q417" s="205"/>
      <c r="R417" s="205"/>
      <c r="S417" s="205"/>
      <c r="T417" s="206"/>
      <c r="AT417" s="207" t="s">
        <v>152</v>
      </c>
      <c r="AU417" s="207" t="s">
        <v>150</v>
      </c>
      <c r="AV417" s="13" t="s">
        <v>80</v>
      </c>
      <c r="AW417" s="13" t="s">
        <v>31</v>
      </c>
      <c r="AX417" s="13" t="s">
        <v>73</v>
      </c>
      <c r="AY417" s="207" t="s">
        <v>142</v>
      </c>
    </row>
    <row r="418" spans="1:65" s="14" customFormat="1" ht="11.25">
      <c r="B418" s="208"/>
      <c r="C418" s="209"/>
      <c r="D418" s="199" t="s">
        <v>152</v>
      </c>
      <c r="E418" s="210" t="s">
        <v>1</v>
      </c>
      <c r="F418" s="211" t="s">
        <v>80</v>
      </c>
      <c r="G418" s="209"/>
      <c r="H418" s="212">
        <v>1</v>
      </c>
      <c r="I418" s="213"/>
      <c r="J418" s="209"/>
      <c r="K418" s="209"/>
      <c r="L418" s="214"/>
      <c r="M418" s="215"/>
      <c r="N418" s="216"/>
      <c r="O418" s="216"/>
      <c r="P418" s="216"/>
      <c r="Q418" s="216"/>
      <c r="R418" s="216"/>
      <c r="S418" s="216"/>
      <c r="T418" s="217"/>
      <c r="AT418" s="218" t="s">
        <v>152</v>
      </c>
      <c r="AU418" s="218" t="s">
        <v>150</v>
      </c>
      <c r="AV418" s="14" t="s">
        <v>150</v>
      </c>
      <c r="AW418" s="14" t="s">
        <v>31</v>
      </c>
      <c r="AX418" s="14" t="s">
        <v>80</v>
      </c>
      <c r="AY418" s="218" t="s">
        <v>142</v>
      </c>
    </row>
    <row r="419" spans="1:65" s="2" customFormat="1" ht="24.2" customHeight="1">
      <c r="A419" s="34"/>
      <c r="B419" s="35"/>
      <c r="C419" s="183" t="s">
        <v>512</v>
      </c>
      <c r="D419" s="183" t="s">
        <v>145</v>
      </c>
      <c r="E419" s="184" t="s">
        <v>513</v>
      </c>
      <c r="F419" s="185" t="s">
        <v>514</v>
      </c>
      <c r="G419" s="186" t="s">
        <v>247</v>
      </c>
      <c r="H419" s="187">
        <v>1</v>
      </c>
      <c r="I419" s="188"/>
      <c r="J419" s="189">
        <f t="shared" ref="J419:J427" si="0">ROUND(I419*H419,2)</f>
        <v>0</v>
      </c>
      <c r="K419" s="190"/>
      <c r="L419" s="39"/>
      <c r="M419" s="191" t="s">
        <v>1</v>
      </c>
      <c r="N419" s="192" t="s">
        <v>39</v>
      </c>
      <c r="O419" s="71"/>
      <c r="P419" s="193">
        <f t="shared" ref="P419:P427" si="1">O419*H419</f>
        <v>0</v>
      </c>
      <c r="Q419" s="193">
        <v>1.515E-4</v>
      </c>
      <c r="R419" s="193">
        <f t="shared" ref="R419:R427" si="2">Q419*H419</f>
        <v>1.515E-4</v>
      </c>
      <c r="S419" s="193">
        <v>0</v>
      </c>
      <c r="T419" s="194">
        <f t="shared" ref="T419:T427" si="3"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5" t="s">
        <v>261</v>
      </c>
      <c r="AT419" s="195" t="s">
        <v>145</v>
      </c>
      <c r="AU419" s="195" t="s">
        <v>150</v>
      </c>
      <c r="AY419" s="17" t="s">
        <v>142</v>
      </c>
      <c r="BE419" s="196">
        <f t="shared" ref="BE419:BE427" si="4">IF(N419="základní",J419,0)</f>
        <v>0</v>
      </c>
      <c r="BF419" s="196">
        <f t="shared" ref="BF419:BF427" si="5">IF(N419="snížená",J419,0)</f>
        <v>0</v>
      </c>
      <c r="BG419" s="196">
        <f t="shared" ref="BG419:BG427" si="6">IF(N419="zákl. přenesená",J419,0)</f>
        <v>0</v>
      </c>
      <c r="BH419" s="196">
        <f t="shared" ref="BH419:BH427" si="7">IF(N419="sníž. přenesená",J419,0)</f>
        <v>0</v>
      </c>
      <c r="BI419" s="196">
        <f t="shared" ref="BI419:BI427" si="8">IF(N419="nulová",J419,0)</f>
        <v>0</v>
      </c>
      <c r="BJ419" s="17" t="s">
        <v>150</v>
      </c>
      <c r="BK419" s="196">
        <f t="shared" ref="BK419:BK427" si="9">ROUND(I419*H419,2)</f>
        <v>0</v>
      </c>
      <c r="BL419" s="17" t="s">
        <v>261</v>
      </c>
      <c r="BM419" s="195" t="s">
        <v>515</v>
      </c>
    </row>
    <row r="420" spans="1:65" s="2" customFormat="1" ht="24.2" customHeight="1">
      <c r="A420" s="34"/>
      <c r="B420" s="35"/>
      <c r="C420" s="183" t="s">
        <v>516</v>
      </c>
      <c r="D420" s="183" t="s">
        <v>145</v>
      </c>
      <c r="E420" s="184" t="s">
        <v>517</v>
      </c>
      <c r="F420" s="185" t="s">
        <v>518</v>
      </c>
      <c r="G420" s="186" t="s">
        <v>247</v>
      </c>
      <c r="H420" s="187">
        <v>1</v>
      </c>
      <c r="I420" s="188"/>
      <c r="J420" s="189">
        <f t="shared" si="0"/>
        <v>0</v>
      </c>
      <c r="K420" s="190"/>
      <c r="L420" s="39"/>
      <c r="M420" s="191" t="s">
        <v>1</v>
      </c>
      <c r="N420" s="192" t="s">
        <v>39</v>
      </c>
      <c r="O420" s="71"/>
      <c r="P420" s="193">
        <f t="shared" si="1"/>
        <v>0</v>
      </c>
      <c r="Q420" s="193">
        <v>1.4999999999999999E-4</v>
      </c>
      <c r="R420" s="193">
        <f t="shared" si="2"/>
        <v>1.4999999999999999E-4</v>
      </c>
      <c r="S420" s="193">
        <v>0</v>
      </c>
      <c r="T420" s="194">
        <f t="shared" si="3"/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5" t="s">
        <v>261</v>
      </c>
      <c r="AT420" s="195" t="s">
        <v>145</v>
      </c>
      <c r="AU420" s="195" t="s">
        <v>150</v>
      </c>
      <c r="AY420" s="17" t="s">
        <v>142</v>
      </c>
      <c r="BE420" s="196">
        <f t="shared" si="4"/>
        <v>0</v>
      </c>
      <c r="BF420" s="196">
        <f t="shared" si="5"/>
        <v>0</v>
      </c>
      <c r="BG420" s="196">
        <f t="shared" si="6"/>
        <v>0</v>
      </c>
      <c r="BH420" s="196">
        <f t="shared" si="7"/>
        <v>0</v>
      </c>
      <c r="BI420" s="196">
        <f t="shared" si="8"/>
        <v>0</v>
      </c>
      <c r="BJ420" s="17" t="s">
        <v>150</v>
      </c>
      <c r="BK420" s="196">
        <f t="shared" si="9"/>
        <v>0</v>
      </c>
      <c r="BL420" s="17" t="s">
        <v>261</v>
      </c>
      <c r="BM420" s="195" t="s">
        <v>519</v>
      </c>
    </row>
    <row r="421" spans="1:65" s="2" customFormat="1" ht="16.5" customHeight="1">
      <c r="A421" s="34"/>
      <c r="B421" s="35"/>
      <c r="C421" s="230" t="s">
        <v>520</v>
      </c>
      <c r="D421" s="230" t="s">
        <v>413</v>
      </c>
      <c r="E421" s="231" t="s">
        <v>521</v>
      </c>
      <c r="F421" s="232" t="s">
        <v>522</v>
      </c>
      <c r="G421" s="233" t="s">
        <v>247</v>
      </c>
      <c r="H421" s="234">
        <v>1</v>
      </c>
      <c r="I421" s="235"/>
      <c r="J421" s="236">
        <f t="shared" si="0"/>
        <v>0</v>
      </c>
      <c r="K421" s="237"/>
      <c r="L421" s="238"/>
      <c r="M421" s="239" t="s">
        <v>1</v>
      </c>
      <c r="N421" s="240" t="s">
        <v>39</v>
      </c>
      <c r="O421" s="71"/>
      <c r="P421" s="193">
        <f t="shared" si="1"/>
        <v>0</v>
      </c>
      <c r="Q421" s="193">
        <v>3.0400000000000002E-3</v>
      </c>
      <c r="R421" s="193">
        <f t="shared" si="2"/>
        <v>3.0400000000000002E-3</v>
      </c>
      <c r="S421" s="193">
        <v>0</v>
      </c>
      <c r="T421" s="194">
        <f t="shared" si="3"/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95" t="s">
        <v>348</v>
      </c>
      <c r="AT421" s="195" t="s">
        <v>413</v>
      </c>
      <c r="AU421" s="195" t="s">
        <v>150</v>
      </c>
      <c r="AY421" s="17" t="s">
        <v>142</v>
      </c>
      <c r="BE421" s="196">
        <f t="shared" si="4"/>
        <v>0</v>
      </c>
      <c r="BF421" s="196">
        <f t="shared" si="5"/>
        <v>0</v>
      </c>
      <c r="BG421" s="196">
        <f t="shared" si="6"/>
        <v>0</v>
      </c>
      <c r="BH421" s="196">
        <f t="shared" si="7"/>
        <v>0</v>
      </c>
      <c r="BI421" s="196">
        <f t="shared" si="8"/>
        <v>0</v>
      </c>
      <c r="BJ421" s="17" t="s">
        <v>150</v>
      </c>
      <c r="BK421" s="196">
        <f t="shared" si="9"/>
        <v>0</v>
      </c>
      <c r="BL421" s="17" t="s">
        <v>261</v>
      </c>
      <c r="BM421" s="195" t="s">
        <v>523</v>
      </c>
    </row>
    <row r="422" spans="1:65" s="2" customFormat="1" ht="24.2" customHeight="1">
      <c r="A422" s="34"/>
      <c r="B422" s="35"/>
      <c r="C422" s="183" t="s">
        <v>524</v>
      </c>
      <c r="D422" s="183" t="s">
        <v>145</v>
      </c>
      <c r="E422" s="184" t="s">
        <v>525</v>
      </c>
      <c r="F422" s="185" t="s">
        <v>526</v>
      </c>
      <c r="G422" s="186" t="s">
        <v>247</v>
      </c>
      <c r="H422" s="187">
        <v>2</v>
      </c>
      <c r="I422" s="188"/>
      <c r="J422" s="189">
        <f t="shared" si="0"/>
        <v>0</v>
      </c>
      <c r="K422" s="190"/>
      <c r="L422" s="39"/>
      <c r="M422" s="191" t="s">
        <v>1</v>
      </c>
      <c r="N422" s="192" t="s">
        <v>39</v>
      </c>
      <c r="O422" s="71"/>
      <c r="P422" s="193">
        <f t="shared" si="1"/>
        <v>0</v>
      </c>
      <c r="Q422" s="193">
        <v>6.0000000000000002E-5</v>
      </c>
      <c r="R422" s="193">
        <f t="shared" si="2"/>
        <v>1.2E-4</v>
      </c>
      <c r="S422" s="193">
        <v>0</v>
      </c>
      <c r="T422" s="194">
        <f t="shared" si="3"/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195" t="s">
        <v>261</v>
      </c>
      <c r="AT422" s="195" t="s">
        <v>145</v>
      </c>
      <c r="AU422" s="195" t="s">
        <v>150</v>
      </c>
      <c r="AY422" s="17" t="s">
        <v>142</v>
      </c>
      <c r="BE422" s="196">
        <f t="shared" si="4"/>
        <v>0</v>
      </c>
      <c r="BF422" s="196">
        <f t="shared" si="5"/>
        <v>0</v>
      </c>
      <c r="BG422" s="196">
        <f t="shared" si="6"/>
        <v>0</v>
      </c>
      <c r="BH422" s="196">
        <f t="shared" si="7"/>
        <v>0</v>
      </c>
      <c r="BI422" s="196">
        <f t="shared" si="8"/>
        <v>0</v>
      </c>
      <c r="BJ422" s="17" t="s">
        <v>150</v>
      </c>
      <c r="BK422" s="196">
        <f t="shared" si="9"/>
        <v>0</v>
      </c>
      <c r="BL422" s="17" t="s">
        <v>261</v>
      </c>
      <c r="BM422" s="195" t="s">
        <v>527</v>
      </c>
    </row>
    <row r="423" spans="1:65" s="2" customFormat="1" ht="24.2" customHeight="1">
      <c r="A423" s="34"/>
      <c r="B423" s="35"/>
      <c r="C423" s="230" t="s">
        <v>528</v>
      </c>
      <c r="D423" s="230" t="s">
        <v>413</v>
      </c>
      <c r="E423" s="231" t="s">
        <v>529</v>
      </c>
      <c r="F423" s="232" t="s">
        <v>530</v>
      </c>
      <c r="G423" s="233" t="s">
        <v>247</v>
      </c>
      <c r="H423" s="234">
        <v>2</v>
      </c>
      <c r="I423" s="235"/>
      <c r="J423" s="236">
        <f t="shared" si="0"/>
        <v>0</v>
      </c>
      <c r="K423" s="237"/>
      <c r="L423" s="238"/>
      <c r="M423" s="239" t="s">
        <v>1</v>
      </c>
      <c r="N423" s="240" t="s">
        <v>39</v>
      </c>
      <c r="O423" s="71"/>
      <c r="P423" s="193">
        <f t="shared" si="1"/>
        <v>0</v>
      </c>
      <c r="Q423" s="193">
        <v>4.4999999999999999E-4</v>
      </c>
      <c r="R423" s="193">
        <f t="shared" si="2"/>
        <v>8.9999999999999998E-4</v>
      </c>
      <c r="S423" s="193">
        <v>0</v>
      </c>
      <c r="T423" s="194">
        <f t="shared" si="3"/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95" t="s">
        <v>348</v>
      </c>
      <c r="AT423" s="195" t="s">
        <v>413</v>
      </c>
      <c r="AU423" s="195" t="s">
        <v>150</v>
      </c>
      <c r="AY423" s="17" t="s">
        <v>142</v>
      </c>
      <c r="BE423" s="196">
        <f t="shared" si="4"/>
        <v>0</v>
      </c>
      <c r="BF423" s="196">
        <f t="shared" si="5"/>
        <v>0</v>
      </c>
      <c r="BG423" s="196">
        <f t="shared" si="6"/>
        <v>0</v>
      </c>
      <c r="BH423" s="196">
        <f t="shared" si="7"/>
        <v>0</v>
      </c>
      <c r="BI423" s="196">
        <f t="shared" si="8"/>
        <v>0</v>
      </c>
      <c r="BJ423" s="17" t="s">
        <v>150</v>
      </c>
      <c r="BK423" s="196">
        <f t="shared" si="9"/>
        <v>0</v>
      </c>
      <c r="BL423" s="17" t="s">
        <v>261</v>
      </c>
      <c r="BM423" s="195" t="s">
        <v>531</v>
      </c>
    </row>
    <row r="424" spans="1:65" s="2" customFormat="1" ht="21.75" customHeight="1">
      <c r="A424" s="34"/>
      <c r="B424" s="35"/>
      <c r="C424" s="183" t="s">
        <v>532</v>
      </c>
      <c r="D424" s="183" t="s">
        <v>145</v>
      </c>
      <c r="E424" s="184" t="s">
        <v>533</v>
      </c>
      <c r="F424" s="185" t="s">
        <v>534</v>
      </c>
      <c r="G424" s="186" t="s">
        <v>313</v>
      </c>
      <c r="H424" s="187">
        <v>12</v>
      </c>
      <c r="I424" s="188"/>
      <c r="J424" s="189">
        <f t="shared" si="0"/>
        <v>0</v>
      </c>
      <c r="K424" s="190"/>
      <c r="L424" s="39"/>
      <c r="M424" s="191" t="s">
        <v>1</v>
      </c>
      <c r="N424" s="192" t="s">
        <v>39</v>
      </c>
      <c r="O424" s="71"/>
      <c r="P424" s="193">
        <f t="shared" si="1"/>
        <v>0</v>
      </c>
      <c r="Q424" s="193">
        <v>0</v>
      </c>
      <c r="R424" s="193">
        <f t="shared" si="2"/>
        <v>0</v>
      </c>
      <c r="S424" s="193">
        <v>0</v>
      </c>
      <c r="T424" s="194">
        <f t="shared" si="3"/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5" t="s">
        <v>261</v>
      </c>
      <c r="AT424" s="195" t="s">
        <v>145</v>
      </c>
      <c r="AU424" s="195" t="s">
        <v>150</v>
      </c>
      <c r="AY424" s="17" t="s">
        <v>142</v>
      </c>
      <c r="BE424" s="196">
        <f t="shared" si="4"/>
        <v>0</v>
      </c>
      <c r="BF424" s="196">
        <f t="shared" si="5"/>
        <v>0</v>
      </c>
      <c r="BG424" s="196">
        <f t="shared" si="6"/>
        <v>0</v>
      </c>
      <c r="BH424" s="196">
        <f t="shared" si="7"/>
        <v>0</v>
      </c>
      <c r="BI424" s="196">
        <f t="shared" si="8"/>
        <v>0</v>
      </c>
      <c r="BJ424" s="17" t="s">
        <v>150</v>
      </c>
      <c r="BK424" s="196">
        <f t="shared" si="9"/>
        <v>0</v>
      </c>
      <c r="BL424" s="17" t="s">
        <v>261</v>
      </c>
      <c r="BM424" s="195" t="s">
        <v>535</v>
      </c>
    </row>
    <row r="425" spans="1:65" s="2" customFormat="1" ht="24.2" customHeight="1">
      <c r="A425" s="34"/>
      <c r="B425" s="35"/>
      <c r="C425" s="183" t="s">
        <v>536</v>
      </c>
      <c r="D425" s="183" t="s">
        <v>145</v>
      </c>
      <c r="E425" s="184" t="s">
        <v>537</v>
      </c>
      <c r="F425" s="185" t="s">
        <v>538</v>
      </c>
      <c r="G425" s="186" t="s">
        <v>247</v>
      </c>
      <c r="H425" s="187">
        <v>2</v>
      </c>
      <c r="I425" s="188"/>
      <c r="J425" s="189">
        <f t="shared" si="0"/>
        <v>0</v>
      </c>
      <c r="K425" s="190"/>
      <c r="L425" s="39"/>
      <c r="M425" s="191" t="s">
        <v>1</v>
      </c>
      <c r="N425" s="192" t="s">
        <v>39</v>
      </c>
      <c r="O425" s="71"/>
      <c r="P425" s="193">
        <f t="shared" si="1"/>
        <v>0</v>
      </c>
      <c r="Q425" s="193">
        <v>0</v>
      </c>
      <c r="R425" s="193">
        <f t="shared" si="2"/>
        <v>0</v>
      </c>
      <c r="S425" s="193">
        <v>0</v>
      </c>
      <c r="T425" s="194">
        <f t="shared" si="3"/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95" t="s">
        <v>261</v>
      </c>
      <c r="AT425" s="195" t="s">
        <v>145</v>
      </c>
      <c r="AU425" s="195" t="s">
        <v>150</v>
      </c>
      <c r="AY425" s="17" t="s">
        <v>142</v>
      </c>
      <c r="BE425" s="196">
        <f t="shared" si="4"/>
        <v>0</v>
      </c>
      <c r="BF425" s="196">
        <f t="shared" si="5"/>
        <v>0</v>
      </c>
      <c r="BG425" s="196">
        <f t="shared" si="6"/>
        <v>0</v>
      </c>
      <c r="BH425" s="196">
        <f t="shared" si="7"/>
        <v>0</v>
      </c>
      <c r="BI425" s="196">
        <f t="shared" si="8"/>
        <v>0</v>
      </c>
      <c r="BJ425" s="17" t="s">
        <v>150</v>
      </c>
      <c r="BK425" s="196">
        <f t="shared" si="9"/>
        <v>0</v>
      </c>
      <c r="BL425" s="17" t="s">
        <v>261</v>
      </c>
      <c r="BM425" s="195" t="s">
        <v>539</v>
      </c>
    </row>
    <row r="426" spans="1:65" s="2" customFormat="1" ht="33" customHeight="1">
      <c r="A426" s="34"/>
      <c r="B426" s="35"/>
      <c r="C426" s="183" t="s">
        <v>540</v>
      </c>
      <c r="D426" s="183" t="s">
        <v>145</v>
      </c>
      <c r="E426" s="184" t="s">
        <v>541</v>
      </c>
      <c r="F426" s="185" t="s">
        <v>542</v>
      </c>
      <c r="G426" s="186" t="s">
        <v>148</v>
      </c>
      <c r="H426" s="187">
        <v>1.4999999999999999E-2</v>
      </c>
      <c r="I426" s="188"/>
      <c r="J426" s="189">
        <f t="shared" si="0"/>
        <v>0</v>
      </c>
      <c r="K426" s="190"/>
      <c r="L426" s="39"/>
      <c r="M426" s="191" t="s">
        <v>1</v>
      </c>
      <c r="N426" s="192" t="s">
        <v>39</v>
      </c>
      <c r="O426" s="71"/>
      <c r="P426" s="193">
        <f t="shared" si="1"/>
        <v>0</v>
      </c>
      <c r="Q426" s="193">
        <v>0</v>
      </c>
      <c r="R426" s="193">
        <f t="shared" si="2"/>
        <v>0</v>
      </c>
      <c r="S426" s="193">
        <v>0</v>
      </c>
      <c r="T426" s="194">
        <f t="shared" si="3"/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95" t="s">
        <v>261</v>
      </c>
      <c r="AT426" s="195" t="s">
        <v>145</v>
      </c>
      <c r="AU426" s="195" t="s">
        <v>150</v>
      </c>
      <c r="AY426" s="17" t="s">
        <v>142</v>
      </c>
      <c r="BE426" s="196">
        <f t="shared" si="4"/>
        <v>0</v>
      </c>
      <c r="BF426" s="196">
        <f t="shared" si="5"/>
        <v>0</v>
      </c>
      <c r="BG426" s="196">
        <f t="shared" si="6"/>
        <v>0</v>
      </c>
      <c r="BH426" s="196">
        <f t="shared" si="7"/>
        <v>0</v>
      </c>
      <c r="BI426" s="196">
        <f t="shared" si="8"/>
        <v>0</v>
      </c>
      <c r="BJ426" s="17" t="s">
        <v>150</v>
      </c>
      <c r="BK426" s="196">
        <f t="shared" si="9"/>
        <v>0</v>
      </c>
      <c r="BL426" s="17" t="s">
        <v>261</v>
      </c>
      <c r="BM426" s="195" t="s">
        <v>543</v>
      </c>
    </row>
    <row r="427" spans="1:65" s="2" customFormat="1" ht="24.2" customHeight="1">
      <c r="A427" s="34"/>
      <c r="B427" s="35"/>
      <c r="C427" s="183" t="s">
        <v>544</v>
      </c>
      <c r="D427" s="183" t="s">
        <v>145</v>
      </c>
      <c r="E427" s="184" t="s">
        <v>545</v>
      </c>
      <c r="F427" s="185" t="s">
        <v>546</v>
      </c>
      <c r="G427" s="186" t="s">
        <v>148</v>
      </c>
      <c r="H427" s="187">
        <v>1.4999999999999999E-2</v>
      </c>
      <c r="I427" s="188"/>
      <c r="J427" s="189">
        <f t="shared" si="0"/>
        <v>0</v>
      </c>
      <c r="K427" s="190"/>
      <c r="L427" s="39"/>
      <c r="M427" s="191" t="s">
        <v>1</v>
      </c>
      <c r="N427" s="192" t="s">
        <v>39</v>
      </c>
      <c r="O427" s="71"/>
      <c r="P427" s="193">
        <f t="shared" si="1"/>
        <v>0</v>
      </c>
      <c r="Q427" s="193">
        <v>0</v>
      </c>
      <c r="R427" s="193">
        <f t="shared" si="2"/>
        <v>0</v>
      </c>
      <c r="S427" s="193">
        <v>0</v>
      </c>
      <c r="T427" s="194">
        <f t="shared" si="3"/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5" t="s">
        <v>261</v>
      </c>
      <c r="AT427" s="195" t="s">
        <v>145</v>
      </c>
      <c r="AU427" s="195" t="s">
        <v>150</v>
      </c>
      <c r="AY427" s="17" t="s">
        <v>142</v>
      </c>
      <c r="BE427" s="196">
        <f t="shared" si="4"/>
        <v>0</v>
      </c>
      <c r="BF427" s="196">
        <f t="shared" si="5"/>
        <v>0</v>
      </c>
      <c r="BG427" s="196">
        <f t="shared" si="6"/>
        <v>0</v>
      </c>
      <c r="BH427" s="196">
        <f t="shared" si="7"/>
        <v>0</v>
      </c>
      <c r="BI427" s="196">
        <f t="shared" si="8"/>
        <v>0</v>
      </c>
      <c r="BJ427" s="17" t="s">
        <v>150</v>
      </c>
      <c r="BK427" s="196">
        <f t="shared" si="9"/>
        <v>0</v>
      </c>
      <c r="BL427" s="17" t="s">
        <v>261</v>
      </c>
      <c r="BM427" s="195" t="s">
        <v>547</v>
      </c>
    </row>
    <row r="428" spans="1:65" s="12" customFormat="1" ht="22.9" customHeight="1">
      <c r="B428" s="167"/>
      <c r="C428" s="168"/>
      <c r="D428" s="169" t="s">
        <v>72</v>
      </c>
      <c r="E428" s="181" t="s">
        <v>548</v>
      </c>
      <c r="F428" s="181" t="s">
        <v>549</v>
      </c>
      <c r="G428" s="168"/>
      <c r="H428" s="168"/>
      <c r="I428" s="171"/>
      <c r="J428" s="182">
        <f>BK428</f>
        <v>0</v>
      </c>
      <c r="K428" s="168"/>
      <c r="L428" s="173"/>
      <c r="M428" s="174"/>
      <c r="N428" s="175"/>
      <c r="O428" s="175"/>
      <c r="P428" s="176">
        <f>SUM(P429:P481)</f>
        <v>0</v>
      </c>
      <c r="Q428" s="175"/>
      <c r="R428" s="176">
        <f>SUM(R429:R481)</f>
        <v>3.1929999999999993E-2</v>
      </c>
      <c r="S428" s="175"/>
      <c r="T428" s="177">
        <f>SUM(T429:T481)</f>
        <v>3.6039999999999996E-2</v>
      </c>
      <c r="AR428" s="178" t="s">
        <v>150</v>
      </c>
      <c r="AT428" s="179" t="s">
        <v>72</v>
      </c>
      <c r="AU428" s="179" t="s">
        <v>80</v>
      </c>
      <c r="AY428" s="178" t="s">
        <v>142</v>
      </c>
      <c r="BK428" s="180">
        <f>SUM(BK429:BK481)</f>
        <v>0</v>
      </c>
    </row>
    <row r="429" spans="1:65" s="2" customFormat="1" ht="24.2" customHeight="1">
      <c r="A429" s="34"/>
      <c r="B429" s="35"/>
      <c r="C429" s="183" t="s">
        <v>550</v>
      </c>
      <c r="D429" s="183" t="s">
        <v>145</v>
      </c>
      <c r="E429" s="184" t="s">
        <v>551</v>
      </c>
      <c r="F429" s="185" t="s">
        <v>552</v>
      </c>
      <c r="G429" s="186" t="s">
        <v>313</v>
      </c>
      <c r="H429" s="187">
        <v>8</v>
      </c>
      <c r="I429" s="188"/>
      <c r="J429" s="189">
        <f>ROUND(I429*H429,2)</f>
        <v>0</v>
      </c>
      <c r="K429" s="190"/>
      <c r="L429" s="39"/>
      <c r="M429" s="191" t="s">
        <v>1</v>
      </c>
      <c r="N429" s="192" t="s">
        <v>39</v>
      </c>
      <c r="O429" s="71"/>
      <c r="P429" s="193">
        <f>O429*H429</f>
        <v>0</v>
      </c>
      <c r="Q429" s="193">
        <v>0</v>
      </c>
      <c r="R429" s="193">
        <f>Q429*H429</f>
        <v>0</v>
      </c>
      <c r="S429" s="193">
        <v>2.1299999999999999E-3</v>
      </c>
      <c r="T429" s="194">
        <f>S429*H429</f>
        <v>1.704E-2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95" t="s">
        <v>261</v>
      </c>
      <c r="AT429" s="195" t="s">
        <v>145</v>
      </c>
      <c r="AU429" s="195" t="s">
        <v>150</v>
      </c>
      <c r="AY429" s="17" t="s">
        <v>142</v>
      </c>
      <c r="BE429" s="196">
        <f>IF(N429="základní",J429,0)</f>
        <v>0</v>
      </c>
      <c r="BF429" s="196">
        <f>IF(N429="snížená",J429,0)</f>
        <v>0</v>
      </c>
      <c r="BG429" s="196">
        <f>IF(N429="zákl. přenesená",J429,0)</f>
        <v>0</v>
      </c>
      <c r="BH429" s="196">
        <f>IF(N429="sníž. přenesená",J429,0)</f>
        <v>0</v>
      </c>
      <c r="BI429" s="196">
        <f>IF(N429="nulová",J429,0)</f>
        <v>0</v>
      </c>
      <c r="BJ429" s="17" t="s">
        <v>150</v>
      </c>
      <c r="BK429" s="196">
        <f>ROUND(I429*H429,2)</f>
        <v>0</v>
      </c>
      <c r="BL429" s="17" t="s">
        <v>261</v>
      </c>
      <c r="BM429" s="195" t="s">
        <v>553</v>
      </c>
    </row>
    <row r="430" spans="1:65" s="13" customFormat="1" ht="11.25">
      <c r="B430" s="197"/>
      <c r="C430" s="198"/>
      <c r="D430" s="199" t="s">
        <v>152</v>
      </c>
      <c r="E430" s="200" t="s">
        <v>1</v>
      </c>
      <c r="F430" s="201" t="s">
        <v>186</v>
      </c>
      <c r="G430" s="198"/>
      <c r="H430" s="200" t="s">
        <v>1</v>
      </c>
      <c r="I430" s="202"/>
      <c r="J430" s="198"/>
      <c r="K430" s="198"/>
      <c r="L430" s="203"/>
      <c r="M430" s="204"/>
      <c r="N430" s="205"/>
      <c r="O430" s="205"/>
      <c r="P430" s="205"/>
      <c r="Q430" s="205"/>
      <c r="R430" s="205"/>
      <c r="S430" s="205"/>
      <c r="T430" s="206"/>
      <c r="AT430" s="207" t="s">
        <v>152</v>
      </c>
      <c r="AU430" s="207" t="s">
        <v>150</v>
      </c>
      <c r="AV430" s="13" t="s">
        <v>80</v>
      </c>
      <c r="AW430" s="13" t="s">
        <v>31</v>
      </c>
      <c r="AX430" s="13" t="s">
        <v>73</v>
      </c>
      <c r="AY430" s="207" t="s">
        <v>142</v>
      </c>
    </row>
    <row r="431" spans="1:65" s="14" customFormat="1" ht="11.25">
      <c r="B431" s="208"/>
      <c r="C431" s="209"/>
      <c r="D431" s="199" t="s">
        <v>152</v>
      </c>
      <c r="E431" s="210" t="s">
        <v>1</v>
      </c>
      <c r="F431" s="211" t="s">
        <v>176</v>
      </c>
      <c r="G431" s="209"/>
      <c r="H431" s="212">
        <v>5</v>
      </c>
      <c r="I431" s="213"/>
      <c r="J431" s="209"/>
      <c r="K431" s="209"/>
      <c r="L431" s="214"/>
      <c r="M431" s="215"/>
      <c r="N431" s="216"/>
      <c r="O431" s="216"/>
      <c r="P431" s="216"/>
      <c r="Q431" s="216"/>
      <c r="R431" s="216"/>
      <c r="S431" s="216"/>
      <c r="T431" s="217"/>
      <c r="AT431" s="218" t="s">
        <v>152</v>
      </c>
      <c r="AU431" s="218" t="s">
        <v>150</v>
      </c>
      <c r="AV431" s="14" t="s">
        <v>150</v>
      </c>
      <c r="AW431" s="14" t="s">
        <v>31</v>
      </c>
      <c r="AX431" s="14" t="s">
        <v>73</v>
      </c>
      <c r="AY431" s="218" t="s">
        <v>142</v>
      </c>
    </row>
    <row r="432" spans="1:65" s="13" customFormat="1" ht="11.25">
      <c r="B432" s="197"/>
      <c r="C432" s="198"/>
      <c r="D432" s="199" t="s">
        <v>152</v>
      </c>
      <c r="E432" s="200" t="s">
        <v>1</v>
      </c>
      <c r="F432" s="201" t="s">
        <v>188</v>
      </c>
      <c r="G432" s="198"/>
      <c r="H432" s="200" t="s">
        <v>1</v>
      </c>
      <c r="I432" s="202"/>
      <c r="J432" s="198"/>
      <c r="K432" s="198"/>
      <c r="L432" s="203"/>
      <c r="M432" s="204"/>
      <c r="N432" s="205"/>
      <c r="O432" s="205"/>
      <c r="P432" s="205"/>
      <c r="Q432" s="205"/>
      <c r="R432" s="205"/>
      <c r="S432" s="205"/>
      <c r="T432" s="206"/>
      <c r="AT432" s="207" t="s">
        <v>152</v>
      </c>
      <c r="AU432" s="207" t="s">
        <v>150</v>
      </c>
      <c r="AV432" s="13" t="s">
        <v>80</v>
      </c>
      <c r="AW432" s="13" t="s">
        <v>31</v>
      </c>
      <c r="AX432" s="13" t="s">
        <v>73</v>
      </c>
      <c r="AY432" s="207" t="s">
        <v>142</v>
      </c>
    </row>
    <row r="433" spans="1:65" s="14" customFormat="1" ht="11.25">
      <c r="B433" s="208"/>
      <c r="C433" s="209"/>
      <c r="D433" s="199" t="s">
        <v>152</v>
      </c>
      <c r="E433" s="210" t="s">
        <v>1</v>
      </c>
      <c r="F433" s="211" t="s">
        <v>143</v>
      </c>
      <c r="G433" s="209"/>
      <c r="H433" s="212">
        <v>3</v>
      </c>
      <c r="I433" s="213"/>
      <c r="J433" s="209"/>
      <c r="K433" s="209"/>
      <c r="L433" s="214"/>
      <c r="M433" s="215"/>
      <c r="N433" s="216"/>
      <c r="O433" s="216"/>
      <c r="P433" s="216"/>
      <c r="Q433" s="216"/>
      <c r="R433" s="216"/>
      <c r="S433" s="216"/>
      <c r="T433" s="217"/>
      <c r="AT433" s="218" t="s">
        <v>152</v>
      </c>
      <c r="AU433" s="218" t="s">
        <v>150</v>
      </c>
      <c r="AV433" s="14" t="s">
        <v>150</v>
      </c>
      <c r="AW433" s="14" t="s">
        <v>31</v>
      </c>
      <c r="AX433" s="14" t="s">
        <v>73</v>
      </c>
      <c r="AY433" s="218" t="s">
        <v>142</v>
      </c>
    </row>
    <row r="434" spans="1:65" s="15" customFormat="1" ht="11.25">
      <c r="B434" s="219"/>
      <c r="C434" s="220"/>
      <c r="D434" s="199" t="s">
        <v>152</v>
      </c>
      <c r="E434" s="221" t="s">
        <v>1</v>
      </c>
      <c r="F434" s="222" t="s">
        <v>163</v>
      </c>
      <c r="G434" s="220"/>
      <c r="H434" s="223">
        <v>8</v>
      </c>
      <c r="I434" s="224"/>
      <c r="J434" s="220"/>
      <c r="K434" s="220"/>
      <c r="L434" s="225"/>
      <c r="M434" s="226"/>
      <c r="N434" s="227"/>
      <c r="O434" s="227"/>
      <c r="P434" s="227"/>
      <c r="Q434" s="227"/>
      <c r="R434" s="227"/>
      <c r="S434" s="227"/>
      <c r="T434" s="228"/>
      <c r="AT434" s="229" t="s">
        <v>152</v>
      </c>
      <c r="AU434" s="229" t="s">
        <v>150</v>
      </c>
      <c r="AV434" s="15" t="s">
        <v>149</v>
      </c>
      <c r="AW434" s="15" t="s">
        <v>31</v>
      </c>
      <c r="AX434" s="15" t="s">
        <v>80</v>
      </c>
      <c r="AY434" s="229" t="s">
        <v>142</v>
      </c>
    </row>
    <row r="435" spans="1:65" s="2" customFormat="1" ht="24.2" customHeight="1">
      <c r="A435" s="34"/>
      <c r="B435" s="35"/>
      <c r="C435" s="183" t="s">
        <v>554</v>
      </c>
      <c r="D435" s="183" t="s">
        <v>145</v>
      </c>
      <c r="E435" s="184" t="s">
        <v>555</v>
      </c>
      <c r="F435" s="185" t="s">
        <v>556</v>
      </c>
      <c r="G435" s="186" t="s">
        <v>313</v>
      </c>
      <c r="H435" s="187">
        <v>13</v>
      </c>
      <c r="I435" s="188"/>
      <c r="J435" s="189">
        <f>ROUND(I435*H435,2)</f>
        <v>0</v>
      </c>
      <c r="K435" s="190"/>
      <c r="L435" s="39"/>
      <c r="M435" s="191" t="s">
        <v>1</v>
      </c>
      <c r="N435" s="192" t="s">
        <v>39</v>
      </c>
      <c r="O435" s="71"/>
      <c r="P435" s="193">
        <f>O435*H435</f>
        <v>0</v>
      </c>
      <c r="Q435" s="193">
        <v>8.4000000000000003E-4</v>
      </c>
      <c r="R435" s="193">
        <f>Q435*H435</f>
        <v>1.0920000000000001E-2</v>
      </c>
      <c r="S435" s="193">
        <v>0</v>
      </c>
      <c r="T435" s="194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95" t="s">
        <v>261</v>
      </c>
      <c r="AT435" s="195" t="s">
        <v>145</v>
      </c>
      <c r="AU435" s="195" t="s">
        <v>150</v>
      </c>
      <c r="AY435" s="17" t="s">
        <v>142</v>
      </c>
      <c r="BE435" s="196">
        <f>IF(N435="základní",J435,0)</f>
        <v>0</v>
      </c>
      <c r="BF435" s="196">
        <f>IF(N435="snížená",J435,0)</f>
        <v>0</v>
      </c>
      <c r="BG435" s="196">
        <f>IF(N435="zákl. přenesená",J435,0)</f>
        <v>0</v>
      </c>
      <c r="BH435" s="196">
        <f>IF(N435="sníž. přenesená",J435,0)</f>
        <v>0</v>
      </c>
      <c r="BI435" s="196">
        <f>IF(N435="nulová",J435,0)</f>
        <v>0</v>
      </c>
      <c r="BJ435" s="17" t="s">
        <v>150</v>
      </c>
      <c r="BK435" s="196">
        <f>ROUND(I435*H435,2)</f>
        <v>0</v>
      </c>
      <c r="BL435" s="17" t="s">
        <v>261</v>
      </c>
      <c r="BM435" s="195" t="s">
        <v>557</v>
      </c>
    </row>
    <row r="436" spans="1:65" s="13" customFormat="1" ht="11.25">
      <c r="B436" s="197"/>
      <c r="C436" s="198"/>
      <c r="D436" s="199" t="s">
        <v>152</v>
      </c>
      <c r="E436" s="200" t="s">
        <v>1</v>
      </c>
      <c r="F436" s="201" t="s">
        <v>558</v>
      </c>
      <c r="G436" s="198"/>
      <c r="H436" s="200" t="s">
        <v>1</v>
      </c>
      <c r="I436" s="202"/>
      <c r="J436" s="198"/>
      <c r="K436" s="198"/>
      <c r="L436" s="203"/>
      <c r="M436" s="204"/>
      <c r="N436" s="205"/>
      <c r="O436" s="205"/>
      <c r="P436" s="205"/>
      <c r="Q436" s="205"/>
      <c r="R436" s="205"/>
      <c r="S436" s="205"/>
      <c r="T436" s="206"/>
      <c r="AT436" s="207" t="s">
        <v>152</v>
      </c>
      <c r="AU436" s="207" t="s">
        <v>150</v>
      </c>
      <c r="AV436" s="13" t="s">
        <v>80</v>
      </c>
      <c r="AW436" s="13" t="s">
        <v>31</v>
      </c>
      <c r="AX436" s="13" t="s">
        <v>73</v>
      </c>
      <c r="AY436" s="207" t="s">
        <v>142</v>
      </c>
    </row>
    <row r="437" spans="1:65" s="14" customFormat="1" ht="11.25">
      <c r="B437" s="208"/>
      <c r="C437" s="209"/>
      <c r="D437" s="199" t="s">
        <v>152</v>
      </c>
      <c r="E437" s="210" t="s">
        <v>1</v>
      </c>
      <c r="F437" s="211" t="s">
        <v>559</v>
      </c>
      <c r="G437" s="209"/>
      <c r="H437" s="212">
        <v>6</v>
      </c>
      <c r="I437" s="213"/>
      <c r="J437" s="209"/>
      <c r="K437" s="209"/>
      <c r="L437" s="214"/>
      <c r="M437" s="215"/>
      <c r="N437" s="216"/>
      <c r="O437" s="216"/>
      <c r="P437" s="216"/>
      <c r="Q437" s="216"/>
      <c r="R437" s="216"/>
      <c r="S437" s="216"/>
      <c r="T437" s="217"/>
      <c r="AT437" s="218" t="s">
        <v>152</v>
      </c>
      <c r="AU437" s="218" t="s">
        <v>150</v>
      </c>
      <c r="AV437" s="14" t="s">
        <v>150</v>
      </c>
      <c r="AW437" s="14" t="s">
        <v>31</v>
      </c>
      <c r="AX437" s="14" t="s">
        <v>73</v>
      </c>
      <c r="AY437" s="218" t="s">
        <v>142</v>
      </c>
    </row>
    <row r="438" spans="1:65" s="13" customFormat="1" ht="11.25">
      <c r="B438" s="197"/>
      <c r="C438" s="198"/>
      <c r="D438" s="199" t="s">
        <v>152</v>
      </c>
      <c r="E438" s="200" t="s">
        <v>1</v>
      </c>
      <c r="F438" s="201" t="s">
        <v>188</v>
      </c>
      <c r="G438" s="198"/>
      <c r="H438" s="200" t="s">
        <v>1</v>
      </c>
      <c r="I438" s="202"/>
      <c r="J438" s="198"/>
      <c r="K438" s="198"/>
      <c r="L438" s="203"/>
      <c r="M438" s="204"/>
      <c r="N438" s="205"/>
      <c r="O438" s="205"/>
      <c r="P438" s="205"/>
      <c r="Q438" s="205"/>
      <c r="R438" s="205"/>
      <c r="S438" s="205"/>
      <c r="T438" s="206"/>
      <c r="AT438" s="207" t="s">
        <v>152</v>
      </c>
      <c r="AU438" s="207" t="s">
        <v>150</v>
      </c>
      <c r="AV438" s="13" t="s">
        <v>80</v>
      </c>
      <c r="AW438" s="13" t="s">
        <v>31</v>
      </c>
      <c r="AX438" s="13" t="s">
        <v>73</v>
      </c>
      <c r="AY438" s="207" t="s">
        <v>142</v>
      </c>
    </row>
    <row r="439" spans="1:65" s="14" customFormat="1" ht="11.25">
      <c r="B439" s="208"/>
      <c r="C439" s="209"/>
      <c r="D439" s="199" t="s">
        <v>152</v>
      </c>
      <c r="E439" s="210" t="s">
        <v>1</v>
      </c>
      <c r="F439" s="211" t="s">
        <v>560</v>
      </c>
      <c r="G439" s="209"/>
      <c r="H439" s="212">
        <v>7</v>
      </c>
      <c r="I439" s="213"/>
      <c r="J439" s="209"/>
      <c r="K439" s="209"/>
      <c r="L439" s="214"/>
      <c r="M439" s="215"/>
      <c r="N439" s="216"/>
      <c r="O439" s="216"/>
      <c r="P439" s="216"/>
      <c r="Q439" s="216"/>
      <c r="R439" s="216"/>
      <c r="S439" s="216"/>
      <c r="T439" s="217"/>
      <c r="AT439" s="218" t="s">
        <v>152</v>
      </c>
      <c r="AU439" s="218" t="s">
        <v>150</v>
      </c>
      <c r="AV439" s="14" t="s">
        <v>150</v>
      </c>
      <c r="AW439" s="14" t="s">
        <v>31</v>
      </c>
      <c r="AX439" s="14" t="s">
        <v>73</v>
      </c>
      <c r="AY439" s="218" t="s">
        <v>142</v>
      </c>
    </row>
    <row r="440" spans="1:65" s="15" customFormat="1" ht="11.25">
      <c r="B440" s="219"/>
      <c r="C440" s="220"/>
      <c r="D440" s="199" t="s">
        <v>152</v>
      </c>
      <c r="E440" s="221" t="s">
        <v>1</v>
      </c>
      <c r="F440" s="222" t="s">
        <v>163</v>
      </c>
      <c r="G440" s="220"/>
      <c r="H440" s="223">
        <v>13</v>
      </c>
      <c r="I440" s="224"/>
      <c r="J440" s="220"/>
      <c r="K440" s="220"/>
      <c r="L440" s="225"/>
      <c r="M440" s="226"/>
      <c r="N440" s="227"/>
      <c r="O440" s="227"/>
      <c r="P440" s="227"/>
      <c r="Q440" s="227"/>
      <c r="R440" s="227"/>
      <c r="S440" s="227"/>
      <c r="T440" s="228"/>
      <c r="AT440" s="229" t="s">
        <v>152</v>
      </c>
      <c r="AU440" s="229" t="s">
        <v>150</v>
      </c>
      <c r="AV440" s="15" t="s">
        <v>149</v>
      </c>
      <c r="AW440" s="15" t="s">
        <v>31</v>
      </c>
      <c r="AX440" s="15" t="s">
        <v>80</v>
      </c>
      <c r="AY440" s="229" t="s">
        <v>142</v>
      </c>
    </row>
    <row r="441" spans="1:65" s="2" customFormat="1" ht="24.2" customHeight="1">
      <c r="A441" s="34"/>
      <c r="B441" s="35"/>
      <c r="C441" s="183" t="s">
        <v>561</v>
      </c>
      <c r="D441" s="183" t="s">
        <v>145</v>
      </c>
      <c r="E441" s="184" t="s">
        <v>562</v>
      </c>
      <c r="F441" s="185" t="s">
        <v>563</v>
      </c>
      <c r="G441" s="186" t="s">
        <v>313</v>
      </c>
      <c r="H441" s="187">
        <v>11</v>
      </c>
      <c r="I441" s="188"/>
      <c r="J441" s="189">
        <f>ROUND(I441*H441,2)</f>
        <v>0</v>
      </c>
      <c r="K441" s="190"/>
      <c r="L441" s="39"/>
      <c r="M441" s="191" t="s">
        <v>1</v>
      </c>
      <c r="N441" s="192" t="s">
        <v>39</v>
      </c>
      <c r="O441" s="71"/>
      <c r="P441" s="193">
        <f>O441*H441</f>
        <v>0</v>
      </c>
      <c r="Q441" s="193">
        <v>1.16E-3</v>
      </c>
      <c r="R441" s="193">
        <f>Q441*H441</f>
        <v>1.2760000000000001E-2</v>
      </c>
      <c r="S441" s="193">
        <v>0</v>
      </c>
      <c r="T441" s="194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95" t="s">
        <v>261</v>
      </c>
      <c r="AT441" s="195" t="s">
        <v>145</v>
      </c>
      <c r="AU441" s="195" t="s">
        <v>150</v>
      </c>
      <c r="AY441" s="17" t="s">
        <v>142</v>
      </c>
      <c r="BE441" s="196">
        <f>IF(N441="základní",J441,0)</f>
        <v>0</v>
      </c>
      <c r="BF441" s="196">
        <f>IF(N441="snížená",J441,0)</f>
        <v>0</v>
      </c>
      <c r="BG441" s="196">
        <f>IF(N441="zákl. přenesená",J441,0)</f>
        <v>0</v>
      </c>
      <c r="BH441" s="196">
        <f>IF(N441="sníž. přenesená",J441,0)</f>
        <v>0</v>
      </c>
      <c r="BI441" s="196">
        <f>IF(N441="nulová",J441,0)</f>
        <v>0</v>
      </c>
      <c r="BJ441" s="17" t="s">
        <v>150</v>
      </c>
      <c r="BK441" s="196">
        <f>ROUND(I441*H441,2)</f>
        <v>0</v>
      </c>
      <c r="BL441" s="17" t="s">
        <v>261</v>
      </c>
      <c r="BM441" s="195" t="s">
        <v>564</v>
      </c>
    </row>
    <row r="442" spans="1:65" s="13" customFormat="1" ht="11.25">
      <c r="B442" s="197"/>
      <c r="C442" s="198"/>
      <c r="D442" s="199" t="s">
        <v>152</v>
      </c>
      <c r="E442" s="200" t="s">
        <v>1</v>
      </c>
      <c r="F442" s="201" t="s">
        <v>558</v>
      </c>
      <c r="G442" s="198"/>
      <c r="H442" s="200" t="s">
        <v>1</v>
      </c>
      <c r="I442" s="202"/>
      <c r="J442" s="198"/>
      <c r="K442" s="198"/>
      <c r="L442" s="203"/>
      <c r="M442" s="204"/>
      <c r="N442" s="205"/>
      <c r="O442" s="205"/>
      <c r="P442" s="205"/>
      <c r="Q442" s="205"/>
      <c r="R442" s="205"/>
      <c r="S442" s="205"/>
      <c r="T442" s="206"/>
      <c r="AT442" s="207" t="s">
        <v>152</v>
      </c>
      <c r="AU442" s="207" t="s">
        <v>150</v>
      </c>
      <c r="AV442" s="13" t="s">
        <v>80</v>
      </c>
      <c r="AW442" s="13" t="s">
        <v>31</v>
      </c>
      <c r="AX442" s="13" t="s">
        <v>73</v>
      </c>
      <c r="AY442" s="207" t="s">
        <v>142</v>
      </c>
    </row>
    <row r="443" spans="1:65" s="14" customFormat="1" ht="11.25">
      <c r="B443" s="208"/>
      <c r="C443" s="209"/>
      <c r="D443" s="199" t="s">
        <v>152</v>
      </c>
      <c r="E443" s="210" t="s">
        <v>1</v>
      </c>
      <c r="F443" s="211" t="s">
        <v>559</v>
      </c>
      <c r="G443" s="209"/>
      <c r="H443" s="212">
        <v>6</v>
      </c>
      <c r="I443" s="213"/>
      <c r="J443" s="209"/>
      <c r="K443" s="209"/>
      <c r="L443" s="214"/>
      <c r="M443" s="215"/>
      <c r="N443" s="216"/>
      <c r="O443" s="216"/>
      <c r="P443" s="216"/>
      <c r="Q443" s="216"/>
      <c r="R443" s="216"/>
      <c r="S443" s="216"/>
      <c r="T443" s="217"/>
      <c r="AT443" s="218" t="s">
        <v>152</v>
      </c>
      <c r="AU443" s="218" t="s">
        <v>150</v>
      </c>
      <c r="AV443" s="14" t="s">
        <v>150</v>
      </c>
      <c r="AW443" s="14" t="s">
        <v>31</v>
      </c>
      <c r="AX443" s="14" t="s">
        <v>73</v>
      </c>
      <c r="AY443" s="218" t="s">
        <v>142</v>
      </c>
    </row>
    <row r="444" spans="1:65" s="13" customFormat="1" ht="11.25">
      <c r="B444" s="197"/>
      <c r="C444" s="198"/>
      <c r="D444" s="199" t="s">
        <v>152</v>
      </c>
      <c r="E444" s="200" t="s">
        <v>1</v>
      </c>
      <c r="F444" s="201" t="s">
        <v>188</v>
      </c>
      <c r="G444" s="198"/>
      <c r="H444" s="200" t="s">
        <v>1</v>
      </c>
      <c r="I444" s="202"/>
      <c r="J444" s="198"/>
      <c r="K444" s="198"/>
      <c r="L444" s="203"/>
      <c r="M444" s="204"/>
      <c r="N444" s="205"/>
      <c r="O444" s="205"/>
      <c r="P444" s="205"/>
      <c r="Q444" s="205"/>
      <c r="R444" s="205"/>
      <c r="S444" s="205"/>
      <c r="T444" s="206"/>
      <c r="AT444" s="207" t="s">
        <v>152</v>
      </c>
      <c r="AU444" s="207" t="s">
        <v>150</v>
      </c>
      <c r="AV444" s="13" t="s">
        <v>80</v>
      </c>
      <c r="AW444" s="13" t="s">
        <v>31</v>
      </c>
      <c r="AX444" s="13" t="s">
        <v>73</v>
      </c>
      <c r="AY444" s="207" t="s">
        <v>142</v>
      </c>
    </row>
    <row r="445" spans="1:65" s="14" customFormat="1" ht="11.25">
      <c r="B445" s="208"/>
      <c r="C445" s="209"/>
      <c r="D445" s="199" t="s">
        <v>152</v>
      </c>
      <c r="E445" s="210" t="s">
        <v>1</v>
      </c>
      <c r="F445" s="211" t="s">
        <v>176</v>
      </c>
      <c r="G445" s="209"/>
      <c r="H445" s="212">
        <v>5</v>
      </c>
      <c r="I445" s="213"/>
      <c r="J445" s="209"/>
      <c r="K445" s="209"/>
      <c r="L445" s="214"/>
      <c r="M445" s="215"/>
      <c r="N445" s="216"/>
      <c r="O445" s="216"/>
      <c r="P445" s="216"/>
      <c r="Q445" s="216"/>
      <c r="R445" s="216"/>
      <c r="S445" s="216"/>
      <c r="T445" s="217"/>
      <c r="AT445" s="218" t="s">
        <v>152</v>
      </c>
      <c r="AU445" s="218" t="s">
        <v>150</v>
      </c>
      <c r="AV445" s="14" t="s">
        <v>150</v>
      </c>
      <c r="AW445" s="14" t="s">
        <v>31</v>
      </c>
      <c r="AX445" s="14" t="s">
        <v>73</v>
      </c>
      <c r="AY445" s="218" t="s">
        <v>142</v>
      </c>
    </row>
    <row r="446" spans="1:65" s="15" customFormat="1" ht="11.25">
      <c r="B446" s="219"/>
      <c r="C446" s="220"/>
      <c r="D446" s="199" t="s">
        <v>152</v>
      </c>
      <c r="E446" s="221" t="s">
        <v>1</v>
      </c>
      <c r="F446" s="222" t="s">
        <v>163</v>
      </c>
      <c r="G446" s="220"/>
      <c r="H446" s="223">
        <v>11</v>
      </c>
      <c r="I446" s="224"/>
      <c r="J446" s="220"/>
      <c r="K446" s="220"/>
      <c r="L446" s="225"/>
      <c r="M446" s="226"/>
      <c r="N446" s="227"/>
      <c r="O446" s="227"/>
      <c r="P446" s="227"/>
      <c r="Q446" s="227"/>
      <c r="R446" s="227"/>
      <c r="S446" s="227"/>
      <c r="T446" s="228"/>
      <c r="AT446" s="229" t="s">
        <v>152</v>
      </c>
      <c r="AU446" s="229" t="s">
        <v>150</v>
      </c>
      <c r="AV446" s="15" t="s">
        <v>149</v>
      </c>
      <c r="AW446" s="15" t="s">
        <v>31</v>
      </c>
      <c r="AX446" s="15" t="s">
        <v>80</v>
      </c>
      <c r="AY446" s="229" t="s">
        <v>142</v>
      </c>
    </row>
    <row r="447" spans="1:65" s="2" customFormat="1" ht="24.2" customHeight="1">
      <c r="A447" s="34"/>
      <c r="B447" s="35"/>
      <c r="C447" s="183" t="s">
        <v>565</v>
      </c>
      <c r="D447" s="183" t="s">
        <v>145</v>
      </c>
      <c r="E447" s="184" t="s">
        <v>566</v>
      </c>
      <c r="F447" s="185" t="s">
        <v>567</v>
      </c>
      <c r="G447" s="186" t="s">
        <v>568</v>
      </c>
      <c r="H447" s="187">
        <v>1</v>
      </c>
      <c r="I447" s="188"/>
      <c r="J447" s="189">
        <f>ROUND(I447*H447,2)</f>
        <v>0</v>
      </c>
      <c r="K447" s="190"/>
      <c r="L447" s="39"/>
      <c r="M447" s="191" t="s">
        <v>1</v>
      </c>
      <c r="N447" s="192" t="s">
        <v>39</v>
      </c>
      <c r="O447" s="71"/>
      <c r="P447" s="193">
        <f>O447*H447</f>
        <v>0</v>
      </c>
      <c r="Q447" s="193">
        <v>0</v>
      </c>
      <c r="R447" s="193">
        <f>Q447*H447</f>
        <v>0</v>
      </c>
      <c r="S447" s="193">
        <v>0</v>
      </c>
      <c r="T447" s="194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95" t="s">
        <v>261</v>
      </c>
      <c r="AT447" s="195" t="s">
        <v>145</v>
      </c>
      <c r="AU447" s="195" t="s">
        <v>150</v>
      </c>
      <c r="AY447" s="17" t="s">
        <v>142</v>
      </c>
      <c r="BE447" s="196">
        <f>IF(N447="základní",J447,0)</f>
        <v>0</v>
      </c>
      <c r="BF447" s="196">
        <f>IF(N447="snížená",J447,0)</f>
        <v>0</v>
      </c>
      <c r="BG447" s="196">
        <f>IF(N447="zákl. přenesená",J447,0)</f>
        <v>0</v>
      </c>
      <c r="BH447" s="196">
        <f>IF(N447="sníž. přenesená",J447,0)</f>
        <v>0</v>
      </c>
      <c r="BI447" s="196">
        <f>IF(N447="nulová",J447,0)</f>
        <v>0</v>
      </c>
      <c r="BJ447" s="17" t="s">
        <v>150</v>
      </c>
      <c r="BK447" s="196">
        <f>ROUND(I447*H447,2)</f>
        <v>0</v>
      </c>
      <c r="BL447" s="17" t="s">
        <v>261</v>
      </c>
      <c r="BM447" s="195" t="s">
        <v>569</v>
      </c>
    </row>
    <row r="448" spans="1:65" s="2" customFormat="1" ht="24.2" customHeight="1">
      <c r="A448" s="34"/>
      <c r="B448" s="35"/>
      <c r="C448" s="183" t="s">
        <v>570</v>
      </c>
      <c r="D448" s="183" t="s">
        <v>145</v>
      </c>
      <c r="E448" s="184" t="s">
        <v>571</v>
      </c>
      <c r="F448" s="185" t="s">
        <v>572</v>
      </c>
      <c r="G448" s="186" t="s">
        <v>568</v>
      </c>
      <c r="H448" s="187">
        <v>1</v>
      </c>
      <c r="I448" s="188"/>
      <c r="J448" s="189">
        <f>ROUND(I448*H448,2)</f>
        <v>0</v>
      </c>
      <c r="K448" s="190"/>
      <c r="L448" s="39"/>
      <c r="M448" s="191" t="s">
        <v>1</v>
      </c>
      <c r="N448" s="192" t="s">
        <v>39</v>
      </c>
      <c r="O448" s="71"/>
      <c r="P448" s="193">
        <f>O448*H448</f>
        <v>0</v>
      </c>
      <c r="Q448" s="193">
        <v>0</v>
      </c>
      <c r="R448" s="193">
        <f>Q448*H448</f>
        <v>0</v>
      </c>
      <c r="S448" s="193">
        <v>0</v>
      </c>
      <c r="T448" s="194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95" t="s">
        <v>261</v>
      </c>
      <c r="AT448" s="195" t="s">
        <v>145</v>
      </c>
      <c r="AU448" s="195" t="s">
        <v>150</v>
      </c>
      <c r="AY448" s="17" t="s">
        <v>142</v>
      </c>
      <c r="BE448" s="196">
        <f>IF(N448="základní",J448,0)</f>
        <v>0</v>
      </c>
      <c r="BF448" s="196">
        <f>IF(N448="snížená",J448,0)</f>
        <v>0</v>
      </c>
      <c r="BG448" s="196">
        <f>IF(N448="zákl. přenesená",J448,0)</f>
        <v>0</v>
      </c>
      <c r="BH448" s="196">
        <f>IF(N448="sníž. přenesená",J448,0)</f>
        <v>0</v>
      </c>
      <c r="BI448" s="196">
        <f>IF(N448="nulová",J448,0)</f>
        <v>0</v>
      </c>
      <c r="BJ448" s="17" t="s">
        <v>150</v>
      </c>
      <c r="BK448" s="196">
        <f>ROUND(I448*H448,2)</f>
        <v>0</v>
      </c>
      <c r="BL448" s="17" t="s">
        <v>261</v>
      </c>
      <c r="BM448" s="195" t="s">
        <v>573</v>
      </c>
    </row>
    <row r="449" spans="1:65" s="2" customFormat="1" ht="37.9" customHeight="1">
      <c r="A449" s="34"/>
      <c r="B449" s="35"/>
      <c r="C449" s="183" t="s">
        <v>574</v>
      </c>
      <c r="D449" s="183" t="s">
        <v>145</v>
      </c>
      <c r="E449" s="184" t="s">
        <v>575</v>
      </c>
      <c r="F449" s="185" t="s">
        <v>576</v>
      </c>
      <c r="G449" s="186" t="s">
        <v>313</v>
      </c>
      <c r="H449" s="187">
        <v>24</v>
      </c>
      <c r="I449" s="188"/>
      <c r="J449" s="189">
        <f>ROUND(I449*H449,2)</f>
        <v>0</v>
      </c>
      <c r="K449" s="190"/>
      <c r="L449" s="39"/>
      <c r="M449" s="191" t="s">
        <v>1</v>
      </c>
      <c r="N449" s="192" t="s">
        <v>39</v>
      </c>
      <c r="O449" s="71"/>
      <c r="P449" s="193">
        <f>O449*H449</f>
        <v>0</v>
      </c>
      <c r="Q449" s="193">
        <v>4.0000000000000003E-5</v>
      </c>
      <c r="R449" s="193">
        <f>Q449*H449</f>
        <v>9.6000000000000013E-4</v>
      </c>
      <c r="S449" s="193">
        <v>0</v>
      </c>
      <c r="T449" s="194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95" t="s">
        <v>261</v>
      </c>
      <c r="AT449" s="195" t="s">
        <v>145</v>
      </c>
      <c r="AU449" s="195" t="s">
        <v>150</v>
      </c>
      <c r="AY449" s="17" t="s">
        <v>142</v>
      </c>
      <c r="BE449" s="196">
        <f>IF(N449="základní",J449,0)</f>
        <v>0</v>
      </c>
      <c r="BF449" s="196">
        <f>IF(N449="snížená",J449,0)</f>
        <v>0</v>
      </c>
      <c r="BG449" s="196">
        <f>IF(N449="zákl. přenesená",J449,0)</f>
        <v>0</v>
      </c>
      <c r="BH449" s="196">
        <f>IF(N449="sníž. přenesená",J449,0)</f>
        <v>0</v>
      </c>
      <c r="BI449" s="196">
        <f>IF(N449="nulová",J449,0)</f>
        <v>0</v>
      </c>
      <c r="BJ449" s="17" t="s">
        <v>150</v>
      </c>
      <c r="BK449" s="196">
        <f>ROUND(I449*H449,2)</f>
        <v>0</v>
      </c>
      <c r="BL449" s="17" t="s">
        <v>261</v>
      </c>
      <c r="BM449" s="195" t="s">
        <v>577</v>
      </c>
    </row>
    <row r="450" spans="1:65" s="2" customFormat="1" ht="16.5" customHeight="1">
      <c r="A450" s="34"/>
      <c r="B450" s="35"/>
      <c r="C450" s="183" t="s">
        <v>578</v>
      </c>
      <c r="D450" s="183" t="s">
        <v>145</v>
      </c>
      <c r="E450" s="184" t="s">
        <v>579</v>
      </c>
      <c r="F450" s="185" t="s">
        <v>580</v>
      </c>
      <c r="G450" s="186" t="s">
        <v>247</v>
      </c>
      <c r="H450" s="187">
        <v>9</v>
      </c>
      <c r="I450" s="188"/>
      <c r="J450" s="189">
        <f>ROUND(I450*H450,2)</f>
        <v>0</v>
      </c>
      <c r="K450" s="190"/>
      <c r="L450" s="39"/>
      <c r="M450" s="191" t="s">
        <v>1</v>
      </c>
      <c r="N450" s="192" t="s">
        <v>39</v>
      </c>
      <c r="O450" s="71"/>
      <c r="P450" s="193">
        <f>O450*H450</f>
        <v>0</v>
      </c>
      <c r="Q450" s="193">
        <v>0</v>
      </c>
      <c r="R450" s="193">
        <f>Q450*H450</f>
        <v>0</v>
      </c>
      <c r="S450" s="193">
        <v>0</v>
      </c>
      <c r="T450" s="194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5" t="s">
        <v>261</v>
      </c>
      <c r="AT450" s="195" t="s">
        <v>145</v>
      </c>
      <c r="AU450" s="195" t="s">
        <v>150</v>
      </c>
      <c r="AY450" s="17" t="s">
        <v>142</v>
      </c>
      <c r="BE450" s="196">
        <f>IF(N450="základní",J450,0)</f>
        <v>0</v>
      </c>
      <c r="BF450" s="196">
        <f>IF(N450="snížená",J450,0)</f>
        <v>0</v>
      </c>
      <c r="BG450" s="196">
        <f>IF(N450="zákl. přenesená",J450,0)</f>
        <v>0</v>
      </c>
      <c r="BH450" s="196">
        <f>IF(N450="sníž. přenesená",J450,0)</f>
        <v>0</v>
      </c>
      <c r="BI450" s="196">
        <f>IF(N450="nulová",J450,0)</f>
        <v>0</v>
      </c>
      <c r="BJ450" s="17" t="s">
        <v>150</v>
      </c>
      <c r="BK450" s="196">
        <f>ROUND(I450*H450,2)</f>
        <v>0</v>
      </c>
      <c r="BL450" s="17" t="s">
        <v>261</v>
      </c>
      <c r="BM450" s="195" t="s">
        <v>581</v>
      </c>
    </row>
    <row r="451" spans="1:65" s="13" customFormat="1" ht="11.25">
      <c r="B451" s="197"/>
      <c r="C451" s="198"/>
      <c r="D451" s="199" t="s">
        <v>152</v>
      </c>
      <c r="E451" s="200" t="s">
        <v>1</v>
      </c>
      <c r="F451" s="201" t="s">
        <v>582</v>
      </c>
      <c r="G451" s="198"/>
      <c r="H451" s="200" t="s">
        <v>1</v>
      </c>
      <c r="I451" s="202"/>
      <c r="J451" s="198"/>
      <c r="K451" s="198"/>
      <c r="L451" s="203"/>
      <c r="M451" s="204"/>
      <c r="N451" s="205"/>
      <c r="O451" s="205"/>
      <c r="P451" s="205"/>
      <c r="Q451" s="205"/>
      <c r="R451" s="205"/>
      <c r="S451" s="205"/>
      <c r="T451" s="206"/>
      <c r="AT451" s="207" t="s">
        <v>152</v>
      </c>
      <c r="AU451" s="207" t="s">
        <v>150</v>
      </c>
      <c r="AV451" s="13" t="s">
        <v>80</v>
      </c>
      <c r="AW451" s="13" t="s">
        <v>31</v>
      </c>
      <c r="AX451" s="13" t="s">
        <v>73</v>
      </c>
      <c r="AY451" s="207" t="s">
        <v>142</v>
      </c>
    </row>
    <row r="452" spans="1:65" s="14" customFormat="1" ht="11.25">
      <c r="B452" s="208"/>
      <c r="C452" s="209"/>
      <c r="D452" s="199" t="s">
        <v>152</v>
      </c>
      <c r="E452" s="210" t="s">
        <v>1</v>
      </c>
      <c r="F452" s="211" t="s">
        <v>583</v>
      </c>
      <c r="G452" s="209"/>
      <c r="H452" s="212">
        <v>9</v>
      </c>
      <c r="I452" s="213"/>
      <c r="J452" s="209"/>
      <c r="K452" s="209"/>
      <c r="L452" s="214"/>
      <c r="M452" s="215"/>
      <c r="N452" s="216"/>
      <c r="O452" s="216"/>
      <c r="P452" s="216"/>
      <c r="Q452" s="216"/>
      <c r="R452" s="216"/>
      <c r="S452" s="216"/>
      <c r="T452" s="217"/>
      <c r="AT452" s="218" t="s">
        <v>152</v>
      </c>
      <c r="AU452" s="218" t="s">
        <v>150</v>
      </c>
      <c r="AV452" s="14" t="s">
        <v>150</v>
      </c>
      <c r="AW452" s="14" t="s">
        <v>31</v>
      </c>
      <c r="AX452" s="14" t="s">
        <v>80</v>
      </c>
      <c r="AY452" s="218" t="s">
        <v>142</v>
      </c>
    </row>
    <row r="453" spans="1:65" s="2" customFormat="1" ht="24.2" customHeight="1">
      <c r="A453" s="34"/>
      <c r="B453" s="35"/>
      <c r="C453" s="183" t="s">
        <v>584</v>
      </c>
      <c r="D453" s="183" t="s">
        <v>145</v>
      </c>
      <c r="E453" s="184" t="s">
        <v>585</v>
      </c>
      <c r="F453" s="185" t="s">
        <v>586</v>
      </c>
      <c r="G453" s="186" t="s">
        <v>247</v>
      </c>
      <c r="H453" s="187">
        <v>2</v>
      </c>
      <c r="I453" s="188"/>
      <c r="J453" s="189">
        <f>ROUND(I453*H453,2)</f>
        <v>0</v>
      </c>
      <c r="K453" s="190"/>
      <c r="L453" s="39"/>
      <c r="M453" s="191" t="s">
        <v>1</v>
      </c>
      <c r="N453" s="192" t="s">
        <v>39</v>
      </c>
      <c r="O453" s="71"/>
      <c r="P453" s="193">
        <f>O453*H453</f>
        <v>0</v>
      </c>
      <c r="Q453" s="193">
        <v>0</v>
      </c>
      <c r="R453" s="193">
        <f>Q453*H453</f>
        <v>0</v>
      </c>
      <c r="S453" s="193">
        <v>0</v>
      </c>
      <c r="T453" s="194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95" t="s">
        <v>261</v>
      </c>
      <c r="AT453" s="195" t="s">
        <v>145</v>
      </c>
      <c r="AU453" s="195" t="s">
        <v>150</v>
      </c>
      <c r="AY453" s="17" t="s">
        <v>142</v>
      </c>
      <c r="BE453" s="196">
        <f>IF(N453="základní",J453,0)</f>
        <v>0</v>
      </c>
      <c r="BF453" s="196">
        <f>IF(N453="snížená",J453,0)</f>
        <v>0</v>
      </c>
      <c r="BG453" s="196">
        <f>IF(N453="zákl. přenesená",J453,0)</f>
        <v>0</v>
      </c>
      <c r="BH453" s="196">
        <f>IF(N453="sníž. přenesená",J453,0)</f>
        <v>0</v>
      </c>
      <c r="BI453" s="196">
        <f>IF(N453="nulová",J453,0)</f>
        <v>0</v>
      </c>
      <c r="BJ453" s="17" t="s">
        <v>150</v>
      </c>
      <c r="BK453" s="196">
        <f>ROUND(I453*H453,2)</f>
        <v>0</v>
      </c>
      <c r="BL453" s="17" t="s">
        <v>261</v>
      </c>
      <c r="BM453" s="195" t="s">
        <v>587</v>
      </c>
    </row>
    <row r="454" spans="1:65" s="2" customFormat="1" ht="21.75" customHeight="1">
      <c r="A454" s="34"/>
      <c r="B454" s="35"/>
      <c r="C454" s="183" t="s">
        <v>588</v>
      </c>
      <c r="D454" s="183" t="s">
        <v>145</v>
      </c>
      <c r="E454" s="184" t="s">
        <v>589</v>
      </c>
      <c r="F454" s="185" t="s">
        <v>590</v>
      </c>
      <c r="G454" s="186" t="s">
        <v>247</v>
      </c>
      <c r="H454" s="187">
        <v>7</v>
      </c>
      <c r="I454" s="188"/>
      <c r="J454" s="189">
        <f>ROUND(I454*H454,2)</f>
        <v>0</v>
      </c>
      <c r="K454" s="190"/>
      <c r="L454" s="39"/>
      <c r="M454" s="191" t="s">
        <v>1</v>
      </c>
      <c r="N454" s="192" t="s">
        <v>39</v>
      </c>
      <c r="O454" s="71"/>
      <c r="P454" s="193">
        <f>O454*H454</f>
        <v>0</v>
      </c>
      <c r="Q454" s="193">
        <v>1.7000000000000001E-4</v>
      </c>
      <c r="R454" s="193">
        <f>Q454*H454</f>
        <v>1.1900000000000001E-3</v>
      </c>
      <c r="S454" s="193">
        <v>0</v>
      </c>
      <c r="T454" s="194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195" t="s">
        <v>261</v>
      </c>
      <c r="AT454" s="195" t="s">
        <v>145</v>
      </c>
      <c r="AU454" s="195" t="s">
        <v>150</v>
      </c>
      <c r="AY454" s="17" t="s">
        <v>142</v>
      </c>
      <c r="BE454" s="196">
        <f>IF(N454="základní",J454,0)</f>
        <v>0</v>
      </c>
      <c r="BF454" s="196">
        <f>IF(N454="snížená",J454,0)</f>
        <v>0</v>
      </c>
      <c r="BG454" s="196">
        <f>IF(N454="zákl. přenesená",J454,0)</f>
        <v>0</v>
      </c>
      <c r="BH454" s="196">
        <f>IF(N454="sníž. přenesená",J454,0)</f>
        <v>0</v>
      </c>
      <c r="BI454" s="196">
        <f>IF(N454="nulová",J454,0)</f>
        <v>0</v>
      </c>
      <c r="BJ454" s="17" t="s">
        <v>150</v>
      </c>
      <c r="BK454" s="196">
        <f>ROUND(I454*H454,2)</f>
        <v>0</v>
      </c>
      <c r="BL454" s="17" t="s">
        <v>261</v>
      </c>
      <c r="BM454" s="195" t="s">
        <v>591</v>
      </c>
    </row>
    <row r="455" spans="1:65" s="13" customFormat="1" ht="11.25">
      <c r="B455" s="197"/>
      <c r="C455" s="198"/>
      <c r="D455" s="199" t="s">
        <v>152</v>
      </c>
      <c r="E455" s="200" t="s">
        <v>1</v>
      </c>
      <c r="F455" s="201" t="s">
        <v>592</v>
      </c>
      <c r="G455" s="198"/>
      <c r="H455" s="200" t="s">
        <v>1</v>
      </c>
      <c r="I455" s="202"/>
      <c r="J455" s="198"/>
      <c r="K455" s="198"/>
      <c r="L455" s="203"/>
      <c r="M455" s="204"/>
      <c r="N455" s="205"/>
      <c r="O455" s="205"/>
      <c r="P455" s="205"/>
      <c r="Q455" s="205"/>
      <c r="R455" s="205"/>
      <c r="S455" s="205"/>
      <c r="T455" s="206"/>
      <c r="AT455" s="207" t="s">
        <v>152</v>
      </c>
      <c r="AU455" s="207" t="s">
        <v>150</v>
      </c>
      <c r="AV455" s="13" t="s">
        <v>80</v>
      </c>
      <c r="AW455" s="13" t="s">
        <v>31</v>
      </c>
      <c r="AX455" s="13" t="s">
        <v>73</v>
      </c>
      <c r="AY455" s="207" t="s">
        <v>142</v>
      </c>
    </row>
    <row r="456" spans="1:65" s="14" customFormat="1" ht="11.25">
      <c r="B456" s="208"/>
      <c r="C456" s="209"/>
      <c r="D456" s="199" t="s">
        <v>152</v>
      </c>
      <c r="E456" s="210" t="s">
        <v>1</v>
      </c>
      <c r="F456" s="211" t="s">
        <v>593</v>
      </c>
      <c r="G456" s="209"/>
      <c r="H456" s="212">
        <v>7</v>
      </c>
      <c r="I456" s="213"/>
      <c r="J456" s="209"/>
      <c r="K456" s="209"/>
      <c r="L456" s="214"/>
      <c r="M456" s="215"/>
      <c r="N456" s="216"/>
      <c r="O456" s="216"/>
      <c r="P456" s="216"/>
      <c r="Q456" s="216"/>
      <c r="R456" s="216"/>
      <c r="S456" s="216"/>
      <c r="T456" s="217"/>
      <c r="AT456" s="218" t="s">
        <v>152</v>
      </c>
      <c r="AU456" s="218" t="s">
        <v>150</v>
      </c>
      <c r="AV456" s="14" t="s">
        <v>150</v>
      </c>
      <c r="AW456" s="14" t="s">
        <v>31</v>
      </c>
      <c r="AX456" s="14" t="s">
        <v>80</v>
      </c>
      <c r="AY456" s="218" t="s">
        <v>142</v>
      </c>
    </row>
    <row r="457" spans="1:65" s="2" customFormat="1" ht="21.75" customHeight="1">
      <c r="A457" s="34"/>
      <c r="B457" s="35"/>
      <c r="C457" s="183" t="s">
        <v>594</v>
      </c>
      <c r="D457" s="183" t="s">
        <v>145</v>
      </c>
      <c r="E457" s="184" t="s">
        <v>595</v>
      </c>
      <c r="F457" s="185" t="s">
        <v>596</v>
      </c>
      <c r="G457" s="186" t="s">
        <v>568</v>
      </c>
      <c r="H457" s="187">
        <v>1</v>
      </c>
      <c r="I457" s="188"/>
      <c r="J457" s="189">
        <f>ROUND(I457*H457,2)</f>
        <v>0</v>
      </c>
      <c r="K457" s="190"/>
      <c r="L457" s="39"/>
      <c r="M457" s="191" t="s">
        <v>1</v>
      </c>
      <c r="N457" s="192" t="s">
        <v>39</v>
      </c>
      <c r="O457" s="71"/>
      <c r="P457" s="193">
        <f>O457*H457</f>
        <v>0</v>
      </c>
      <c r="Q457" s="193">
        <v>2.1000000000000001E-4</v>
      </c>
      <c r="R457" s="193">
        <f>Q457*H457</f>
        <v>2.1000000000000001E-4</v>
      </c>
      <c r="S457" s="193">
        <v>0</v>
      </c>
      <c r="T457" s="194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95" t="s">
        <v>261</v>
      </c>
      <c r="AT457" s="195" t="s">
        <v>145</v>
      </c>
      <c r="AU457" s="195" t="s">
        <v>150</v>
      </c>
      <c r="AY457" s="17" t="s">
        <v>142</v>
      </c>
      <c r="BE457" s="196">
        <f>IF(N457="základní",J457,0)</f>
        <v>0</v>
      </c>
      <c r="BF457" s="196">
        <f>IF(N457="snížená",J457,0)</f>
        <v>0</v>
      </c>
      <c r="BG457" s="196">
        <f>IF(N457="zákl. přenesená",J457,0)</f>
        <v>0</v>
      </c>
      <c r="BH457" s="196">
        <f>IF(N457="sníž. přenesená",J457,0)</f>
        <v>0</v>
      </c>
      <c r="BI457" s="196">
        <f>IF(N457="nulová",J457,0)</f>
        <v>0</v>
      </c>
      <c r="BJ457" s="17" t="s">
        <v>150</v>
      </c>
      <c r="BK457" s="196">
        <f>ROUND(I457*H457,2)</f>
        <v>0</v>
      </c>
      <c r="BL457" s="17" t="s">
        <v>261</v>
      </c>
      <c r="BM457" s="195" t="s">
        <v>597</v>
      </c>
    </row>
    <row r="458" spans="1:65" s="13" customFormat="1" ht="11.25">
      <c r="B458" s="197"/>
      <c r="C458" s="198"/>
      <c r="D458" s="199" t="s">
        <v>152</v>
      </c>
      <c r="E458" s="200" t="s">
        <v>1</v>
      </c>
      <c r="F458" s="201" t="s">
        <v>494</v>
      </c>
      <c r="G458" s="198"/>
      <c r="H458" s="200" t="s">
        <v>1</v>
      </c>
      <c r="I458" s="202"/>
      <c r="J458" s="198"/>
      <c r="K458" s="198"/>
      <c r="L458" s="203"/>
      <c r="M458" s="204"/>
      <c r="N458" s="205"/>
      <c r="O458" s="205"/>
      <c r="P458" s="205"/>
      <c r="Q458" s="205"/>
      <c r="R458" s="205"/>
      <c r="S458" s="205"/>
      <c r="T458" s="206"/>
      <c r="AT458" s="207" t="s">
        <v>152</v>
      </c>
      <c r="AU458" s="207" t="s">
        <v>150</v>
      </c>
      <c r="AV458" s="13" t="s">
        <v>80</v>
      </c>
      <c r="AW458" s="13" t="s">
        <v>31</v>
      </c>
      <c r="AX458" s="13" t="s">
        <v>73</v>
      </c>
      <c r="AY458" s="207" t="s">
        <v>142</v>
      </c>
    </row>
    <row r="459" spans="1:65" s="14" customFormat="1" ht="11.25">
      <c r="B459" s="208"/>
      <c r="C459" s="209"/>
      <c r="D459" s="199" t="s">
        <v>152</v>
      </c>
      <c r="E459" s="210" t="s">
        <v>1</v>
      </c>
      <c r="F459" s="211" t="s">
        <v>80</v>
      </c>
      <c r="G459" s="209"/>
      <c r="H459" s="212">
        <v>1</v>
      </c>
      <c r="I459" s="213"/>
      <c r="J459" s="209"/>
      <c r="K459" s="209"/>
      <c r="L459" s="214"/>
      <c r="M459" s="215"/>
      <c r="N459" s="216"/>
      <c r="O459" s="216"/>
      <c r="P459" s="216"/>
      <c r="Q459" s="216"/>
      <c r="R459" s="216"/>
      <c r="S459" s="216"/>
      <c r="T459" s="217"/>
      <c r="AT459" s="218" t="s">
        <v>152</v>
      </c>
      <c r="AU459" s="218" t="s">
        <v>150</v>
      </c>
      <c r="AV459" s="14" t="s">
        <v>150</v>
      </c>
      <c r="AW459" s="14" t="s">
        <v>31</v>
      </c>
      <c r="AX459" s="14" t="s">
        <v>80</v>
      </c>
      <c r="AY459" s="218" t="s">
        <v>142</v>
      </c>
    </row>
    <row r="460" spans="1:65" s="2" customFormat="1" ht="21.75" customHeight="1">
      <c r="A460" s="34"/>
      <c r="B460" s="35"/>
      <c r="C460" s="183" t="s">
        <v>598</v>
      </c>
      <c r="D460" s="183" t="s">
        <v>145</v>
      </c>
      <c r="E460" s="184" t="s">
        <v>599</v>
      </c>
      <c r="F460" s="185" t="s">
        <v>600</v>
      </c>
      <c r="G460" s="186" t="s">
        <v>247</v>
      </c>
      <c r="H460" s="187">
        <v>5</v>
      </c>
      <c r="I460" s="188"/>
      <c r="J460" s="189">
        <f>ROUND(I460*H460,2)</f>
        <v>0</v>
      </c>
      <c r="K460" s="190"/>
      <c r="L460" s="39"/>
      <c r="M460" s="191" t="s">
        <v>1</v>
      </c>
      <c r="N460" s="192" t="s">
        <v>39</v>
      </c>
      <c r="O460" s="71"/>
      <c r="P460" s="193">
        <f>O460*H460</f>
        <v>0</v>
      </c>
      <c r="Q460" s="193">
        <v>0</v>
      </c>
      <c r="R460" s="193">
        <f>Q460*H460</f>
        <v>0</v>
      </c>
      <c r="S460" s="193">
        <v>5.2999999999999998E-4</v>
      </c>
      <c r="T460" s="194">
        <f>S460*H460</f>
        <v>2.65E-3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195" t="s">
        <v>261</v>
      </c>
      <c r="AT460" s="195" t="s">
        <v>145</v>
      </c>
      <c r="AU460" s="195" t="s">
        <v>150</v>
      </c>
      <c r="AY460" s="17" t="s">
        <v>142</v>
      </c>
      <c r="BE460" s="196">
        <f>IF(N460="základní",J460,0)</f>
        <v>0</v>
      </c>
      <c r="BF460" s="196">
        <f>IF(N460="snížená",J460,0)</f>
        <v>0</v>
      </c>
      <c r="BG460" s="196">
        <f>IF(N460="zákl. přenesená",J460,0)</f>
        <v>0</v>
      </c>
      <c r="BH460" s="196">
        <f>IF(N460="sníž. přenesená",J460,0)</f>
        <v>0</v>
      </c>
      <c r="BI460" s="196">
        <f>IF(N460="nulová",J460,0)</f>
        <v>0</v>
      </c>
      <c r="BJ460" s="17" t="s">
        <v>150</v>
      </c>
      <c r="BK460" s="196">
        <f>ROUND(I460*H460,2)</f>
        <v>0</v>
      </c>
      <c r="BL460" s="17" t="s">
        <v>261</v>
      </c>
      <c r="BM460" s="195" t="s">
        <v>601</v>
      </c>
    </row>
    <row r="461" spans="1:65" s="13" customFormat="1" ht="11.25">
      <c r="B461" s="197"/>
      <c r="C461" s="198"/>
      <c r="D461" s="199" t="s">
        <v>152</v>
      </c>
      <c r="E461" s="200" t="s">
        <v>1</v>
      </c>
      <c r="F461" s="201" t="s">
        <v>602</v>
      </c>
      <c r="G461" s="198"/>
      <c r="H461" s="200" t="s">
        <v>1</v>
      </c>
      <c r="I461" s="202"/>
      <c r="J461" s="198"/>
      <c r="K461" s="198"/>
      <c r="L461" s="203"/>
      <c r="M461" s="204"/>
      <c r="N461" s="205"/>
      <c r="O461" s="205"/>
      <c r="P461" s="205"/>
      <c r="Q461" s="205"/>
      <c r="R461" s="205"/>
      <c r="S461" s="205"/>
      <c r="T461" s="206"/>
      <c r="AT461" s="207" t="s">
        <v>152</v>
      </c>
      <c r="AU461" s="207" t="s">
        <v>150</v>
      </c>
      <c r="AV461" s="13" t="s">
        <v>80</v>
      </c>
      <c r="AW461" s="13" t="s">
        <v>31</v>
      </c>
      <c r="AX461" s="13" t="s">
        <v>73</v>
      </c>
      <c r="AY461" s="207" t="s">
        <v>142</v>
      </c>
    </row>
    <row r="462" spans="1:65" s="14" customFormat="1" ht="11.25">
      <c r="B462" s="208"/>
      <c r="C462" s="209"/>
      <c r="D462" s="199" t="s">
        <v>152</v>
      </c>
      <c r="E462" s="210" t="s">
        <v>1</v>
      </c>
      <c r="F462" s="211" t="s">
        <v>603</v>
      </c>
      <c r="G462" s="209"/>
      <c r="H462" s="212">
        <v>5</v>
      </c>
      <c r="I462" s="213"/>
      <c r="J462" s="209"/>
      <c r="K462" s="209"/>
      <c r="L462" s="214"/>
      <c r="M462" s="215"/>
      <c r="N462" s="216"/>
      <c r="O462" s="216"/>
      <c r="P462" s="216"/>
      <c r="Q462" s="216"/>
      <c r="R462" s="216"/>
      <c r="S462" s="216"/>
      <c r="T462" s="217"/>
      <c r="AT462" s="218" t="s">
        <v>152</v>
      </c>
      <c r="AU462" s="218" t="s">
        <v>150</v>
      </c>
      <c r="AV462" s="14" t="s">
        <v>150</v>
      </c>
      <c r="AW462" s="14" t="s">
        <v>31</v>
      </c>
      <c r="AX462" s="14" t="s">
        <v>80</v>
      </c>
      <c r="AY462" s="218" t="s">
        <v>142</v>
      </c>
    </row>
    <row r="463" spans="1:65" s="2" customFormat="1" ht="24.2" customHeight="1">
      <c r="A463" s="34"/>
      <c r="B463" s="35"/>
      <c r="C463" s="183" t="s">
        <v>604</v>
      </c>
      <c r="D463" s="183" t="s">
        <v>145</v>
      </c>
      <c r="E463" s="184" t="s">
        <v>605</v>
      </c>
      <c r="F463" s="185" t="s">
        <v>606</v>
      </c>
      <c r="G463" s="186" t="s">
        <v>247</v>
      </c>
      <c r="H463" s="187">
        <v>1</v>
      </c>
      <c r="I463" s="188"/>
      <c r="J463" s="189">
        <f>ROUND(I463*H463,2)</f>
        <v>0</v>
      </c>
      <c r="K463" s="190"/>
      <c r="L463" s="39"/>
      <c r="M463" s="191" t="s">
        <v>1</v>
      </c>
      <c r="N463" s="192" t="s">
        <v>39</v>
      </c>
      <c r="O463" s="71"/>
      <c r="P463" s="193">
        <f>O463*H463</f>
        <v>0</v>
      </c>
      <c r="Q463" s="193">
        <v>0</v>
      </c>
      <c r="R463" s="193">
        <f>Q463*H463</f>
        <v>0</v>
      </c>
      <c r="S463" s="193">
        <v>5.11E-3</v>
      </c>
      <c r="T463" s="194">
        <f>S463*H463</f>
        <v>5.11E-3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95" t="s">
        <v>261</v>
      </c>
      <c r="AT463" s="195" t="s">
        <v>145</v>
      </c>
      <c r="AU463" s="195" t="s">
        <v>150</v>
      </c>
      <c r="AY463" s="17" t="s">
        <v>142</v>
      </c>
      <c r="BE463" s="196">
        <f>IF(N463="základní",J463,0)</f>
        <v>0</v>
      </c>
      <c r="BF463" s="196">
        <f>IF(N463="snížená",J463,0)</f>
        <v>0</v>
      </c>
      <c r="BG463" s="196">
        <f>IF(N463="zákl. přenesená",J463,0)</f>
        <v>0</v>
      </c>
      <c r="BH463" s="196">
        <f>IF(N463="sníž. přenesená",J463,0)</f>
        <v>0</v>
      </c>
      <c r="BI463" s="196">
        <f>IF(N463="nulová",J463,0)</f>
        <v>0</v>
      </c>
      <c r="BJ463" s="17" t="s">
        <v>150</v>
      </c>
      <c r="BK463" s="196">
        <f>ROUND(I463*H463,2)</f>
        <v>0</v>
      </c>
      <c r="BL463" s="17" t="s">
        <v>261</v>
      </c>
      <c r="BM463" s="195" t="s">
        <v>607</v>
      </c>
    </row>
    <row r="464" spans="1:65" s="13" customFormat="1" ht="11.25">
      <c r="B464" s="197"/>
      <c r="C464" s="198"/>
      <c r="D464" s="199" t="s">
        <v>152</v>
      </c>
      <c r="E464" s="200" t="s">
        <v>1</v>
      </c>
      <c r="F464" s="201" t="s">
        <v>608</v>
      </c>
      <c r="G464" s="198"/>
      <c r="H464" s="200" t="s">
        <v>1</v>
      </c>
      <c r="I464" s="202"/>
      <c r="J464" s="198"/>
      <c r="K464" s="198"/>
      <c r="L464" s="203"/>
      <c r="M464" s="204"/>
      <c r="N464" s="205"/>
      <c r="O464" s="205"/>
      <c r="P464" s="205"/>
      <c r="Q464" s="205"/>
      <c r="R464" s="205"/>
      <c r="S464" s="205"/>
      <c r="T464" s="206"/>
      <c r="AT464" s="207" t="s">
        <v>152</v>
      </c>
      <c r="AU464" s="207" t="s">
        <v>150</v>
      </c>
      <c r="AV464" s="13" t="s">
        <v>80</v>
      </c>
      <c r="AW464" s="13" t="s">
        <v>31</v>
      </c>
      <c r="AX464" s="13" t="s">
        <v>73</v>
      </c>
      <c r="AY464" s="207" t="s">
        <v>142</v>
      </c>
    </row>
    <row r="465" spans="1:65" s="14" customFormat="1" ht="11.25">
      <c r="B465" s="208"/>
      <c r="C465" s="209"/>
      <c r="D465" s="199" t="s">
        <v>152</v>
      </c>
      <c r="E465" s="210" t="s">
        <v>1</v>
      </c>
      <c r="F465" s="211" t="s">
        <v>80</v>
      </c>
      <c r="G465" s="209"/>
      <c r="H465" s="212">
        <v>1</v>
      </c>
      <c r="I465" s="213"/>
      <c r="J465" s="209"/>
      <c r="K465" s="209"/>
      <c r="L465" s="214"/>
      <c r="M465" s="215"/>
      <c r="N465" s="216"/>
      <c r="O465" s="216"/>
      <c r="P465" s="216"/>
      <c r="Q465" s="216"/>
      <c r="R465" s="216"/>
      <c r="S465" s="216"/>
      <c r="T465" s="217"/>
      <c r="AT465" s="218" t="s">
        <v>152</v>
      </c>
      <c r="AU465" s="218" t="s">
        <v>150</v>
      </c>
      <c r="AV465" s="14" t="s">
        <v>150</v>
      </c>
      <c r="AW465" s="14" t="s">
        <v>31</v>
      </c>
      <c r="AX465" s="14" t="s">
        <v>80</v>
      </c>
      <c r="AY465" s="218" t="s">
        <v>142</v>
      </c>
    </row>
    <row r="466" spans="1:65" s="2" customFormat="1" ht="24.2" customHeight="1">
      <c r="A466" s="34"/>
      <c r="B466" s="35"/>
      <c r="C466" s="183" t="s">
        <v>609</v>
      </c>
      <c r="D466" s="183" t="s">
        <v>145</v>
      </c>
      <c r="E466" s="184" t="s">
        <v>610</v>
      </c>
      <c r="F466" s="185" t="s">
        <v>611</v>
      </c>
      <c r="G466" s="186" t="s">
        <v>247</v>
      </c>
      <c r="H466" s="187">
        <v>2</v>
      </c>
      <c r="I466" s="188"/>
      <c r="J466" s="189">
        <f>ROUND(I466*H466,2)</f>
        <v>0</v>
      </c>
      <c r="K466" s="190"/>
      <c r="L466" s="39"/>
      <c r="M466" s="191" t="s">
        <v>1</v>
      </c>
      <c r="N466" s="192" t="s">
        <v>39</v>
      </c>
      <c r="O466" s="71"/>
      <c r="P466" s="193">
        <f>O466*H466</f>
        <v>0</v>
      </c>
      <c r="Q466" s="193">
        <v>7.6999999999999996E-4</v>
      </c>
      <c r="R466" s="193">
        <f>Q466*H466</f>
        <v>1.5399999999999999E-3</v>
      </c>
      <c r="S466" s="193">
        <v>0</v>
      </c>
      <c r="T466" s="194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95" t="s">
        <v>261</v>
      </c>
      <c r="AT466" s="195" t="s">
        <v>145</v>
      </c>
      <c r="AU466" s="195" t="s">
        <v>150</v>
      </c>
      <c r="AY466" s="17" t="s">
        <v>142</v>
      </c>
      <c r="BE466" s="196">
        <f>IF(N466="základní",J466,0)</f>
        <v>0</v>
      </c>
      <c r="BF466" s="196">
        <f>IF(N466="snížená",J466,0)</f>
        <v>0</v>
      </c>
      <c r="BG466" s="196">
        <f>IF(N466="zákl. přenesená",J466,0)</f>
        <v>0</v>
      </c>
      <c r="BH466" s="196">
        <f>IF(N466="sníž. přenesená",J466,0)</f>
        <v>0</v>
      </c>
      <c r="BI466" s="196">
        <f>IF(N466="nulová",J466,0)</f>
        <v>0</v>
      </c>
      <c r="BJ466" s="17" t="s">
        <v>150</v>
      </c>
      <c r="BK466" s="196">
        <f>ROUND(I466*H466,2)</f>
        <v>0</v>
      </c>
      <c r="BL466" s="17" t="s">
        <v>261</v>
      </c>
      <c r="BM466" s="195" t="s">
        <v>612</v>
      </c>
    </row>
    <row r="467" spans="1:65" s="13" customFormat="1" ht="11.25">
      <c r="B467" s="197"/>
      <c r="C467" s="198"/>
      <c r="D467" s="199" t="s">
        <v>152</v>
      </c>
      <c r="E467" s="200" t="s">
        <v>1</v>
      </c>
      <c r="F467" s="201" t="s">
        <v>613</v>
      </c>
      <c r="G467" s="198"/>
      <c r="H467" s="200" t="s">
        <v>1</v>
      </c>
      <c r="I467" s="202"/>
      <c r="J467" s="198"/>
      <c r="K467" s="198"/>
      <c r="L467" s="203"/>
      <c r="M467" s="204"/>
      <c r="N467" s="205"/>
      <c r="O467" s="205"/>
      <c r="P467" s="205"/>
      <c r="Q467" s="205"/>
      <c r="R467" s="205"/>
      <c r="S467" s="205"/>
      <c r="T467" s="206"/>
      <c r="AT467" s="207" t="s">
        <v>152</v>
      </c>
      <c r="AU467" s="207" t="s">
        <v>150</v>
      </c>
      <c r="AV467" s="13" t="s">
        <v>80</v>
      </c>
      <c r="AW467" s="13" t="s">
        <v>31</v>
      </c>
      <c r="AX467" s="13" t="s">
        <v>73</v>
      </c>
      <c r="AY467" s="207" t="s">
        <v>142</v>
      </c>
    </row>
    <row r="468" spans="1:65" s="14" customFormat="1" ht="11.25">
      <c r="B468" s="208"/>
      <c r="C468" s="209"/>
      <c r="D468" s="199" t="s">
        <v>152</v>
      </c>
      <c r="E468" s="210" t="s">
        <v>1</v>
      </c>
      <c r="F468" s="211" t="s">
        <v>507</v>
      </c>
      <c r="G468" s="209"/>
      <c r="H468" s="212">
        <v>2</v>
      </c>
      <c r="I468" s="213"/>
      <c r="J468" s="209"/>
      <c r="K468" s="209"/>
      <c r="L468" s="214"/>
      <c r="M468" s="215"/>
      <c r="N468" s="216"/>
      <c r="O468" s="216"/>
      <c r="P468" s="216"/>
      <c r="Q468" s="216"/>
      <c r="R468" s="216"/>
      <c r="S468" s="216"/>
      <c r="T468" s="217"/>
      <c r="AT468" s="218" t="s">
        <v>152</v>
      </c>
      <c r="AU468" s="218" t="s">
        <v>150</v>
      </c>
      <c r="AV468" s="14" t="s">
        <v>150</v>
      </c>
      <c r="AW468" s="14" t="s">
        <v>31</v>
      </c>
      <c r="AX468" s="14" t="s">
        <v>80</v>
      </c>
      <c r="AY468" s="218" t="s">
        <v>142</v>
      </c>
    </row>
    <row r="469" spans="1:65" s="2" customFormat="1" ht="24.2" customHeight="1">
      <c r="A469" s="34"/>
      <c r="B469" s="35"/>
      <c r="C469" s="183" t="s">
        <v>614</v>
      </c>
      <c r="D469" s="183" t="s">
        <v>145</v>
      </c>
      <c r="E469" s="184" t="s">
        <v>615</v>
      </c>
      <c r="F469" s="185" t="s">
        <v>616</v>
      </c>
      <c r="G469" s="186" t="s">
        <v>247</v>
      </c>
      <c r="H469" s="187">
        <v>8</v>
      </c>
      <c r="I469" s="188"/>
      <c r="J469" s="189">
        <f>ROUND(I469*H469,2)</f>
        <v>0</v>
      </c>
      <c r="K469" s="190"/>
      <c r="L469" s="39"/>
      <c r="M469" s="191" t="s">
        <v>1</v>
      </c>
      <c r="N469" s="192" t="s">
        <v>39</v>
      </c>
      <c r="O469" s="71"/>
      <c r="P469" s="193">
        <f>O469*H469</f>
        <v>0</v>
      </c>
      <c r="Q469" s="193">
        <v>2.7999999999999998E-4</v>
      </c>
      <c r="R469" s="193">
        <f>Q469*H469</f>
        <v>2.2399999999999998E-3</v>
      </c>
      <c r="S469" s="193">
        <v>0</v>
      </c>
      <c r="T469" s="194">
        <f>S469*H469</f>
        <v>0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195" t="s">
        <v>261</v>
      </c>
      <c r="AT469" s="195" t="s">
        <v>145</v>
      </c>
      <c r="AU469" s="195" t="s">
        <v>150</v>
      </c>
      <c r="AY469" s="17" t="s">
        <v>142</v>
      </c>
      <c r="BE469" s="196">
        <f>IF(N469="základní",J469,0)</f>
        <v>0</v>
      </c>
      <c r="BF469" s="196">
        <f>IF(N469="snížená",J469,0)</f>
        <v>0</v>
      </c>
      <c r="BG469" s="196">
        <f>IF(N469="zákl. přenesená",J469,0)</f>
        <v>0</v>
      </c>
      <c r="BH469" s="196">
        <f>IF(N469="sníž. přenesená",J469,0)</f>
        <v>0</v>
      </c>
      <c r="BI469" s="196">
        <f>IF(N469="nulová",J469,0)</f>
        <v>0</v>
      </c>
      <c r="BJ469" s="17" t="s">
        <v>150</v>
      </c>
      <c r="BK469" s="196">
        <f>ROUND(I469*H469,2)</f>
        <v>0</v>
      </c>
      <c r="BL469" s="17" t="s">
        <v>261</v>
      </c>
      <c r="BM469" s="195" t="s">
        <v>617</v>
      </c>
    </row>
    <row r="470" spans="1:65" s="13" customFormat="1" ht="11.25">
      <c r="B470" s="197"/>
      <c r="C470" s="198"/>
      <c r="D470" s="199" t="s">
        <v>152</v>
      </c>
      <c r="E470" s="200" t="s">
        <v>1</v>
      </c>
      <c r="F470" s="201" t="s">
        <v>618</v>
      </c>
      <c r="G470" s="198"/>
      <c r="H470" s="200" t="s">
        <v>1</v>
      </c>
      <c r="I470" s="202"/>
      <c r="J470" s="198"/>
      <c r="K470" s="198"/>
      <c r="L470" s="203"/>
      <c r="M470" s="204"/>
      <c r="N470" s="205"/>
      <c r="O470" s="205"/>
      <c r="P470" s="205"/>
      <c r="Q470" s="205"/>
      <c r="R470" s="205"/>
      <c r="S470" s="205"/>
      <c r="T470" s="206"/>
      <c r="AT470" s="207" t="s">
        <v>152</v>
      </c>
      <c r="AU470" s="207" t="s">
        <v>150</v>
      </c>
      <c r="AV470" s="13" t="s">
        <v>80</v>
      </c>
      <c r="AW470" s="13" t="s">
        <v>31</v>
      </c>
      <c r="AX470" s="13" t="s">
        <v>73</v>
      </c>
      <c r="AY470" s="207" t="s">
        <v>142</v>
      </c>
    </row>
    <row r="471" spans="1:65" s="14" customFormat="1" ht="11.25">
      <c r="B471" s="208"/>
      <c r="C471" s="209"/>
      <c r="D471" s="199" t="s">
        <v>152</v>
      </c>
      <c r="E471" s="210" t="s">
        <v>1</v>
      </c>
      <c r="F471" s="211" t="s">
        <v>619</v>
      </c>
      <c r="G471" s="209"/>
      <c r="H471" s="212">
        <v>8</v>
      </c>
      <c r="I471" s="213"/>
      <c r="J471" s="209"/>
      <c r="K471" s="209"/>
      <c r="L471" s="214"/>
      <c r="M471" s="215"/>
      <c r="N471" s="216"/>
      <c r="O471" s="216"/>
      <c r="P471" s="216"/>
      <c r="Q471" s="216"/>
      <c r="R471" s="216"/>
      <c r="S471" s="216"/>
      <c r="T471" s="217"/>
      <c r="AT471" s="218" t="s">
        <v>152</v>
      </c>
      <c r="AU471" s="218" t="s">
        <v>150</v>
      </c>
      <c r="AV471" s="14" t="s">
        <v>150</v>
      </c>
      <c r="AW471" s="14" t="s">
        <v>31</v>
      </c>
      <c r="AX471" s="14" t="s">
        <v>80</v>
      </c>
      <c r="AY471" s="218" t="s">
        <v>142</v>
      </c>
    </row>
    <row r="472" spans="1:65" s="2" customFormat="1" ht="21.75" customHeight="1">
      <c r="A472" s="34"/>
      <c r="B472" s="35"/>
      <c r="C472" s="183" t="s">
        <v>620</v>
      </c>
      <c r="D472" s="183" t="s">
        <v>145</v>
      </c>
      <c r="E472" s="184" t="s">
        <v>621</v>
      </c>
      <c r="F472" s="185" t="s">
        <v>622</v>
      </c>
      <c r="G472" s="186" t="s">
        <v>247</v>
      </c>
      <c r="H472" s="187">
        <v>5</v>
      </c>
      <c r="I472" s="188"/>
      <c r="J472" s="189">
        <f>ROUND(I472*H472,2)</f>
        <v>0</v>
      </c>
      <c r="K472" s="190"/>
      <c r="L472" s="39"/>
      <c r="M472" s="191" t="s">
        <v>1</v>
      </c>
      <c r="N472" s="192" t="s">
        <v>39</v>
      </c>
      <c r="O472" s="71"/>
      <c r="P472" s="193">
        <f>O472*H472</f>
        <v>0</v>
      </c>
      <c r="Q472" s="193">
        <v>2.0000000000000002E-5</v>
      </c>
      <c r="R472" s="193">
        <f>Q472*H472</f>
        <v>1E-4</v>
      </c>
      <c r="S472" s="193">
        <v>0</v>
      </c>
      <c r="T472" s="194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195" t="s">
        <v>261</v>
      </c>
      <c r="AT472" s="195" t="s">
        <v>145</v>
      </c>
      <c r="AU472" s="195" t="s">
        <v>150</v>
      </c>
      <c r="AY472" s="17" t="s">
        <v>142</v>
      </c>
      <c r="BE472" s="196">
        <f>IF(N472="základní",J472,0)</f>
        <v>0</v>
      </c>
      <c r="BF472" s="196">
        <f>IF(N472="snížená",J472,0)</f>
        <v>0</v>
      </c>
      <c r="BG472" s="196">
        <f>IF(N472="zákl. přenesená",J472,0)</f>
        <v>0</v>
      </c>
      <c r="BH472" s="196">
        <f>IF(N472="sníž. přenesená",J472,0)</f>
        <v>0</v>
      </c>
      <c r="BI472" s="196">
        <f>IF(N472="nulová",J472,0)</f>
        <v>0</v>
      </c>
      <c r="BJ472" s="17" t="s">
        <v>150</v>
      </c>
      <c r="BK472" s="196">
        <f>ROUND(I472*H472,2)</f>
        <v>0</v>
      </c>
      <c r="BL472" s="17" t="s">
        <v>261</v>
      </c>
      <c r="BM472" s="195" t="s">
        <v>623</v>
      </c>
    </row>
    <row r="473" spans="1:65" s="13" customFormat="1" ht="11.25">
      <c r="B473" s="197"/>
      <c r="C473" s="198"/>
      <c r="D473" s="199" t="s">
        <v>152</v>
      </c>
      <c r="E473" s="200" t="s">
        <v>1</v>
      </c>
      <c r="F473" s="201" t="s">
        <v>624</v>
      </c>
      <c r="G473" s="198"/>
      <c r="H473" s="200" t="s">
        <v>1</v>
      </c>
      <c r="I473" s="202"/>
      <c r="J473" s="198"/>
      <c r="K473" s="198"/>
      <c r="L473" s="203"/>
      <c r="M473" s="204"/>
      <c r="N473" s="205"/>
      <c r="O473" s="205"/>
      <c r="P473" s="205"/>
      <c r="Q473" s="205"/>
      <c r="R473" s="205"/>
      <c r="S473" s="205"/>
      <c r="T473" s="206"/>
      <c r="AT473" s="207" t="s">
        <v>152</v>
      </c>
      <c r="AU473" s="207" t="s">
        <v>150</v>
      </c>
      <c r="AV473" s="13" t="s">
        <v>80</v>
      </c>
      <c r="AW473" s="13" t="s">
        <v>31</v>
      </c>
      <c r="AX473" s="13" t="s">
        <v>73</v>
      </c>
      <c r="AY473" s="207" t="s">
        <v>142</v>
      </c>
    </row>
    <row r="474" spans="1:65" s="14" customFormat="1" ht="11.25">
      <c r="B474" s="208"/>
      <c r="C474" s="209"/>
      <c r="D474" s="199" t="s">
        <v>152</v>
      </c>
      <c r="E474" s="210" t="s">
        <v>1</v>
      </c>
      <c r="F474" s="211" t="s">
        <v>625</v>
      </c>
      <c r="G474" s="209"/>
      <c r="H474" s="212">
        <v>5</v>
      </c>
      <c r="I474" s="213"/>
      <c r="J474" s="209"/>
      <c r="K474" s="209"/>
      <c r="L474" s="214"/>
      <c r="M474" s="215"/>
      <c r="N474" s="216"/>
      <c r="O474" s="216"/>
      <c r="P474" s="216"/>
      <c r="Q474" s="216"/>
      <c r="R474" s="216"/>
      <c r="S474" s="216"/>
      <c r="T474" s="217"/>
      <c r="AT474" s="218" t="s">
        <v>152</v>
      </c>
      <c r="AU474" s="218" t="s">
        <v>150</v>
      </c>
      <c r="AV474" s="14" t="s">
        <v>150</v>
      </c>
      <c r="AW474" s="14" t="s">
        <v>31</v>
      </c>
      <c r="AX474" s="14" t="s">
        <v>80</v>
      </c>
      <c r="AY474" s="218" t="s">
        <v>142</v>
      </c>
    </row>
    <row r="475" spans="1:65" s="2" customFormat="1" ht="21.75" customHeight="1">
      <c r="A475" s="34"/>
      <c r="B475" s="35"/>
      <c r="C475" s="230" t="s">
        <v>626</v>
      </c>
      <c r="D475" s="230" t="s">
        <v>413</v>
      </c>
      <c r="E475" s="231" t="s">
        <v>627</v>
      </c>
      <c r="F475" s="232" t="s">
        <v>628</v>
      </c>
      <c r="G475" s="233" t="s">
        <v>313</v>
      </c>
      <c r="H475" s="234">
        <v>5</v>
      </c>
      <c r="I475" s="235"/>
      <c r="J475" s="236">
        <f t="shared" ref="J475:J481" si="10">ROUND(I475*H475,2)</f>
        <v>0</v>
      </c>
      <c r="K475" s="237"/>
      <c r="L475" s="238"/>
      <c r="M475" s="239" t="s">
        <v>1</v>
      </c>
      <c r="N475" s="240" t="s">
        <v>39</v>
      </c>
      <c r="O475" s="71"/>
      <c r="P475" s="193">
        <f t="shared" ref="P475:P481" si="11">O475*H475</f>
        <v>0</v>
      </c>
      <c r="Q475" s="193">
        <v>2.5000000000000001E-4</v>
      </c>
      <c r="R475" s="193">
        <f t="shared" ref="R475:R481" si="12">Q475*H475</f>
        <v>1.25E-3</v>
      </c>
      <c r="S475" s="193">
        <v>0</v>
      </c>
      <c r="T475" s="194">
        <f t="shared" ref="T475:T481" si="13"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95" t="s">
        <v>348</v>
      </c>
      <c r="AT475" s="195" t="s">
        <v>413</v>
      </c>
      <c r="AU475" s="195" t="s">
        <v>150</v>
      </c>
      <c r="AY475" s="17" t="s">
        <v>142</v>
      </c>
      <c r="BE475" s="196">
        <f t="shared" ref="BE475:BE481" si="14">IF(N475="základní",J475,0)</f>
        <v>0</v>
      </c>
      <c r="BF475" s="196">
        <f t="shared" ref="BF475:BF481" si="15">IF(N475="snížená",J475,0)</f>
        <v>0</v>
      </c>
      <c r="BG475" s="196">
        <f t="shared" ref="BG475:BG481" si="16">IF(N475="zákl. přenesená",J475,0)</f>
        <v>0</v>
      </c>
      <c r="BH475" s="196">
        <f t="shared" ref="BH475:BH481" si="17">IF(N475="sníž. přenesená",J475,0)</f>
        <v>0</v>
      </c>
      <c r="BI475" s="196">
        <f t="shared" ref="BI475:BI481" si="18">IF(N475="nulová",J475,0)</f>
        <v>0</v>
      </c>
      <c r="BJ475" s="17" t="s">
        <v>150</v>
      </c>
      <c r="BK475" s="196">
        <f t="shared" ref="BK475:BK481" si="19">ROUND(I475*H475,2)</f>
        <v>0</v>
      </c>
      <c r="BL475" s="17" t="s">
        <v>261</v>
      </c>
      <c r="BM475" s="195" t="s">
        <v>629</v>
      </c>
    </row>
    <row r="476" spans="1:65" s="2" customFormat="1" ht="16.5" customHeight="1">
      <c r="A476" s="34"/>
      <c r="B476" s="35"/>
      <c r="C476" s="183" t="s">
        <v>630</v>
      </c>
      <c r="D476" s="183" t="s">
        <v>145</v>
      </c>
      <c r="E476" s="184" t="s">
        <v>631</v>
      </c>
      <c r="F476" s="185" t="s">
        <v>632</v>
      </c>
      <c r="G476" s="186" t="s">
        <v>247</v>
      </c>
      <c r="H476" s="187">
        <v>2</v>
      </c>
      <c r="I476" s="188"/>
      <c r="J476" s="189">
        <f t="shared" si="10"/>
        <v>0</v>
      </c>
      <c r="K476" s="190"/>
      <c r="L476" s="39"/>
      <c r="M476" s="191" t="s">
        <v>1</v>
      </c>
      <c r="N476" s="192" t="s">
        <v>39</v>
      </c>
      <c r="O476" s="71"/>
      <c r="P476" s="193">
        <f t="shared" si="11"/>
        <v>0</v>
      </c>
      <c r="Q476" s="193">
        <v>0</v>
      </c>
      <c r="R476" s="193">
        <f t="shared" si="12"/>
        <v>0</v>
      </c>
      <c r="S476" s="193">
        <v>5.5999999999999999E-3</v>
      </c>
      <c r="T476" s="194">
        <f t="shared" si="13"/>
        <v>1.12E-2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195" t="s">
        <v>261</v>
      </c>
      <c r="AT476" s="195" t="s">
        <v>145</v>
      </c>
      <c r="AU476" s="195" t="s">
        <v>150</v>
      </c>
      <c r="AY476" s="17" t="s">
        <v>142</v>
      </c>
      <c r="BE476" s="196">
        <f t="shared" si="14"/>
        <v>0</v>
      </c>
      <c r="BF476" s="196">
        <f t="shared" si="15"/>
        <v>0</v>
      </c>
      <c r="BG476" s="196">
        <f t="shared" si="16"/>
        <v>0</v>
      </c>
      <c r="BH476" s="196">
        <f t="shared" si="17"/>
        <v>0</v>
      </c>
      <c r="BI476" s="196">
        <f t="shared" si="18"/>
        <v>0</v>
      </c>
      <c r="BJ476" s="17" t="s">
        <v>150</v>
      </c>
      <c r="BK476" s="196">
        <f t="shared" si="19"/>
        <v>0</v>
      </c>
      <c r="BL476" s="17" t="s">
        <v>261</v>
      </c>
      <c r="BM476" s="195" t="s">
        <v>633</v>
      </c>
    </row>
    <row r="477" spans="1:65" s="2" customFormat="1" ht="16.5" customHeight="1">
      <c r="A477" s="34"/>
      <c r="B477" s="35"/>
      <c r="C477" s="183" t="s">
        <v>634</v>
      </c>
      <c r="D477" s="183" t="s">
        <v>145</v>
      </c>
      <c r="E477" s="184" t="s">
        <v>635</v>
      </c>
      <c r="F477" s="185" t="s">
        <v>636</v>
      </c>
      <c r="G477" s="186" t="s">
        <v>247</v>
      </c>
      <c r="H477" s="187">
        <v>2</v>
      </c>
      <c r="I477" s="188"/>
      <c r="J477" s="189">
        <f t="shared" si="10"/>
        <v>0</v>
      </c>
      <c r="K477" s="190"/>
      <c r="L477" s="39"/>
      <c r="M477" s="191" t="s">
        <v>1</v>
      </c>
      <c r="N477" s="192" t="s">
        <v>39</v>
      </c>
      <c r="O477" s="71"/>
      <c r="P477" s="193">
        <f t="shared" si="11"/>
        <v>0</v>
      </c>
      <c r="Q477" s="193">
        <v>2.0000000000000002E-5</v>
      </c>
      <c r="R477" s="193">
        <f t="shared" si="12"/>
        <v>4.0000000000000003E-5</v>
      </c>
      <c r="S477" s="193">
        <v>2.0000000000000002E-5</v>
      </c>
      <c r="T477" s="194">
        <f t="shared" si="13"/>
        <v>4.0000000000000003E-5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95" t="s">
        <v>261</v>
      </c>
      <c r="AT477" s="195" t="s">
        <v>145</v>
      </c>
      <c r="AU477" s="195" t="s">
        <v>150</v>
      </c>
      <c r="AY477" s="17" t="s">
        <v>142</v>
      </c>
      <c r="BE477" s="196">
        <f t="shared" si="14"/>
        <v>0</v>
      </c>
      <c r="BF477" s="196">
        <f t="shared" si="15"/>
        <v>0</v>
      </c>
      <c r="BG477" s="196">
        <f t="shared" si="16"/>
        <v>0</v>
      </c>
      <c r="BH477" s="196">
        <f t="shared" si="17"/>
        <v>0</v>
      </c>
      <c r="BI477" s="196">
        <f t="shared" si="18"/>
        <v>0</v>
      </c>
      <c r="BJ477" s="17" t="s">
        <v>150</v>
      </c>
      <c r="BK477" s="196">
        <f t="shared" si="19"/>
        <v>0</v>
      </c>
      <c r="BL477" s="17" t="s">
        <v>261</v>
      </c>
      <c r="BM477" s="195" t="s">
        <v>637</v>
      </c>
    </row>
    <row r="478" spans="1:65" s="2" customFormat="1" ht="21.75" customHeight="1">
      <c r="A478" s="34"/>
      <c r="B478" s="35"/>
      <c r="C478" s="183" t="s">
        <v>638</v>
      </c>
      <c r="D478" s="183" t="s">
        <v>145</v>
      </c>
      <c r="E478" s="184" t="s">
        <v>639</v>
      </c>
      <c r="F478" s="185" t="s">
        <v>640</v>
      </c>
      <c r="G478" s="186" t="s">
        <v>313</v>
      </c>
      <c r="H478" s="187">
        <v>24</v>
      </c>
      <c r="I478" s="188"/>
      <c r="J478" s="189">
        <f t="shared" si="10"/>
        <v>0</v>
      </c>
      <c r="K478" s="190"/>
      <c r="L478" s="39"/>
      <c r="M478" s="191" t="s">
        <v>1</v>
      </c>
      <c r="N478" s="192" t="s">
        <v>39</v>
      </c>
      <c r="O478" s="71"/>
      <c r="P478" s="193">
        <f t="shared" si="11"/>
        <v>0</v>
      </c>
      <c r="Q478" s="193">
        <v>1.0000000000000001E-5</v>
      </c>
      <c r="R478" s="193">
        <f t="shared" si="12"/>
        <v>2.4000000000000003E-4</v>
      </c>
      <c r="S478" s="193">
        <v>0</v>
      </c>
      <c r="T478" s="194">
        <f t="shared" si="13"/>
        <v>0</v>
      </c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R478" s="195" t="s">
        <v>261</v>
      </c>
      <c r="AT478" s="195" t="s">
        <v>145</v>
      </c>
      <c r="AU478" s="195" t="s">
        <v>150</v>
      </c>
      <c r="AY478" s="17" t="s">
        <v>142</v>
      </c>
      <c r="BE478" s="196">
        <f t="shared" si="14"/>
        <v>0</v>
      </c>
      <c r="BF478" s="196">
        <f t="shared" si="15"/>
        <v>0</v>
      </c>
      <c r="BG478" s="196">
        <f t="shared" si="16"/>
        <v>0</v>
      </c>
      <c r="BH478" s="196">
        <f t="shared" si="17"/>
        <v>0</v>
      </c>
      <c r="BI478" s="196">
        <f t="shared" si="18"/>
        <v>0</v>
      </c>
      <c r="BJ478" s="17" t="s">
        <v>150</v>
      </c>
      <c r="BK478" s="196">
        <f t="shared" si="19"/>
        <v>0</v>
      </c>
      <c r="BL478" s="17" t="s">
        <v>261</v>
      </c>
      <c r="BM478" s="195" t="s">
        <v>641</v>
      </c>
    </row>
    <row r="479" spans="1:65" s="2" customFormat="1" ht="24.2" customHeight="1">
      <c r="A479" s="34"/>
      <c r="B479" s="35"/>
      <c r="C479" s="183" t="s">
        <v>642</v>
      </c>
      <c r="D479" s="183" t="s">
        <v>145</v>
      </c>
      <c r="E479" s="184" t="s">
        <v>643</v>
      </c>
      <c r="F479" s="185" t="s">
        <v>644</v>
      </c>
      <c r="G479" s="186" t="s">
        <v>313</v>
      </c>
      <c r="H479" s="187">
        <v>24</v>
      </c>
      <c r="I479" s="188"/>
      <c r="J479" s="189">
        <f t="shared" si="10"/>
        <v>0</v>
      </c>
      <c r="K479" s="190"/>
      <c r="L479" s="39"/>
      <c r="M479" s="191" t="s">
        <v>1</v>
      </c>
      <c r="N479" s="192" t="s">
        <v>39</v>
      </c>
      <c r="O479" s="71"/>
      <c r="P479" s="193">
        <f t="shared" si="11"/>
        <v>0</v>
      </c>
      <c r="Q479" s="193">
        <v>2.0000000000000002E-5</v>
      </c>
      <c r="R479" s="193">
        <f t="shared" si="12"/>
        <v>4.8000000000000007E-4</v>
      </c>
      <c r="S479" s="193">
        <v>0</v>
      </c>
      <c r="T479" s="194">
        <f t="shared" si="13"/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95" t="s">
        <v>261</v>
      </c>
      <c r="AT479" s="195" t="s">
        <v>145</v>
      </c>
      <c r="AU479" s="195" t="s">
        <v>150</v>
      </c>
      <c r="AY479" s="17" t="s">
        <v>142</v>
      </c>
      <c r="BE479" s="196">
        <f t="shared" si="14"/>
        <v>0</v>
      </c>
      <c r="BF479" s="196">
        <f t="shared" si="15"/>
        <v>0</v>
      </c>
      <c r="BG479" s="196">
        <f t="shared" si="16"/>
        <v>0</v>
      </c>
      <c r="BH479" s="196">
        <f t="shared" si="17"/>
        <v>0</v>
      </c>
      <c r="BI479" s="196">
        <f t="shared" si="18"/>
        <v>0</v>
      </c>
      <c r="BJ479" s="17" t="s">
        <v>150</v>
      </c>
      <c r="BK479" s="196">
        <f t="shared" si="19"/>
        <v>0</v>
      </c>
      <c r="BL479" s="17" t="s">
        <v>261</v>
      </c>
      <c r="BM479" s="195" t="s">
        <v>645</v>
      </c>
    </row>
    <row r="480" spans="1:65" s="2" customFormat="1" ht="33" customHeight="1">
      <c r="A480" s="34"/>
      <c r="B480" s="35"/>
      <c r="C480" s="183" t="s">
        <v>646</v>
      </c>
      <c r="D480" s="183" t="s">
        <v>145</v>
      </c>
      <c r="E480" s="184" t="s">
        <v>647</v>
      </c>
      <c r="F480" s="185" t="s">
        <v>648</v>
      </c>
      <c r="G480" s="186" t="s">
        <v>148</v>
      </c>
      <c r="H480" s="187">
        <v>3.2000000000000001E-2</v>
      </c>
      <c r="I480" s="188"/>
      <c r="J480" s="189">
        <f t="shared" si="10"/>
        <v>0</v>
      </c>
      <c r="K480" s="190"/>
      <c r="L480" s="39"/>
      <c r="M480" s="191" t="s">
        <v>1</v>
      </c>
      <c r="N480" s="192" t="s">
        <v>39</v>
      </c>
      <c r="O480" s="71"/>
      <c r="P480" s="193">
        <f t="shared" si="11"/>
        <v>0</v>
      </c>
      <c r="Q480" s="193">
        <v>0</v>
      </c>
      <c r="R480" s="193">
        <f t="shared" si="12"/>
        <v>0</v>
      </c>
      <c r="S480" s="193">
        <v>0</v>
      </c>
      <c r="T480" s="194">
        <f t="shared" si="13"/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95" t="s">
        <v>261</v>
      </c>
      <c r="AT480" s="195" t="s">
        <v>145</v>
      </c>
      <c r="AU480" s="195" t="s">
        <v>150</v>
      </c>
      <c r="AY480" s="17" t="s">
        <v>142</v>
      </c>
      <c r="BE480" s="196">
        <f t="shared" si="14"/>
        <v>0</v>
      </c>
      <c r="BF480" s="196">
        <f t="shared" si="15"/>
        <v>0</v>
      </c>
      <c r="BG480" s="196">
        <f t="shared" si="16"/>
        <v>0</v>
      </c>
      <c r="BH480" s="196">
        <f t="shared" si="17"/>
        <v>0</v>
      </c>
      <c r="BI480" s="196">
        <f t="shared" si="18"/>
        <v>0</v>
      </c>
      <c r="BJ480" s="17" t="s">
        <v>150</v>
      </c>
      <c r="BK480" s="196">
        <f t="shared" si="19"/>
        <v>0</v>
      </c>
      <c r="BL480" s="17" t="s">
        <v>261</v>
      </c>
      <c r="BM480" s="195" t="s">
        <v>649</v>
      </c>
    </row>
    <row r="481" spans="1:65" s="2" customFormat="1" ht="24.2" customHeight="1">
      <c r="A481" s="34"/>
      <c r="B481" s="35"/>
      <c r="C481" s="183" t="s">
        <v>650</v>
      </c>
      <c r="D481" s="183" t="s">
        <v>145</v>
      </c>
      <c r="E481" s="184" t="s">
        <v>651</v>
      </c>
      <c r="F481" s="185" t="s">
        <v>652</v>
      </c>
      <c r="G481" s="186" t="s">
        <v>148</v>
      </c>
      <c r="H481" s="187">
        <v>3.2000000000000001E-2</v>
      </c>
      <c r="I481" s="188"/>
      <c r="J481" s="189">
        <f t="shared" si="10"/>
        <v>0</v>
      </c>
      <c r="K481" s="190"/>
      <c r="L481" s="39"/>
      <c r="M481" s="191" t="s">
        <v>1</v>
      </c>
      <c r="N481" s="192" t="s">
        <v>39</v>
      </c>
      <c r="O481" s="71"/>
      <c r="P481" s="193">
        <f t="shared" si="11"/>
        <v>0</v>
      </c>
      <c r="Q481" s="193">
        <v>0</v>
      </c>
      <c r="R481" s="193">
        <f t="shared" si="12"/>
        <v>0</v>
      </c>
      <c r="S481" s="193">
        <v>0</v>
      </c>
      <c r="T481" s="194">
        <f t="shared" si="13"/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5" t="s">
        <v>261</v>
      </c>
      <c r="AT481" s="195" t="s">
        <v>145</v>
      </c>
      <c r="AU481" s="195" t="s">
        <v>150</v>
      </c>
      <c r="AY481" s="17" t="s">
        <v>142</v>
      </c>
      <c r="BE481" s="196">
        <f t="shared" si="14"/>
        <v>0</v>
      </c>
      <c r="BF481" s="196">
        <f t="shared" si="15"/>
        <v>0</v>
      </c>
      <c r="BG481" s="196">
        <f t="shared" si="16"/>
        <v>0</v>
      </c>
      <c r="BH481" s="196">
        <f t="shared" si="17"/>
        <v>0</v>
      </c>
      <c r="BI481" s="196">
        <f t="shared" si="18"/>
        <v>0</v>
      </c>
      <c r="BJ481" s="17" t="s">
        <v>150</v>
      </c>
      <c r="BK481" s="196">
        <f t="shared" si="19"/>
        <v>0</v>
      </c>
      <c r="BL481" s="17" t="s">
        <v>261</v>
      </c>
      <c r="BM481" s="195" t="s">
        <v>653</v>
      </c>
    </row>
    <row r="482" spans="1:65" s="12" customFormat="1" ht="22.9" customHeight="1">
      <c r="B482" s="167"/>
      <c r="C482" s="168"/>
      <c r="D482" s="169" t="s">
        <v>72</v>
      </c>
      <c r="E482" s="181" t="s">
        <v>654</v>
      </c>
      <c r="F482" s="181" t="s">
        <v>655</v>
      </c>
      <c r="G482" s="168"/>
      <c r="H482" s="168"/>
      <c r="I482" s="171"/>
      <c r="J482" s="182">
        <f>BK482</f>
        <v>0</v>
      </c>
      <c r="K482" s="168"/>
      <c r="L482" s="173"/>
      <c r="M482" s="174"/>
      <c r="N482" s="175"/>
      <c r="O482" s="175"/>
      <c r="P482" s="176">
        <f>SUM(P483:P489)</f>
        <v>0</v>
      </c>
      <c r="Q482" s="175"/>
      <c r="R482" s="176">
        <f>SUM(R483:R489)</f>
        <v>5.8500000000000002E-3</v>
      </c>
      <c r="S482" s="175"/>
      <c r="T482" s="177">
        <f>SUM(T483:T489)</f>
        <v>5.7320000000000003E-2</v>
      </c>
      <c r="AR482" s="178" t="s">
        <v>150</v>
      </c>
      <c r="AT482" s="179" t="s">
        <v>72</v>
      </c>
      <c r="AU482" s="179" t="s">
        <v>80</v>
      </c>
      <c r="AY482" s="178" t="s">
        <v>142</v>
      </c>
      <c r="BK482" s="180">
        <f>SUM(BK483:BK489)</f>
        <v>0</v>
      </c>
    </row>
    <row r="483" spans="1:65" s="2" customFormat="1" ht="24.2" customHeight="1">
      <c r="A483" s="34"/>
      <c r="B483" s="35"/>
      <c r="C483" s="183" t="s">
        <v>656</v>
      </c>
      <c r="D483" s="183" t="s">
        <v>145</v>
      </c>
      <c r="E483" s="184" t="s">
        <v>657</v>
      </c>
      <c r="F483" s="185" t="s">
        <v>658</v>
      </c>
      <c r="G483" s="186" t="s">
        <v>313</v>
      </c>
      <c r="H483" s="187">
        <v>15</v>
      </c>
      <c r="I483" s="188"/>
      <c r="J483" s="189">
        <f>ROUND(I483*H483,2)</f>
        <v>0</v>
      </c>
      <c r="K483" s="190"/>
      <c r="L483" s="39"/>
      <c r="M483" s="191" t="s">
        <v>1</v>
      </c>
      <c r="N483" s="192" t="s">
        <v>39</v>
      </c>
      <c r="O483" s="71"/>
      <c r="P483" s="193">
        <f>O483*H483</f>
        <v>0</v>
      </c>
      <c r="Q483" s="193">
        <v>3.8999999999999999E-4</v>
      </c>
      <c r="R483" s="193">
        <f>Q483*H483</f>
        <v>5.8500000000000002E-3</v>
      </c>
      <c r="S483" s="193">
        <v>3.4199999999999999E-3</v>
      </c>
      <c r="T483" s="194">
        <f>S483*H483</f>
        <v>5.1299999999999998E-2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95" t="s">
        <v>261</v>
      </c>
      <c r="AT483" s="195" t="s">
        <v>145</v>
      </c>
      <c r="AU483" s="195" t="s">
        <v>150</v>
      </c>
      <c r="AY483" s="17" t="s">
        <v>142</v>
      </c>
      <c r="BE483" s="196">
        <f>IF(N483="základní",J483,0)</f>
        <v>0</v>
      </c>
      <c r="BF483" s="196">
        <f>IF(N483="snížená",J483,0)</f>
        <v>0</v>
      </c>
      <c r="BG483" s="196">
        <f>IF(N483="zákl. přenesená",J483,0)</f>
        <v>0</v>
      </c>
      <c r="BH483" s="196">
        <f>IF(N483="sníž. přenesená",J483,0)</f>
        <v>0</v>
      </c>
      <c r="BI483" s="196">
        <f>IF(N483="nulová",J483,0)</f>
        <v>0</v>
      </c>
      <c r="BJ483" s="17" t="s">
        <v>150</v>
      </c>
      <c r="BK483" s="196">
        <f>ROUND(I483*H483,2)</f>
        <v>0</v>
      </c>
      <c r="BL483" s="17" t="s">
        <v>261</v>
      </c>
      <c r="BM483" s="195" t="s">
        <v>659</v>
      </c>
    </row>
    <row r="484" spans="1:65" s="13" customFormat="1" ht="11.25">
      <c r="B484" s="197"/>
      <c r="C484" s="198"/>
      <c r="D484" s="199" t="s">
        <v>152</v>
      </c>
      <c r="E484" s="200" t="s">
        <v>1</v>
      </c>
      <c r="F484" s="201" t="s">
        <v>660</v>
      </c>
      <c r="G484" s="198"/>
      <c r="H484" s="200" t="s">
        <v>1</v>
      </c>
      <c r="I484" s="202"/>
      <c r="J484" s="198"/>
      <c r="K484" s="198"/>
      <c r="L484" s="203"/>
      <c r="M484" s="204"/>
      <c r="N484" s="205"/>
      <c r="O484" s="205"/>
      <c r="P484" s="205"/>
      <c r="Q484" s="205"/>
      <c r="R484" s="205"/>
      <c r="S484" s="205"/>
      <c r="T484" s="206"/>
      <c r="AT484" s="207" t="s">
        <v>152</v>
      </c>
      <c r="AU484" s="207" t="s">
        <v>150</v>
      </c>
      <c r="AV484" s="13" t="s">
        <v>80</v>
      </c>
      <c r="AW484" s="13" t="s">
        <v>31</v>
      </c>
      <c r="AX484" s="13" t="s">
        <v>73</v>
      </c>
      <c r="AY484" s="207" t="s">
        <v>142</v>
      </c>
    </row>
    <row r="485" spans="1:65" s="14" customFormat="1" ht="11.25">
      <c r="B485" s="208"/>
      <c r="C485" s="209"/>
      <c r="D485" s="199" t="s">
        <v>152</v>
      </c>
      <c r="E485" s="210" t="s">
        <v>1</v>
      </c>
      <c r="F485" s="211" t="s">
        <v>250</v>
      </c>
      <c r="G485" s="209"/>
      <c r="H485" s="212">
        <v>15</v>
      </c>
      <c r="I485" s="213"/>
      <c r="J485" s="209"/>
      <c r="K485" s="209"/>
      <c r="L485" s="214"/>
      <c r="M485" s="215"/>
      <c r="N485" s="216"/>
      <c r="O485" s="216"/>
      <c r="P485" s="216"/>
      <c r="Q485" s="216"/>
      <c r="R485" s="216"/>
      <c r="S485" s="216"/>
      <c r="T485" s="217"/>
      <c r="AT485" s="218" t="s">
        <v>152</v>
      </c>
      <c r="AU485" s="218" t="s">
        <v>150</v>
      </c>
      <c r="AV485" s="14" t="s">
        <v>150</v>
      </c>
      <c r="AW485" s="14" t="s">
        <v>31</v>
      </c>
      <c r="AX485" s="14" t="s">
        <v>80</v>
      </c>
      <c r="AY485" s="218" t="s">
        <v>142</v>
      </c>
    </row>
    <row r="486" spans="1:65" s="2" customFormat="1" ht="24.2" customHeight="1">
      <c r="A486" s="34"/>
      <c r="B486" s="35"/>
      <c r="C486" s="183" t="s">
        <v>661</v>
      </c>
      <c r="D486" s="183" t="s">
        <v>145</v>
      </c>
      <c r="E486" s="184" t="s">
        <v>662</v>
      </c>
      <c r="F486" s="185" t="s">
        <v>663</v>
      </c>
      <c r="G486" s="186" t="s">
        <v>664</v>
      </c>
      <c r="H486" s="187">
        <v>1</v>
      </c>
      <c r="I486" s="188"/>
      <c r="J486" s="189">
        <f>ROUND(I486*H486,2)</f>
        <v>0</v>
      </c>
      <c r="K486" s="190"/>
      <c r="L486" s="39"/>
      <c r="M486" s="191" t="s">
        <v>1</v>
      </c>
      <c r="N486" s="192" t="s">
        <v>39</v>
      </c>
      <c r="O486" s="71"/>
      <c r="P486" s="193">
        <f>O486*H486</f>
        <v>0</v>
      </c>
      <c r="Q486" s="193">
        <v>0</v>
      </c>
      <c r="R486" s="193">
        <f>Q486*H486</f>
        <v>0</v>
      </c>
      <c r="S486" s="193">
        <v>5.13E-3</v>
      </c>
      <c r="T486" s="194">
        <f>S486*H486</f>
        <v>5.13E-3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95" t="s">
        <v>261</v>
      </c>
      <c r="AT486" s="195" t="s">
        <v>145</v>
      </c>
      <c r="AU486" s="195" t="s">
        <v>150</v>
      </c>
      <c r="AY486" s="17" t="s">
        <v>142</v>
      </c>
      <c r="BE486" s="196">
        <f>IF(N486="základní",J486,0)</f>
        <v>0</v>
      </c>
      <c r="BF486" s="196">
        <f>IF(N486="snížená",J486,0)</f>
        <v>0</v>
      </c>
      <c r="BG486" s="196">
        <f>IF(N486="zákl. přenesená",J486,0)</f>
        <v>0</v>
      </c>
      <c r="BH486" s="196">
        <f>IF(N486="sníž. přenesená",J486,0)</f>
        <v>0</v>
      </c>
      <c r="BI486" s="196">
        <f>IF(N486="nulová",J486,0)</f>
        <v>0</v>
      </c>
      <c r="BJ486" s="17" t="s">
        <v>150</v>
      </c>
      <c r="BK486" s="196">
        <f>ROUND(I486*H486,2)</f>
        <v>0</v>
      </c>
      <c r="BL486" s="17" t="s">
        <v>261</v>
      </c>
      <c r="BM486" s="195" t="s">
        <v>665</v>
      </c>
    </row>
    <row r="487" spans="1:65" s="2" customFormat="1" ht="16.5" customHeight="1">
      <c r="A487" s="34"/>
      <c r="B487" s="35"/>
      <c r="C487" s="183" t="s">
        <v>666</v>
      </c>
      <c r="D487" s="183" t="s">
        <v>145</v>
      </c>
      <c r="E487" s="184" t="s">
        <v>667</v>
      </c>
      <c r="F487" s="185" t="s">
        <v>668</v>
      </c>
      <c r="G487" s="186" t="s">
        <v>247</v>
      </c>
      <c r="H487" s="187">
        <v>1</v>
      </c>
      <c r="I487" s="188"/>
      <c r="J487" s="189">
        <f>ROUND(I487*H487,2)</f>
        <v>0</v>
      </c>
      <c r="K487" s="190"/>
      <c r="L487" s="39"/>
      <c r="M487" s="191" t="s">
        <v>1</v>
      </c>
      <c r="N487" s="192" t="s">
        <v>39</v>
      </c>
      <c r="O487" s="71"/>
      <c r="P487" s="193">
        <f>O487*H487</f>
        <v>0</v>
      </c>
      <c r="Q487" s="193">
        <v>0</v>
      </c>
      <c r="R487" s="193">
        <f>Q487*H487</f>
        <v>0</v>
      </c>
      <c r="S487" s="193">
        <v>8.8999999999999995E-4</v>
      </c>
      <c r="T487" s="194">
        <f>S487*H487</f>
        <v>8.8999999999999995E-4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95" t="s">
        <v>261</v>
      </c>
      <c r="AT487" s="195" t="s">
        <v>145</v>
      </c>
      <c r="AU487" s="195" t="s">
        <v>150</v>
      </c>
      <c r="AY487" s="17" t="s">
        <v>142</v>
      </c>
      <c r="BE487" s="196">
        <f>IF(N487="základní",J487,0)</f>
        <v>0</v>
      </c>
      <c r="BF487" s="196">
        <f>IF(N487="snížená",J487,0)</f>
        <v>0</v>
      </c>
      <c r="BG487" s="196">
        <f>IF(N487="zákl. přenesená",J487,0)</f>
        <v>0</v>
      </c>
      <c r="BH487" s="196">
        <f>IF(N487="sníž. přenesená",J487,0)</f>
        <v>0</v>
      </c>
      <c r="BI487" s="196">
        <f>IF(N487="nulová",J487,0)</f>
        <v>0</v>
      </c>
      <c r="BJ487" s="17" t="s">
        <v>150</v>
      </c>
      <c r="BK487" s="196">
        <f>ROUND(I487*H487,2)</f>
        <v>0</v>
      </c>
      <c r="BL487" s="17" t="s">
        <v>261</v>
      </c>
      <c r="BM487" s="195" t="s">
        <v>669</v>
      </c>
    </row>
    <row r="488" spans="1:65" s="2" customFormat="1" ht="33" customHeight="1">
      <c r="A488" s="34"/>
      <c r="B488" s="35"/>
      <c r="C488" s="183" t="s">
        <v>670</v>
      </c>
      <c r="D488" s="183" t="s">
        <v>145</v>
      </c>
      <c r="E488" s="184" t="s">
        <v>671</v>
      </c>
      <c r="F488" s="185" t="s">
        <v>672</v>
      </c>
      <c r="G488" s="186" t="s">
        <v>148</v>
      </c>
      <c r="H488" s="187">
        <v>6.0000000000000001E-3</v>
      </c>
      <c r="I488" s="188"/>
      <c r="J488" s="189">
        <f>ROUND(I488*H488,2)</f>
        <v>0</v>
      </c>
      <c r="K488" s="190"/>
      <c r="L488" s="39"/>
      <c r="M488" s="191" t="s">
        <v>1</v>
      </c>
      <c r="N488" s="192" t="s">
        <v>39</v>
      </c>
      <c r="O488" s="71"/>
      <c r="P488" s="193">
        <f>O488*H488</f>
        <v>0</v>
      </c>
      <c r="Q488" s="193">
        <v>0</v>
      </c>
      <c r="R488" s="193">
        <f>Q488*H488</f>
        <v>0</v>
      </c>
      <c r="S488" s="193">
        <v>0</v>
      </c>
      <c r="T488" s="194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195" t="s">
        <v>261</v>
      </c>
      <c r="AT488" s="195" t="s">
        <v>145</v>
      </c>
      <c r="AU488" s="195" t="s">
        <v>150</v>
      </c>
      <c r="AY488" s="17" t="s">
        <v>142</v>
      </c>
      <c r="BE488" s="196">
        <f>IF(N488="základní",J488,0)</f>
        <v>0</v>
      </c>
      <c r="BF488" s="196">
        <f>IF(N488="snížená",J488,0)</f>
        <v>0</v>
      </c>
      <c r="BG488" s="196">
        <f>IF(N488="zákl. přenesená",J488,0)</f>
        <v>0</v>
      </c>
      <c r="BH488" s="196">
        <f>IF(N488="sníž. přenesená",J488,0)</f>
        <v>0</v>
      </c>
      <c r="BI488" s="196">
        <f>IF(N488="nulová",J488,0)</f>
        <v>0</v>
      </c>
      <c r="BJ488" s="17" t="s">
        <v>150</v>
      </c>
      <c r="BK488" s="196">
        <f>ROUND(I488*H488,2)</f>
        <v>0</v>
      </c>
      <c r="BL488" s="17" t="s">
        <v>261</v>
      </c>
      <c r="BM488" s="195" t="s">
        <v>673</v>
      </c>
    </row>
    <row r="489" spans="1:65" s="2" customFormat="1" ht="24.2" customHeight="1">
      <c r="A489" s="34"/>
      <c r="B489" s="35"/>
      <c r="C489" s="183" t="s">
        <v>674</v>
      </c>
      <c r="D489" s="183" t="s">
        <v>145</v>
      </c>
      <c r="E489" s="184" t="s">
        <v>675</v>
      </c>
      <c r="F489" s="185" t="s">
        <v>676</v>
      </c>
      <c r="G489" s="186" t="s">
        <v>148</v>
      </c>
      <c r="H489" s="187">
        <v>6.0000000000000001E-3</v>
      </c>
      <c r="I489" s="188"/>
      <c r="J489" s="189">
        <f>ROUND(I489*H489,2)</f>
        <v>0</v>
      </c>
      <c r="K489" s="190"/>
      <c r="L489" s="39"/>
      <c r="M489" s="191" t="s">
        <v>1</v>
      </c>
      <c r="N489" s="192" t="s">
        <v>39</v>
      </c>
      <c r="O489" s="71"/>
      <c r="P489" s="193">
        <f>O489*H489</f>
        <v>0</v>
      </c>
      <c r="Q489" s="193">
        <v>0</v>
      </c>
      <c r="R489" s="193">
        <f>Q489*H489</f>
        <v>0</v>
      </c>
      <c r="S489" s="193">
        <v>0</v>
      </c>
      <c r="T489" s="194">
        <f>S489*H489</f>
        <v>0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R489" s="195" t="s">
        <v>261</v>
      </c>
      <c r="AT489" s="195" t="s">
        <v>145</v>
      </c>
      <c r="AU489" s="195" t="s">
        <v>150</v>
      </c>
      <c r="AY489" s="17" t="s">
        <v>142</v>
      </c>
      <c r="BE489" s="196">
        <f>IF(N489="základní",J489,0)</f>
        <v>0</v>
      </c>
      <c r="BF489" s="196">
        <f>IF(N489="snížená",J489,0)</f>
        <v>0</v>
      </c>
      <c r="BG489" s="196">
        <f>IF(N489="zákl. přenesená",J489,0)</f>
        <v>0</v>
      </c>
      <c r="BH489" s="196">
        <f>IF(N489="sníž. přenesená",J489,0)</f>
        <v>0</v>
      </c>
      <c r="BI489" s="196">
        <f>IF(N489="nulová",J489,0)</f>
        <v>0</v>
      </c>
      <c r="BJ489" s="17" t="s">
        <v>150</v>
      </c>
      <c r="BK489" s="196">
        <f>ROUND(I489*H489,2)</f>
        <v>0</v>
      </c>
      <c r="BL489" s="17" t="s">
        <v>261</v>
      </c>
      <c r="BM489" s="195" t="s">
        <v>677</v>
      </c>
    </row>
    <row r="490" spans="1:65" s="12" customFormat="1" ht="22.9" customHeight="1">
      <c r="B490" s="167"/>
      <c r="C490" s="168"/>
      <c r="D490" s="169" t="s">
        <v>72</v>
      </c>
      <c r="E490" s="181" t="s">
        <v>678</v>
      </c>
      <c r="F490" s="181" t="s">
        <v>679</v>
      </c>
      <c r="G490" s="168"/>
      <c r="H490" s="168"/>
      <c r="I490" s="171"/>
      <c r="J490" s="182">
        <f>BK490</f>
        <v>0</v>
      </c>
      <c r="K490" s="168"/>
      <c r="L490" s="173"/>
      <c r="M490" s="174"/>
      <c r="N490" s="175"/>
      <c r="O490" s="175"/>
      <c r="P490" s="176">
        <f>SUM(P491:P549)</f>
        <v>0</v>
      </c>
      <c r="Q490" s="175"/>
      <c r="R490" s="176">
        <f>SUM(R491:R549)</f>
        <v>0.11334</v>
      </c>
      <c r="S490" s="175"/>
      <c r="T490" s="177">
        <f>SUM(T491:T549)</f>
        <v>0.16136</v>
      </c>
      <c r="AR490" s="178" t="s">
        <v>150</v>
      </c>
      <c r="AT490" s="179" t="s">
        <v>72</v>
      </c>
      <c r="AU490" s="179" t="s">
        <v>80</v>
      </c>
      <c r="AY490" s="178" t="s">
        <v>142</v>
      </c>
      <c r="BK490" s="180">
        <f>SUM(BK491:BK549)</f>
        <v>0</v>
      </c>
    </row>
    <row r="491" spans="1:65" s="2" customFormat="1" ht="16.5" customHeight="1">
      <c r="A491" s="34"/>
      <c r="B491" s="35"/>
      <c r="C491" s="183" t="s">
        <v>680</v>
      </c>
      <c r="D491" s="183" t="s">
        <v>145</v>
      </c>
      <c r="E491" s="184" t="s">
        <v>681</v>
      </c>
      <c r="F491" s="185" t="s">
        <v>682</v>
      </c>
      <c r="G491" s="186" t="s">
        <v>247</v>
      </c>
      <c r="H491" s="187">
        <v>2</v>
      </c>
      <c r="I491" s="188"/>
      <c r="J491" s="189">
        <f>ROUND(I491*H491,2)</f>
        <v>0</v>
      </c>
      <c r="K491" s="190"/>
      <c r="L491" s="39"/>
      <c r="M491" s="191" t="s">
        <v>1</v>
      </c>
      <c r="N491" s="192" t="s">
        <v>39</v>
      </c>
      <c r="O491" s="71"/>
      <c r="P491" s="193">
        <f>O491*H491</f>
        <v>0</v>
      </c>
      <c r="Q491" s="193">
        <v>0</v>
      </c>
      <c r="R491" s="193">
        <f>Q491*H491</f>
        <v>0</v>
      </c>
      <c r="S491" s="193">
        <v>0</v>
      </c>
      <c r="T491" s="194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95" t="s">
        <v>261</v>
      </c>
      <c r="AT491" s="195" t="s">
        <v>145</v>
      </c>
      <c r="AU491" s="195" t="s">
        <v>150</v>
      </c>
      <c r="AY491" s="17" t="s">
        <v>142</v>
      </c>
      <c r="BE491" s="196">
        <f>IF(N491="základní",J491,0)</f>
        <v>0</v>
      </c>
      <c r="BF491" s="196">
        <f>IF(N491="snížená",J491,0)</f>
        <v>0</v>
      </c>
      <c r="BG491" s="196">
        <f>IF(N491="zákl. přenesená",J491,0)</f>
        <v>0</v>
      </c>
      <c r="BH491" s="196">
        <f>IF(N491="sníž. přenesená",J491,0)</f>
        <v>0</v>
      </c>
      <c r="BI491" s="196">
        <f>IF(N491="nulová",J491,0)</f>
        <v>0</v>
      </c>
      <c r="BJ491" s="17" t="s">
        <v>150</v>
      </c>
      <c r="BK491" s="196">
        <f>ROUND(I491*H491,2)</f>
        <v>0</v>
      </c>
      <c r="BL491" s="17" t="s">
        <v>261</v>
      </c>
      <c r="BM491" s="195" t="s">
        <v>683</v>
      </c>
    </row>
    <row r="492" spans="1:65" s="13" customFormat="1" ht="11.25">
      <c r="B492" s="197"/>
      <c r="C492" s="198"/>
      <c r="D492" s="199" t="s">
        <v>152</v>
      </c>
      <c r="E492" s="200" t="s">
        <v>1</v>
      </c>
      <c r="F492" s="201" t="s">
        <v>684</v>
      </c>
      <c r="G492" s="198"/>
      <c r="H492" s="200" t="s">
        <v>1</v>
      </c>
      <c r="I492" s="202"/>
      <c r="J492" s="198"/>
      <c r="K492" s="198"/>
      <c r="L492" s="203"/>
      <c r="M492" s="204"/>
      <c r="N492" s="205"/>
      <c r="O492" s="205"/>
      <c r="P492" s="205"/>
      <c r="Q492" s="205"/>
      <c r="R492" s="205"/>
      <c r="S492" s="205"/>
      <c r="T492" s="206"/>
      <c r="AT492" s="207" t="s">
        <v>152</v>
      </c>
      <c r="AU492" s="207" t="s">
        <v>150</v>
      </c>
      <c r="AV492" s="13" t="s">
        <v>80</v>
      </c>
      <c r="AW492" s="13" t="s">
        <v>31</v>
      </c>
      <c r="AX492" s="13" t="s">
        <v>73</v>
      </c>
      <c r="AY492" s="207" t="s">
        <v>142</v>
      </c>
    </row>
    <row r="493" spans="1:65" s="14" customFormat="1" ht="11.25">
      <c r="B493" s="208"/>
      <c r="C493" s="209"/>
      <c r="D493" s="199" t="s">
        <v>152</v>
      </c>
      <c r="E493" s="210" t="s">
        <v>1</v>
      </c>
      <c r="F493" s="211" t="s">
        <v>80</v>
      </c>
      <c r="G493" s="209"/>
      <c r="H493" s="212">
        <v>1</v>
      </c>
      <c r="I493" s="213"/>
      <c r="J493" s="209"/>
      <c r="K493" s="209"/>
      <c r="L493" s="214"/>
      <c r="M493" s="215"/>
      <c r="N493" s="216"/>
      <c r="O493" s="216"/>
      <c r="P493" s="216"/>
      <c r="Q493" s="216"/>
      <c r="R493" s="216"/>
      <c r="S493" s="216"/>
      <c r="T493" s="217"/>
      <c r="AT493" s="218" t="s">
        <v>152</v>
      </c>
      <c r="AU493" s="218" t="s">
        <v>150</v>
      </c>
      <c r="AV493" s="14" t="s">
        <v>150</v>
      </c>
      <c r="AW493" s="14" t="s">
        <v>31</v>
      </c>
      <c r="AX493" s="14" t="s">
        <v>73</v>
      </c>
      <c r="AY493" s="218" t="s">
        <v>142</v>
      </c>
    </row>
    <row r="494" spans="1:65" s="13" customFormat="1" ht="11.25">
      <c r="B494" s="197"/>
      <c r="C494" s="198"/>
      <c r="D494" s="199" t="s">
        <v>152</v>
      </c>
      <c r="E494" s="200" t="s">
        <v>1</v>
      </c>
      <c r="F494" s="201" t="s">
        <v>685</v>
      </c>
      <c r="G494" s="198"/>
      <c r="H494" s="200" t="s">
        <v>1</v>
      </c>
      <c r="I494" s="202"/>
      <c r="J494" s="198"/>
      <c r="K494" s="198"/>
      <c r="L494" s="203"/>
      <c r="M494" s="204"/>
      <c r="N494" s="205"/>
      <c r="O494" s="205"/>
      <c r="P494" s="205"/>
      <c r="Q494" s="205"/>
      <c r="R494" s="205"/>
      <c r="S494" s="205"/>
      <c r="T494" s="206"/>
      <c r="AT494" s="207" t="s">
        <v>152</v>
      </c>
      <c r="AU494" s="207" t="s">
        <v>150</v>
      </c>
      <c r="AV494" s="13" t="s">
        <v>80</v>
      </c>
      <c r="AW494" s="13" t="s">
        <v>31</v>
      </c>
      <c r="AX494" s="13" t="s">
        <v>73</v>
      </c>
      <c r="AY494" s="207" t="s">
        <v>142</v>
      </c>
    </row>
    <row r="495" spans="1:65" s="14" customFormat="1" ht="11.25">
      <c r="B495" s="208"/>
      <c r="C495" s="209"/>
      <c r="D495" s="199" t="s">
        <v>152</v>
      </c>
      <c r="E495" s="210" t="s">
        <v>1</v>
      </c>
      <c r="F495" s="211" t="s">
        <v>80</v>
      </c>
      <c r="G495" s="209"/>
      <c r="H495" s="212">
        <v>1</v>
      </c>
      <c r="I495" s="213"/>
      <c r="J495" s="209"/>
      <c r="K495" s="209"/>
      <c r="L495" s="214"/>
      <c r="M495" s="215"/>
      <c r="N495" s="216"/>
      <c r="O495" s="216"/>
      <c r="P495" s="216"/>
      <c r="Q495" s="216"/>
      <c r="R495" s="216"/>
      <c r="S495" s="216"/>
      <c r="T495" s="217"/>
      <c r="AT495" s="218" t="s">
        <v>152</v>
      </c>
      <c r="AU495" s="218" t="s">
        <v>150</v>
      </c>
      <c r="AV495" s="14" t="s">
        <v>150</v>
      </c>
      <c r="AW495" s="14" t="s">
        <v>31</v>
      </c>
      <c r="AX495" s="14" t="s">
        <v>73</v>
      </c>
      <c r="AY495" s="218" t="s">
        <v>142</v>
      </c>
    </row>
    <row r="496" spans="1:65" s="15" customFormat="1" ht="11.25">
      <c r="B496" s="219"/>
      <c r="C496" s="220"/>
      <c r="D496" s="199" t="s">
        <v>152</v>
      </c>
      <c r="E496" s="221" t="s">
        <v>1</v>
      </c>
      <c r="F496" s="222" t="s">
        <v>163</v>
      </c>
      <c r="G496" s="220"/>
      <c r="H496" s="223">
        <v>2</v>
      </c>
      <c r="I496" s="224"/>
      <c r="J496" s="220"/>
      <c r="K496" s="220"/>
      <c r="L496" s="225"/>
      <c r="M496" s="226"/>
      <c r="N496" s="227"/>
      <c r="O496" s="227"/>
      <c r="P496" s="227"/>
      <c r="Q496" s="227"/>
      <c r="R496" s="227"/>
      <c r="S496" s="227"/>
      <c r="T496" s="228"/>
      <c r="AT496" s="229" t="s">
        <v>152</v>
      </c>
      <c r="AU496" s="229" t="s">
        <v>150</v>
      </c>
      <c r="AV496" s="15" t="s">
        <v>149</v>
      </c>
      <c r="AW496" s="15" t="s">
        <v>31</v>
      </c>
      <c r="AX496" s="15" t="s">
        <v>80</v>
      </c>
      <c r="AY496" s="229" t="s">
        <v>142</v>
      </c>
    </row>
    <row r="497" spans="1:65" s="2" customFormat="1" ht="16.5" customHeight="1">
      <c r="A497" s="34"/>
      <c r="B497" s="35"/>
      <c r="C497" s="183" t="s">
        <v>686</v>
      </c>
      <c r="D497" s="183" t="s">
        <v>145</v>
      </c>
      <c r="E497" s="184" t="s">
        <v>687</v>
      </c>
      <c r="F497" s="185" t="s">
        <v>688</v>
      </c>
      <c r="G497" s="186" t="s">
        <v>568</v>
      </c>
      <c r="H497" s="187">
        <v>1</v>
      </c>
      <c r="I497" s="188"/>
      <c r="J497" s="189">
        <f t="shared" ref="J497:J513" si="20">ROUND(I497*H497,2)</f>
        <v>0</v>
      </c>
      <c r="K497" s="190"/>
      <c r="L497" s="39"/>
      <c r="M497" s="191" t="s">
        <v>1</v>
      </c>
      <c r="N497" s="192" t="s">
        <v>39</v>
      </c>
      <c r="O497" s="71"/>
      <c r="P497" s="193">
        <f t="shared" ref="P497:P513" si="21">O497*H497</f>
        <v>0</v>
      </c>
      <c r="Q497" s="193">
        <v>0</v>
      </c>
      <c r="R497" s="193">
        <f t="shared" ref="R497:R513" si="22">Q497*H497</f>
        <v>0</v>
      </c>
      <c r="S497" s="193">
        <v>3.4200000000000001E-2</v>
      </c>
      <c r="T497" s="194">
        <f t="shared" ref="T497:T513" si="23">S497*H497</f>
        <v>3.4200000000000001E-2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95" t="s">
        <v>261</v>
      </c>
      <c r="AT497" s="195" t="s">
        <v>145</v>
      </c>
      <c r="AU497" s="195" t="s">
        <v>150</v>
      </c>
      <c r="AY497" s="17" t="s">
        <v>142</v>
      </c>
      <c r="BE497" s="196">
        <f t="shared" ref="BE497:BE513" si="24">IF(N497="základní",J497,0)</f>
        <v>0</v>
      </c>
      <c r="BF497" s="196">
        <f t="shared" ref="BF497:BF513" si="25">IF(N497="snížená",J497,0)</f>
        <v>0</v>
      </c>
      <c r="BG497" s="196">
        <f t="shared" ref="BG497:BG513" si="26">IF(N497="zákl. přenesená",J497,0)</f>
        <v>0</v>
      </c>
      <c r="BH497" s="196">
        <f t="shared" ref="BH497:BH513" si="27">IF(N497="sníž. přenesená",J497,0)</f>
        <v>0</v>
      </c>
      <c r="BI497" s="196">
        <f t="shared" ref="BI497:BI513" si="28">IF(N497="nulová",J497,0)</f>
        <v>0</v>
      </c>
      <c r="BJ497" s="17" t="s">
        <v>150</v>
      </c>
      <c r="BK497" s="196">
        <f t="shared" ref="BK497:BK513" si="29">ROUND(I497*H497,2)</f>
        <v>0</v>
      </c>
      <c r="BL497" s="17" t="s">
        <v>261</v>
      </c>
      <c r="BM497" s="195" t="s">
        <v>689</v>
      </c>
    </row>
    <row r="498" spans="1:65" s="2" customFormat="1" ht="21.75" customHeight="1">
      <c r="A498" s="34"/>
      <c r="B498" s="35"/>
      <c r="C498" s="183" t="s">
        <v>690</v>
      </c>
      <c r="D498" s="183" t="s">
        <v>145</v>
      </c>
      <c r="E498" s="184" t="s">
        <v>691</v>
      </c>
      <c r="F498" s="185" t="s">
        <v>692</v>
      </c>
      <c r="G498" s="186" t="s">
        <v>247</v>
      </c>
      <c r="H498" s="187">
        <v>1</v>
      </c>
      <c r="I498" s="188"/>
      <c r="J498" s="189">
        <f t="shared" si="20"/>
        <v>0</v>
      </c>
      <c r="K498" s="190"/>
      <c r="L498" s="39"/>
      <c r="M498" s="191" t="s">
        <v>1</v>
      </c>
      <c r="N498" s="192" t="s">
        <v>39</v>
      </c>
      <c r="O498" s="71"/>
      <c r="P498" s="193">
        <f t="shared" si="21"/>
        <v>0</v>
      </c>
      <c r="Q498" s="193">
        <v>1.1900000000000001E-3</v>
      </c>
      <c r="R498" s="193">
        <f t="shared" si="22"/>
        <v>1.1900000000000001E-3</v>
      </c>
      <c r="S498" s="193">
        <v>0</v>
      </c>
      <c r="T498" s="194">
        <f t="shared" si="23"/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95" t="s">
        <v>261</v>
      </c>
      <c r="AT498" s="195" t="s">
        <v>145</v>
      </c>
      <c r="AU498" s="195" t="s">
        <v>150</v>
      </c>
      <c r="AY498" s="17" t="s">
        <v>142</v>
      </c>
      <c r="BE498" s="196">
        <f t="shared" si="24"/>
        <v>0</v>
      </c>
      <c r="BF498" s="196">
        <f t="shared" si="25"/>
        <v>0</v>
      </c>
      <c r="BG498" s="196">
        <f t="shared" si="26"/>
        <v>0</v>
      </c>
      <c r="BH498" s="196">
        <f t="shared" si="27"/>
        <v>0</v>
      </c>
      <c r="BI498" s="196">
        <f t="shared" si="28"/>
        <v>0</v>
      </c>
      <c r="BJ498" s="17" t="s">
        <v>150</v>
      </c>
      <c r="BK498" s="196">
        <f t="shared" si="29"/>
        <v>0</v>
      </c>
      <c r="BL498" s="17" t="s">
        <v>261</v>
      </c>
      <c r="BM498" s="195" t="s">
        <v>693</v>
      </c>
    </row>
    <row r="499" spans="1:65" s="2" customFormat="1" ht="24.2" customHeight="1">
      <c r="A499" s="34"/>
      <c r="B499" s="35"/>
      <c r="C499" s="230" t="s">
        <v>694</v>
      </c>
      <c r="D499" s="230" t="s">
        <v>413</v>
      </c>
      <c r="E499" s="231" t="s">
        <v>695</v>
      </c>
      <c r="F499" s="232" t="s">
        <v>696</v>
      </c>
      <c r="G499" s="233" t="s">
        <v>247</v>
      </c>
      <c r="H499" s="234">
        <v>1</v>
      </c>
      <c r="I499" s="235"/>
      <c r="J499" s="236">
        <f t="shared" si="20"/>
        <v>0</v>
      </c>
      <c r="K499" s="237"/>
      <c r="L499" s="238"/>
      <c r="M499" s="239" t="s">
        <v>1</v>
      </c>
      <c r="N499" s="240" t="s">
        <v>39</v>
      </c>
      <c r="O499" s="71"/>
      <c r="P499" s="193">
        <f t="shared" si="21"/>
        <v>0</v>
      </c>
      <c r="Q499" s="193">
        <v>2.7E-2</v>
      </c>
      <c r="R499" s="193">
        <f t="shared" si="22"/>
        <v>2.7E-2</v>
      </c>
      <c r="S499" s="193">
        <v>0</v>
      </c>
      <c r="T499" s="194">
        <f t="shared" si="23"/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95" t="s">
        <v>348</v>
      </c>
      <c r="AT499" s="195" t="s">
        <v>413</v>
      </c>
      <c r="AU499" s="195" t="s">
        <v>150</v>
      </c>
      <c r="AY499" s="17" t="s">
        <v>142</v>
      </c>
      <c r="BE499" s="196">
        <f t="shared" si="24"/>
        <v>0</v>
      </c>
      <c r="BF499" s="196">
        <f t="shared" si="25"/>
        <v>0</v>
      </c>
      <c r="BG499" s="196">
        <f t="shared" si="26"/>
        <v>0</v>
      </c>
      <c r="BH499" s="196">
        <f t="shared" si="27"/>
        <v>0</v>
      </c>
      <c r="BI499" s="196">
        <f t="shared" si="28"/>
        <v>0</v>
      </c>
      <c r="BJ499" s="17" t="s">
        <v>150</v>
      </c>
      <c r="BK499" s="196">
        <f t="shared" si="29"/>
        <v>0</v>
      </c>
      <c r="BL499" s="17" t="s">
        <v>261</v>
      </c>
      <c r="BM499" s="195" t="s">
        <v>697</v>
      </c>
    </row>
    <row r="500" spans="1:65" s="2" customFormat="1" ht="16.5" customHeight="1">
      <c r="A500" s="34"/>
      <c r="B500" s="35"/>
      <c r="C500" s="183" t="s">
        <v>698</v>
      </c>
      <c r="D500" s="183" t="s">
        <v>145</v>
      </c>
      <c r="E500" s="184" t="s">
        <v>699</v>
      </c>
      <c r="F500" s="185" t="s">
        <v>700</v>
      </c>
      <c r="G500" s="186" t="s">
        <v>247</v>
      </c>
      <c r="H500" s="187">
        <v>1</v>
      </c>
      <c r="I500" s="188"/>
      <c r="J500" s="189">
        <f t="shared" si="20"/>
        <v>0</v>
      </c>
      <c r="K500" s="190"/>
      <c r="L500" s="39"/>
      <c r="M500" s="191" t="s">
        <v>1</v>
      </c>
      <c r="N500" s="192" t="s">
        <v>39</v>
      </c>
      <c r="O500" s="71"/>
      <c r="P500" s="193">
        <f t="shared" si="21"/>
        <v>0</v>
      </c>
      <c r="Q500" s="193">
        <v>0</v>
      </c>
      <c r="R500" s="193">
        <f t="shared" si="22"/>
        <v>0</v>
      </c>
      <c r="S500" s="193">
        <v>0</v>
      </c>
      <c r="T500" s="194">
        <f t="shared" si="23"/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95" t="s">
        <v>261</v>
      </c>
      <c r="AT500" s="195" t="s">
        <v>145</v>
      </c>
      <c r="AU500" s="195" t="s">
        <v>150</v>
      </c>
      <c r="AY500" s="17" t="s">
        <v>142</v>
      </c>
      <c r="BE500" s="196">
        <f t="shared" si="24"/>
        <v>0</v>
      </c>
      <c r="BF500" s="196">
        <f t="shared" si="25"/>
        <v>0</v>
      </c>
      <c r="BG500" s="196">
        <f t="shared" si="26"/>
        <v>0</v>
      </c>
      <c r="BH500" s="196">
        <f t="shared" si="27"/>
        <v>0</v>
      </c>
      <c r="BI500" s="196">
        <f t="shared" si="28"/>
        <v>0</v>
      </c>
      <c r="BJ500" s="17" t="s">
        <v>150</v>
      </c>
      <c r="BK500" s="196">
        <f t="shared" si="29"/>
        <v>0</v>
      </c>
      <c r="BL500" s="17" t="s">
        <v>261</v>
      </c>
      <c r="BM500" s="195" t="s">
        <v>701</v>
      </c>
    </row>
    <row r="501" spans="1:65" s="2" customFormat="1" ht="24.2" customHeight="1">
      <c r="A501" s="34"/>
      <c r="B501" s="35"/>
      <c r="C501" s="230" t="s">
        <v>702</v>
      </c>
      <c r="D501" s="230" t="s">
        <v>413</v>
      </c>
      <c r="E501" s="231" t="s">
        <v>703</v>
      </c>
      <c r="F501" s="232" t="s">
        <v>704</v>
      </c>
      <c r="G501" s="233" t="s">
        <v>247</v>
      </c>
      <c r="H501" s="234">
        <v>1</v>
      </c>
      <c r="I501" s="235"/>
      <c r="J501" s="236">
        <f t="shared" si="20"/>
        <v>0</v>
      </c>
      <c r="K501" s="237"/>
      <c r="L501" s="238"/>
      <c r="M501" s="239" t="s">
        <v>1</v>
      </c>
      <c r="N501" s="240" t="s">
        <v>39</v>
      </c>
      <c r="O501" s="71"/>
      <c r="P501" s="193">
        <f t="shared" si="21"/>
        <v>0</v>
      </c>
      <c r="Q501" s="193">
        <v>2.0999999999999999E-3</v>
      </c>
      <c r="R501" s="193">
        <f t="shared" si="22"/>
        <v>2.0999999999999999E-3</v>
      </c>
      <c r="S501" s="193">
        <v>0</v>
      </c>
      <c r="T501" s="194">
        <f t="shared" si="23"/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95" t="s">
        <v>348</v>
      </c>
      <c r="AT501" s="195" t="s">
        <v>413</v>
      </c>
      <c r="AU501" s="195" t="s">
        <v>150</v>
      </c>
      <c r="AY501" s="17" t="s">
        <v>142</v>
      </c>
      <c r="BE501" s="196">
        <f t="shared" si="24"/>
        <v>0</v>
      </c>
      <c r="BF501" s="196">
        <f t="shared" si="25"/>
        <v>0</v>
      </c>
      <c r="BG501" s="196">
        <f t="shared" si="26"/>
        <v>0</v>
      </c>
      <c r="BH501" s="196">
        <f t="shared" si="27"/>
        <v>0</v>
      </c>
      <c r="BI501" s="196">
        <f t="shared" si="28"/>
        <v>0</v>
      </c>
      <c r="BJ501" s="17" t="s">
        <v>150</v>
      </c>
      <c r="BK501" s="196">
        <f t="shared" si="29"/>
        <v>0</v>
      </c>
      <c r="BL501" s="17" t="s">
        <v>261</v>
      </c>
      <c r="BM501" s="195" t="s">
        <v>705</v>
      </c>
    </row>
    <row r="502" spans="1:65" s="2" customFormat="1" ht="16.5" customHeight="1">
      <c r="A502" s="34"/>
      <c r="B502" s="35"/>
      <c r="C502" s="183" t="s">
        <v>706</v>
      </c>
      <c r="D502" s="183" t="s">
        <v>145</v>
      </c>
      <c r="E502" s="184" t="s">
        <v>707</v>
      </c>
      <c r="F502" s="185" t="s">
        <v>708</v>
      </c>
      <c r="G502" s="186" t="s">
        <v>568</v>
      </c>
      <c r="H502" s="187">
        <v>1</v>
      </c>
      <c r="I502" s="188"/>
      <c r="J502" s="189">
        <f t="shared" si="20"/>
        <v>0</v>
      </c>
      <c r="K502" s="190"/>
      <c r="L502" s="39"/>
      <c r="M502" s="191" t="s">
        <v>1</v>
      </c>
      <c r="N502" s="192" t="s">
        <v>39</v>
      </c>
      <c r="O502" s="71"/>
      <c r="P502" s="193">
        <f t="shared" si="21"/>
        <v>0</v>
      </c>
      <c r="Q502" s="193">
        <v>0</v>
      </c>
      <c r="R502" s="193">
        <f t="shared" si="22"/>
        <v>0</v>
      </c>
      <c r="S502" s="193">
        <v>1.9460000000000002E-2</v>
      </c>
      <c r="T502" s="194">
        <f t="shared" si="23"/>
        <v>1.9460000000000002E-2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95" t="s">
        <v>261</v>
      </c>
      <c r="AT502" s="195" t="s">
        <v>145</v>
      </c>
      <c r="AU502" s="195" t="s">
        <v>150</v>
      </c>
      <c r="AY502" s="17" t="s">
        <v>142</v>
      </c>
      <c r="BE502" s="196">
        <f t="shared" si="24"/>
        <v>0</v>
      </c>
      <c r="BF502" s="196">
        <f t="shared" si="25"/>
        <v>0</v>
      </c>
      <c r="BG502" s="196">
        <f t="shared" si="26"/>
        <v>0</v>
      </c>
      <c r="BH502" s="196">
        <f t="shared" si="27"/>
        <v>0</v>
      </c>
      <c r="BI502" s="196">
        <f t="shared" si="28"/>
        <v>0</v>
      </c>
      <c r="BJ502" s="17" t="s">
        <v>150</v>
      </c>
      <c r="BK502" s="196">
        <f t="shared" si="29"/>
        <v>0</v>
      </c>
      <c r="BL502" s="17" t="s">
        <v>261</v>
      </c>
      <c r="BM502" s="195" t="s">
        <v>709</v>
      </c>
    </row>
    <row r="503" spans="1:65" s="2" customFormat="1" ht="21.75" customHeight="1">
      <c r="A503" s="34"/>
      <c r="B503" s="35"/>
      <c r="C503" s="183" t="s">
        <v>710</v>
      </c>
      <c r="D503" s="183" t="s">
        <v>145</v>
      </c>
      <c r="E503" s="184" t="s">
        <v>711</v>
      </c>
      <c r="F503" s="185" t="s">
        <v>712</v>
      </c>
      <c r="G503" s="186" t="s">
        <v>568</v>
      </c>
      <c r="H503" s="187">
        <v>1</v>
      </c>
      <c r="I503" s="188"/>
      <c r="J503" s="189">
        <f t="shared" si="20"/>
        <v>0</v>
      </c>
      <c r="K503" s="190"/>
      <c r="L503" s="39"/>
      <c r="M503" s="191" t="s">
        <v>1</v>
      </c>
      <c r="N503" s="192" t="s">
        <v>39</v>
      </c>
      <c r="O503" s="71"/>
      <c r="P503" s="193">
        <f t="shared" si="21"/>
        <v>0</v>
      </c>
      <c r="Q503" s="193">
        <v>1.73E-3</v>
      </c>
      <c r="R503" s="193">
        <f t="shared" si="22"/>
        <v>1.73E-3</v>
      </c>
      <c r="S503" s="193">
        <v>0</v>
      </c>
      <c r="T503" s="194">
        <f t="shared" si="23"/>
        <v>0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95" t="s">
        <v>261</v>
      </c>
      <c r="AT503" s="195" t="s">
        <v>145</v>
      </c>
      <c r="AU503" s="195" t="s">
        <v>150</v>
      </c>
      <c r="AY503" s="17" t="s">
        <v>142</v>
      </c>
      <c r="BE503" s="196">
        <f t="shared" si="24"/>
        <v>0</v>
      </c>
      <c r="BF503" s="196">
        <f t="shared" si="25"/>
        <v>0</v>
      </c>
      <c r="BG503" s="196">
        <f t="shared" si="26"/>
        <v>0</v>
      </c>
      <c r="BH503" s="196">
        <f t="shared" si="27"/>
        <v>0</v>
      </c>
      <c r="BI503" s="196">
        <f t="shared" si="28"/>
        <v>0</v>
      </c>
      <c r="BJ503" s="17" t="s">
        <v>150</v>
      </c>
      <c r="BK503" s="196">
        <f t="shared" si="29"/>
        <v>0</v>
      </c>
      <c r="BL503" s="17" t="s">
        <v>261</v>
      </c>
      <c r="BM503" s="195" t="s">
        <v>713</v>
      </c>
    </row>
    <row r="504" spans="1:65" s="2" customFormat="1" ht="24.2" customHeight="1">
      <c r="A504" s="34"/>
      <c r="B504" s="35"/>
      <c r="C504" s="230" t="s">
        <v>714</v>
      </c>
      <c r="D504" s="230" t="s">
        <v>413</v>
      </c>
      <c r="E504" s="231" t="s">
        <v>715</v>
      </c>
      <c r="F504" s="232" t="s">
        <v>716</v>
      </c>
      <c r="G504" s="233" t="s">
        <v>247</v>
      </c>
      <c r="H504" s="234">
        <v>1</v>
      </c>
      <c r="I504" s="235"/>
      <c r="J504" s="236">
        <f t="shared" si="20"/>
        <v>0</v>
      </c>
      <c r="K504" s="237"/>
      <c r="L504" s="238"/>
      <c r="M504" s="239" t="s">
        <v>1</v>
      </c>
      <c r="N504" s="240" t="s">
        <v>39</v>
      </c>
      <c r="O504" s="71"/>
      <c r="P504" s="193">
        <f t="shared" si="21"/>
        <v>0</v>
      </c>
      <c r="Q504" s="193">
        <v>1.9E-2</v>
      </c>
      <c r="R504" s="193">
        <f t="shared" si="22"/>
        <v>1.9E-2</v>
      </c>
      <c r="S504" s="193">
        <v>0</v>
      </c>
      <c r="T504" s="194">
        <f t="shared" si="23"/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95" t="s">
        <v>348</v>
      </c>
      <c r="AT504" s="195" t="s">
        <v>413</v>
      </c>
      <c r="AU504" s="195" t="s">
        <v>150</v>
      </c>
      <c r="AY504" s="17" t="s">
        <v>142</v>
      </c>
      <c r="BE504" s="196">
        <f t="shared" si="24"/>
        <v>0</v>
      </c>
      <c r="BF504" s="196">
        <f t="shared" si="25"/>
        <v>0</v>
      </c>
      <c r="BG504" s="196">
        <f t="shared" si="26"/>
        <v>0</v>
      </c>
      <c r="BH504" s="196">
        <f t="shared" si="27"/>
        <v>0</v>
      </c>
      <c r="BI504" s="196">
        <f t="shared" si="28"/>
        <v>0</v>
      </c>
      <c r="BJ504" s="17" t="s">
        <v>150</v>
      </c>
      <c r="BK504" s="196">
        <f t="shared" si="29"/>
        <v>0</v>
      </c>
      <c r="BL504" s="17" t="s">
        <v>261</v>
      </c>
      <c r="BM504" s="195" t="s">
        <v>717</v>
      </c>
    </row>
    <row r="505" spans="1:65" s="2" customFormat="1" ht="16.5" customHeight="1">
      <c r="A505" s="34"/>
      <c r="B505" s="35"/>
      <c r="C505" s="183" t="s">
        <v>718</v>
      </c>
      <c r="D505" s="183" t="s">
        <v>145</v>
      </c>
      <c r="E505" s="184" t="s">
        <v>719</v>
      </c>
      <c r="F505" s="185" t="s">
        <v>720</v>
      </c>
      <c r="G505" s="186" t="s">
        <v>568</v>
      </c>
      <c r="H505" s="187">
        <v>1</v>
      </c>
      <c r="I505" s="188"/>
      <c r="J505" s="189">
        <f t="shared" si="20"/>
        <v>0</v>
      </c>
      <c r="K505" s="190"/>
      <c r="L505" s="39"/>
      <c r="M505" s="191" t="s">
        <v>1</v>
      </c>
      <c r="N505" s="192" t="s">
        <v>39</v>
      </c>
      <c r="O505" s="71"/>
      <c r="P505" s="193">
        <f t="shared" si="21"/>
        <v>0</v>
      </c>
      <c r="Q505" s="193">
        <v>0</v>
      </c>
      <c r="R505" s="193">
        <f t="shared" si="22"/>
        <v>0</v>
      </c>
      <c r="S505" s="193">
        <v>3.2899999999999999E-2</v>
      </c>
      <c r="T505" s="194">
        <f t="shared" si="23"/>
        <v>3.2899999999999999E-2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95" t="s">
        <v>261</v>
      </c>
      <c r="AT505" s="195" t="s">
        <v>145</v>
      </c>
      <c r="AU505" s="195" t="s">
        <v>150</v>
      </c>
      <c r="AY505" s="17" t="s">
        <v>142</v>
      </c>
      <c r="BE505" s="196">
        <f t="shared" si="24"/>
        <v>0</v>
      </c>
      <c r="BF505" s="196">
        <f t="shared" si="25"/>
        <v>0</v>
      </c>
      <c r="BG505" s="196">
        <f t="shared" si="26"/>
        <v>0</v>
      </c>
      <c r="BH505" s="196">
        <f t="shared" si="27"/>
        <v>0</v>
      </c>
      <c r="BI505" s="196">
        <f t="shared" si="28"/>
        <v>0</v>
      </c>
      <c r="BJ505" s="17" t="s">
        <v>150</v>
      </c>
      <c r="BK505" s="196">
        <f t="shared" si="29"/>
        <v>0</v>
      </c>
      <c r="BL505" s="17" t="s">
        <v>261</v>
      </c>
      <c r="BM505" s="195" t="s">
        <v>721</v>
      </c>
    </row>
    <row r="506" spans="1:65" s="2" customFormat="1" ht="16.5" customHeight="1">
      <c r="A506" s="34"/>
      <c r="B506" s="35"/>
      <c r="C506" s="183" t="s">
        <v>722</v>
      </c>
      <c r="D506" s="183" t="s">
        <v>145</v>
      </c>
      <c r="E506" s="184" t="s">
        <v>723</v>
      </c>
      <c r="F506" s="185" t="s">
        <v>724</v>
      </c>
      <c r="G506" s="186" t="s">
        <v>568</v>
      </c>
      <c r="H506" s="187">
        <v>1</v>
      </c>
      <c r="I506" s="188"/>
      <c r="J506" s="189">
        <f t="shared" si="20"/>
        <v>0</v>
      </c>
      <c r="K506" s="190"/>
      <c r="L506" s="39"/>
      <c r="M506" s="191" t="s">
        <v>1</v>
      </c>
      <c r="N506" s="192" t="s">
        <v>39</v>
      </c>
      <c r="O506" s="71"/>
      <c r="P506" s="193">
        <f t="shared" si="21"/>
        <v>0</v>
      </c>
      <c r="Q506" s="193">
        <v>4.2000000000000002E-4</v>
      </c>
      <c r="R506" s="193">
        <f t="shared" si="22"/>
        <v>4.2000000000000002E-4</v>
      </c>
      <c r="S506" s="193">
        <v>0</v>
      </c>
      <c r="T506" s="194">
        <f t="shared" si="23"/>
        <v>0</v>
      </c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R506" s="195" t="s">
        <v>261</v>
      </c>
      <c r="AT506" s="195" t="s">
        <v>145</v>
      </c>
      <c r="AU506" s="195" t="s">
        <v>150</v>
      </c>
      <c r="AY506" s="17" t="s">
        <v>142</v>
      </c>
      <c r="BE506" s="196">
        <f t="shared" si="24"/>
        <v>0</v>
      </c>
      <c r="BF506" s="196">
        <f t="shared" si="25"/>
        <v>0</v>
      </c>
      <c r="BG506" s="196">
        <f t="shared" si="26"/>
        <v>0</v>
      </c>
      <c r="BH506" s="196">
        <f t="shared" si="27"/>
        <v>0</v>
      </c>
      <c r="BI506" s="196">
        <f t="shared" si="28"/>
        <v>0</v>
      </c>
      <c r="BJ506" s="17" t="s">
        <v>150</v>
      </c>
      <c r="BK506" s="196">
        <f t="shared" si="29"/>
        <v>0</v>
      </c>
      <c r="BL506" s="17" t="s">
        <v>261</v>
      </c>
      <c r="BM506" s="195" t="s">
        <v>725</v>
      </c>
    </row>
    <row r="507" spans="1:65" s="2" customFormat="1" ht="16.5" customHeight="1">
      <c r="A507" s="34"/>
      <c r="B507" s="35"/>
      <c r="C507" s="230" t="s">
        <v>726</v>
      </c>
      <c r="D507" s="230" t="s">
        <v>413</v>
      </c>
      <c r="E507" s="231" t="s">
        <v>727</v>
      </c>
      <c r="F507" s="232" t="s">
        <v>728</v>
      </c>
      <c r="G507" s="233" t="s">
        <v>247</v>
      </c>
      <c r="H507" s="234">
        <v>1</v>
      </c>
      <c r="I507" s="235"/>
      <c r="J507" s="236">
        <f t="shared" si="20"/>
        <v>0</v>
      </c>
      <c r="K507" s="237"/>
      <c r="L507" s="238"/>
      <c r="M507" s="239" t="s">
        <v>1</v>
      </c>
      <c r="N507" s="240" t="s">
        <v>39</v>
      </c>
      <c r="O507" s="71"/>
      <c r="P507" s="193">
        <f t="shared" si="21"/>
        <v>0</v>
      </c>
      <c r="Q507" s="193">
        <v>3.2000000000000003E-4</v>
      </c>
      <c r="R507" s="193">
        <f t="shared" si="22"/>
        <v>3.2000000000000003E-4</v>
      </c>
      <c r="S507" s="193">
        <v>0</v>
      </c>
      <c r="T507" s="194">
        <f t="shared" si="23"/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95" t="s">
        <v>348</v>
      </c>
      <c r="AT507" s="195" t="s">
        <v>413</v>
      </c>
      <c r="AU507" s="195" t="s">
        <v>150</v>
      </c>
      <c r="AY507" s="17" t="s">
        <v>142</v>
      </c>
      <c r="BE507" s="196">
        <f t="shared" si="24"/>
        <v>0</v>
      </c>
      <c r="BF507" s="196">
        <f t="shared" si="25"/>
        <v>0</v>
      </c>
      <c r="BG507" s="196">
        <f t="shared" si="26"/>
        <v>0</v>
      </c>
      <c r="BH507" s="196">
        <f t="shared" si="27"/>
        <v>0</v>
      </c>
      <c r="BI507" s="196">
        <f t="shared" si="28"/>
        <v>0</v>
      </c>
      <c r="BJ507" s="17" t="s">
        <v>150</v>
      </c>
      <c r="BK507" s="196">
        <f t="shared" si="29"/>
        <v>0</v>
      </c>
      <c r="BL507" s="17" t="s">
        <v>261</v>
      </c>
      <c r="BM507" s="195" t="s">
        <v>729</v>
      </c>
    </row>
    <row r="508" spans="1:65" s="2" customFormat="1" ht="24.2" customHeight="1">
      <c r="A508" s="34"/>
      <c r="B508" s="35"/>
      <c r="C508" s="230" t="s">
        <v>730</v>
      </c>
      <c r="D508" s="230" t="s">
        <v>413</v>
      </c>
      <c r="E508" s="231" t="s">
        <v>731</v>
      </c>
      <c r="F508" s="232" t="s">
        <v>732</v>
      </c>
      <c r="G508" s="233" t="s">
        <v>247</v>
      </c>
      <c r="H508" s="234">
        <v>1</v>
      </c>
      <c r="I508" s="235"/>
      <c r="J508" s="236">
        <f t="shared" si="20"/>
        <v>0</v>
      </c>
      <c r="K508" s="237"/>
      <c r="L508" s="238"/>
      <c r="M508" s="239" t="s">
        <v>1</v>
      </c>
      <c r="N508" s="240" t="s">
        <v>39</v>
      </c>
      <c r="O508" s="71"/>
      <c r="P508" s="193">
        <f t="shared" si="21"/>
        <v>0</v>
      </c>
      <c r="Q508" s="193">
        <v>5.1749999999999997E-2</v>
      </c>
      <c r="R508" s="193">
        <f t="shared" si="22"/>
        <v>5.1749999999999997E-2</v>
      </c>
      <c r="S508" s="193">
        <v>0</v>
      </c>
      <c r="T508" s="194">
        <f t="shared" si="23"/>
        <v>0</v>
      </c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R508" s="195" t="s">
        <v>348</v>
      </c>
      <c r="AT508" s="195" t="s">
        <v>413</v>
      </c>
      <c r="AU508" s="195" t="s">
        <v>150</v>
      </c>
      <c r="AY508" s="17" t="s">
        <v>142</v>
      </c>
      <c r="BE508" s="196">
        <f t="shared" si="24"/>
        <v>0</v>
      </c>
      <c r="BF508" s="196">
        <f t="shared" si="25"/>
        <v>0</v>
      </c>
      <c r="BG508" s="196">
        <f t="shared" si="26"/>
        <v>0</v>
      </c>
      <c r="BH508" s="196">
        <f t="shared" si="27"/>
        <v>0</v>
      </c>
      <c r="BI508" s="196">
        <f t="shared" si="28"/>
        <v>0</v>
      </c>
      <c r="BJ508" s="17" t="s">
        <v>150</v>
      </c>
      <c r="BK508" s="196">
        <f t="shared" si="29"/>
        <v>0</v>
      </c>
      <c r="BL508" s="17" t="s">
        <v>261</v>
      </c>
      <c r="BM508" s="195" t="s">
        <v>733</v>
      </c>
    </row>
    <row r="509" spans="1:65" s="2" customFormat="1" ht="24.2" customHeight="1">
      <c r="A509" s="34"/>
      <c r="B509" s="35"/>
      <c r="C509" s="183" t="s">
        <v>734</v>
      </c>
      <c r="D509" s="183" t="s">
        <v>145</v>
      </c>
      <c r="E509" s="184" t="s">
        <v>735</v>
      </c>
      <c r="F509" s="185" t="s">
        <v>736</v>
      </c>
      <c r="G509" s="186" t="s">
        <v>247</v>
      </c>
      <c r="H509" s="187">
        <v>1</v>
      </c>
      <c r="I509" s="188"/>
      <c r="J509" s="189">
        <f t="shared" si="20"/>
        <v>0</v>
      </c>
      <c r="K509" s="190"/>
      <c r="L509" s="39"/>
      <c r="M509" s="191" t="s">
        <v>1</v>
      </c>
      <c r="N509" s="192" t="s">
        <v>39</v>
      </c>
      <c r="O509" s="71"/>
      <c r="P509" s="193">
        <f t="shared" si="21"/>
        <v>0</v>
      </c>
      <c r="Q509" s="193">
        <v>0</v>
      </c>
      <c r="R509" s="193">
        <f t="shared" si="22"/>
        <v>0</v>
      </c>
      <c r="S509" s="193">
        <v>0</v>
      </c>
      <c r="T509" s="194">
        <f t="shared" si="23"/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195" t="s">
        <v>149</v>
      </c>
      <c r="AT509" s="195" t="s">
        <v>145</v>
      </c>
      <c r="AU509" s="195" t="s">
        <v>150</v>
      </c>
      <c r="AY509" s="17" t="s">
        <v>142</v>
      </c>
      <c r="BE509" s="196">
        <f t="shared" si="24"/>
        <v>0</v>
      </c>
      <c r="BF509" s="196">
        <f t="shared" si="25"/>
        <v>0</v>
      </c>
      <c r="BG509" s="196">
        <f t="shared" si="26"/>
        <v>0</v>
      </c>
      <c r="BH509" s="196">
        <f t="shared" si="27"/>
        <v>0</v>
      </c>
      <c r="BI509" s="196">
        <f t="shared" si="28"/>
        <v>0</v>
      </c>
      <c r="BJ509" s="17" t="s">
        <v>150</v>
      </c>
      <c r="BK509" s="196">
        <f t="shared" si="29"/>
        <v>0</v>
      </c>
      <c r="BL509" s="17" t="s">
        <v>149</v>
      </c>
      <c r="BM509" s="195" t="s">
        <v>737</v>
      </c>
    </row>
    <row r="510" spans="1:65" s="2" customFormat="1" ht="21.75" customHeight="1">
      <c r="A510" s="34"/>
      <c r="B510" s="35"/>
      <c r="C510" s="230" t="s">
        <v>738</v>
      </c>
      <c r="D510" s="230" t="s">
        <v>413</v>
      </c>
      <c r="E510" s="231" t="s">
        <v>739</v>
      </c>
      <c r="F510" s="232" t="s">
        <v>740</v>
      </c>
      <c r="G510" s="233" t="s">
        <v>247</v>
      </c>
      <c r="H510" s="234">
        <v>1</v>
      </c>
      <c r="I510" s="235"/>
      <c r="J510" s="236">
        <f t="shared" si="20"/>
        <v>0</v>
      </c>
      <c r="K510" s="237"/>
      <c r="L510" s="238"/>
      <c r="M510" s="239" t="s">
        <v>1</v>
      </c>
      <c r="N510" s="240" t="s">
        <v>39</v>
      </c>
      <c r="O510" s="71"/>
      <c r="P510" s="193">
        <f t="shared" si="21"/>
        <v>0</v>
      </c>
      <c r="Q510" s="193">
        <v>2.7E-4</v>
      </c>
      <c r="R510" s="193">
        <f t="shared" si="22"/>
        <v>2.7E-4</v>
      </c>
      <c r="S510" s="193">
        <v>0</v>
      </c>
      <c r="T510" s="194">
        <f t="shared" si="23"/>
        <v>0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195" t="s">
        <v>201</v>
      </c>
      <c r="AT510" s="195" t="s">
        <v>413</v>
      </c>
      <c r="AU510" s="195" t="s">
        <v>150</v>
      </c>
      <c r="AY510" s="17" t="s">
        <v>142</v>
      </c>
      <c r="BE510" s="196">
        <f t="shared" si="24"/>
        <v>0</v>
      </c>
      <c r="BF510" s="196">
        <f t="shared" si="25"/>
        <v>0</v>
      </c>
      <c r="BG510" s="196">
        <f t="shared" si="26"/>
        <v>0</v>
      </c>
      <c r="BH510" s="196">
        <f t="shared" si="27"/>
        <v>0</v>
      </c>
      <c r="BI510" s="196">
        <f t="shared" si="28"/>
        <v>0</v>
      </c>
      <c r="BJ510" s="17" t="s">
        <v>150</v>
      </c>
      <c r="BK510" s="196">
        <f t="shared" si="29"/>
        <v>0</v>
      </c>
      <c r="BL510" s="17" t="s">
        <v>149</v>
      </c>
      <c r="BM510" s="195" t="s">
        <v>741</v>
      </c>
    </row>
    <row r="511" spans="1:65" s="2" customFormat="1" ht="16.5" customHeight="1">
      <c r="A511" s="34"/>
      <c r="B511" s="35"/>
      <c r="C511" s="183" t="s">
        <v>742</v>
      </c>
      <c r="D511" s="183" t="s">
        <v>145</v>
      </c>
      <c r="E511" s="184" t="s">
        <v>743</v>
      </c>
      <c r="F511" s="185" t="s">
        <v>744</v>
      </c>
      <c r="G511" s="186" t="s">
        <v>568</v>
      </c>
      <c r="H511" s="187">
        <v>1</v>
      </c>
      <c r="I511" s="188"/>
      <c r="J511" s="189">
        <f t="shared" si="20"/>
        <v>0</v>
      </c>
      <c r="K511" s="190"/>
      <c r="L511" s="39"/>
      <c r="M511" s="191" t="s">
        <v>1</v>
      </c>
      <c r="N511" s="192" t="s">
        <v>39</v>
      </c>
      <c r="O511" s="71"/>
      <c r="P511" s="193">
        <f t="shared" si="21"/>
        <v>0</v>
      </c>
      <c r="Q511" s="193">
        <v>0</v>
      </c>
      <c r="R511" s="193">
        <f t="shared" si="22"/>
        <v>0</v>
      </c>
      <c r="S511" s="193">
        <v>6.7000000000000004E-2</v>
      </c>
      <c r="T511" s="194">
        <f t="shared" si="23"/>
        <v>6.7000000000000004E-2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195" t="s">
        <v>261</v>
      </c>
      <c r="AT511" s="195" t="s">
        <v>145</v>
      </c>
      <c r="AU511" s="195" t="s">
        <v>150</v>
      </c>
      <c r="AY511" s="17" t="s">
        <v>142</v>
      </c>
      <c r="BE511" s="196">
        <f t="shared" si="24"/>
        <v>0</v>
      </c>
      <c r="BF511" s="196">
        <f t="shared" si="25"/>
        <v>0</v>
      </c>
      <c r="BG511" s="196">
        <f t="shared" si="26"/>
        <v>0</v>
      </c>
      <c r="BH511" s="196">
        <f t="shared" si="27"/>
        <v>0</v>
      </c>
      <c r="BI511" s="196">
        <f t="shared" si="28"/>
        <v>0</v>
      </c>
      <c r="BJ511" s="17" t="s">
        <v>150</v>
      </c>
      <c r="BK511" s="196">
        <f t="shared" si="29"/>
        <v>0</v>
      </c>
      <c r="BL511" s="17" t="s">
        <v>261</v>
      </c>
      <c r="BM511" s="195" t="s">
        <v>745</v>
      </c>
    </row>
    <row r="512" spans="1:65" s="2" customFormat="1" ht="24.2" customHeight="1">
      <c r="A512" s="34"/>
      <c r="B512" s="35"/>
      <c r="C512" s="183" t="s">
        <v>746</v>
      </c>
      <c r="D512" s="183" t="s">
        <v>145</v>
      </c>
      <c r="E512" s="184" t="s">
        <v>747</v>
      </c>
      <c r="F512" s="185" t="s">
        <v>748</v>
      </c>
      <c r="G512" s="186" t="s">
        <v>247</v>
      </c>
      <c r="H512" s="187">
        <v>1</v>
      </c>
      <c r="I512" s="188"/>
      <c r="J512" s="189">
        <f t="shared" si="20"/>
        <v>0</v>
      </c>
      <c r="K512" s="190"/>
      <c r="L512" s="39"/>
      <c r="M512" s="191" t="s">
        <v>1</v>
      </c>
      <c r="N512" s="192" t="s">
        <v>39</v>
      </c>
      <c r="O512" s="71"/>
      <c r="P512" s="193">
        <f t="shared" si="21"/>
        <v>0</v>
      </c>
      <c r="Q512" s="193">
        <v>0</v>
      </c>
      <c r="R512" s="193">
        <f t="shared" si="22"/>
        <v>0</v>
      </c>
      <c r="S512" s="193">
        <v>3.6999999999999999E-4</v>
      </c>
      <c r="T512" s="194">
        <f t="shared" si="23"/>
        <v>3.6999999999999999E-4</v>
      </c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R512" s="195" t="s">
        <v>261</v>
      </c>
      <c r="AT512" s="195" t="s">
        <v>145</v>
      </c>
      <c r="AU512" s="195" t="s">
        <v>150</v>
      </c>
      <c r="AY512" s="17" t="s">
        <v>142</v>
      </c>
      <c r="BE512" s="196">
        <f t="shared" si="24"/>
        <v>0</v>
      </c>
      <c r="BF512" s="196">
        <f t="shared" si="25"/>
        <v>0</v>
      </c>
      <c r="BG512" s="196">
        <f t="shared" si="26"/>
        <v>0</v>
      </c>
      <c r="BH512" s="196">
        <f t="shared" si="27"/>
        <v>0</v>
      </c>
      <c r="BI512" s="196">
        <f t="shared" si="28"/>
        <v>0</v>
      </c>
      <c r="BJ512" s="17" t="s">
        <v>150</v>
      </c>
      <c r="BK512" s="196">
        <f t="shared" si="29"/>
        <v>0</v>
      </c>
      <c r="BL512" s="17" t="s">
        <v>261</v>
      </c>
      <c r="BM512" s="195" t="s">
        <v>749</v>
      </c>
    </row>
    <row r="513" spans="1:65" s="2" customFormat="1" ht="16.5" customHeight="1">
      <c r="A513" s="34"/>
      <c r="B513" s="35"/>
      <c r="C513" s="183" t="s">
        <v>750</v>
      </c>
      <c r="D513" s="183" t="s">
        <v>145</v>
      </c>
      <c r="E513" s="184" t="s">
        <v>751</v>
      </c>
      <c r="F513" s="185" t="s">
        <v>752</v>
      </c>
      <c r="G513" s="186" t="s">
        <v>247</v>
      </c>
      <c r="H513" s="187">
        <v>1</v>
      </c>
      <c r="I513" s="188"/>
      <c r="J513" s="189">
        <f t="shared" si="20"/>
        <v>0</v>
      </c>
      <c r="K513" s="190"/>
      <c r="L513" s="39"/>
      <c r="M513" s="191" t="s">
        <v>1</v>
      </c>
      <c r="N513" s="192" t="s">
        <v>39</v>
      </c>
      <c r="O513" s="71"/>
      <c r="P513" s="193">
        <f t="shared" si="21"/>
        <v>0</v>
      </c>
      <c r="Q513" s="193">
        <v>0</v>
      </c>
      <c r="R513" s="193">
        <f t="shared" si="22"/>
        <v>0</v>
      </c>
      <c r="S513" s="193">
        <v>4.8999999999999998E-4</v>
      </c>
      <c r="T513" s="194">
        <f t="shared" si="23"/>
        <v>4.8999999999999998E-4</v>
      </c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R513" s="195" t="s">
        <v>261</v>
      </c>
      <c r="AT513" s="195" t="s">
        <v>145</v>
      </c>
      <c r="AU513" s="195" t="s">
        <v>150</v>
      </c>
      <c r="AY513" s="17" t="s">
        <v>142</v>
      </c>
      <c r="BE513" s="196">
        <f t="shared" si="24"/>
        <v>0</v>
      </c>
      <c r="BF513" s="196">
        <f t="shared" si="25"/>
        <v>0</v>
      </c>
      <c r="BG513" s="196">
        <f t="shared" si="26"/>
        <v>0</v>
      </c>
      <c r="BH513" s="196">
        <f t="shared" si="27"/>
        <v>0</v>
      </c>
      <c r="BI513" s="196">
        <f t="shared" si="28"/>
        <v>0</v>
      </c>
      <c r="BJ513" s="17" t="s">
        <v>150</v>
      </c>
      <c r="BK513" s="196">
        <f t="shared" si="29"/>
        <v>0</v>
      </c>
      <c r="BL513" s="17" t="s">
        <v>261</v>
      </c>
      <c r="BM513" s="195" t="s">
        <v>753</v>
      </c>
    </row>
    <row r="514" spans="1:65" s="13" customFormat="1" ht="11.25">
      <c r="B514" s="197"/>
      <c r="C514" s="198"/>
      <c r="D514" s="199" t="s">
        <v>152</v>
      </c>
      <c r="E514" s="200" t="s">
        <v>1</v>
      </c>
      <c r="F514" s="201" t="s">
        <v>338</v>
      </c>
      <c r="G514" s="198"/>
      <c r="H514" s="200" t="s">
        <v>1</v>
      </c>
      <c r="I514" s="202"/>
      <c r="J514" s="198"/>
      <c r="K514" s="198"/>
      <c r="L514" s="203"/>
      <c r="M514" s="204"/>
      <c r="N514" s="205"/>
      <c r="O514" s="205"/>
      <c r="P514" s="205"/>
      <c r="Q514" s="205"/>
      <c r="R514" s="205"/>
      <c r="S514" s="205"/>
      <c r="T514" s="206"/>
      <c r="AT514" s="207" t="s">
        <v>152</v>
      </c>
      <c r="AU514" s="207" t="s">
        <v>150</v>
      </c>
      <c r="AV514" s="13" t="s">
        <v>80</v>
      </c>
      <c r="AW514" s="13" t="s">
        <v>31</v>
      </c>
      <c r="AX514" s="13" t="s">
        <v>73</v>
      </c>
      <c r="AY514" s="207" t="s">
        <v>142</v>
      </c>
    </row>
    <row r="515" spans="1:65" s="14" customFormat="1" ht="11.25">
      <c r="B515" s="208"/>
      <c r="C515" s="209"/>
      <c r="D515" s="199" t="s">
        <v>152</v>
      </c>
      <c r="E515" s="210" t="s">
        <v>1</v>
      </c>
      <c r="F515" s="211" t="s">
        <v>80</v>
      </c>
      <c r="G515" s="209"/>
      <c r="H515" s="212">
        <v>1</v>
      </c>
      <c r="I515" s="213"/>
      <c r="J515" s="209"/>
      <c r="K515" s="209"/>
      <c r="L515" s="214"/>
      <c r="M515" s="215"/>
      <c r="N515" s="216"/>
      <c r="O515" s="216"/>
      <c r="P515" s="216"/>
      <c r="Q515" s="216"/>
      <c r="R515" s="216"/>
      <c r="S515" s="216"/>
      <c r="T515" s="217"/>
      <c r="AT515" s="218" t="s">
        <v>152</v>
      </c>
      <c r="AU515" s="218" t="s">
        <v>150</v>
      </c>
      <c r="AV515" s="14" t="s">
        <v>150</v>
      </c>
      <c r="AW515" s="14" t="s">
        <v>31</v>
      </c>
      <c r="AX515" s="14" t="s">
        <v>80</v>
      </c>
      <c r="AY515" s="218" t="s">
        <v>142</v>
      </c>
    </row>
    <row r="516" spans="1:65" s="2" customFormat="1" ht="16.5" customHeight="1">
      <c r="A516" s="34"/>
      <c r="B516" s="35"/>
      <c r="C516" s="183" t="s">
        <v>754</v>
      </c>
      <c r="D516" s="183" t="s">
        <v>145</v>
      </c>
      <c r="E516" s="184" t="s">
        <v>755</v>
      </c>
      <c r="F516" s="185" t="s">
        <v>756</v>
      </c>
      <c r="G516" s="186" t="s">
        <v>247</v>
      </c>
      <c r="H516" s="187">
        <v>2</v>
      </c>
      <c r="I516" s="188"/>
      <c r="J516" s="189">
        <f>ROUND(I516*H516,2)</f>
        <v>0</v>
      </c>
      <c r="K516" s="190"/>
      <c r="L516" s="39"/>
      <c r="M516" s="191" t="s">
        <v>1</v>
      </c>
      <c r="N516" s="192" t="s">
        <v>39</v>
      </c>
      <c r="O516" s="71"/>
      <c r="P516" s="193">
        <f>O516*H516</f>
        <v>0</v>
      </c>
      <c r="Q516" s="193">
        <v>1.09E-3</v>
      </c>
      <c r="R516" s="193">
        <f>Q516*H516</f>
        <v>2.1800000000000001E-3</v>
      </c>
      <c r="S516" s="193">
        <v>0</v>
      </c>
      <c r="T516" s="194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5" t="s">
        <v>261</v>
      </c>
      <c r="AT516" s="195" t="s">
        <v>145</v>
      </c>
      <c r="AU516" s="195" t="s">
        <v>150</v>
      </c>
      <c r="AY516" s="17" t="s">
        <v>142</v>
      </c>
      <c r="BE516" s="196">
        <f>IF(N516="základní",J516,0)</f>
        <v>0</v>
      </c>
      <c r="BF516" s="196">
        <f>IF(N516="snížená",J516,0)</f>
        <v>0</v>
      </c>
      <c r="BG516" s="196">
        <f>IF(N516="zákl. přenesená",J516,0)</f>
        <v>0</v>
      </c>
      <c r="BH516" s="196">
        <f>IF(N516="sníž. přenesená",J516,0)</f>
        <v>0</v>
      </c>
      <c r="BI516" s="196">
        <f>IF(N516="nulová",J516,0)</f>
        <v>0</v>
      </c>
      <c r="BJ516" s="17" t="s">
        <v>150</v>
      </c>
      <c r="BK516" s="196">
        <f>ROUND(I516*H516,2)</f>
        <v>0</v>
      </c>
      <c r="BL516" s="17" t="s">
        <v>261</v>
      </c>
      <c r="BM516" s="195" t="s">
        <v>757</v>
      </c>
    </row>
    <row r="517" spans="1:65" s="13" customFormat="1" ht="11.25">
      <c r="B517" s="197"/>
      <c r="C517" s="198"/>
      <c r="D517" s="199" t="s">
        <v>152</v>
      </c>
      <c r="E517" s="200" t="s">
        <v>1</v>
      </c>
      <c r="F517" s="201" t="s">
        <v>758</v>
      </c>
      <c r="G517" s="198"/>
      <c r="H517" s="200" t="s">
        <v>1</v>
      </c>
      <c r="I517" s="202"/>
      <c r="J517" s="198"/>
      <c r="K517" s="198"/>
      <c r="L517" s="203"/>
      <c r="M517" s="204"/>
      <c r="N517" s="205"/>
      <c r="O517" s="205"/>
      <c r="P517" s="205"/>
      <c r="Q517" s="205"/>
      <c r="R517" s="205"/>
      <c r="S517" s="205"/>
      <c r="T517" s="206"/>
      <c r="AT517" s="207" t="s">
        <v>152</v>
      </c>
      <c r="AU517" s="207" t="s">
        <v>150</v>
      </c>
      <c r="AV517" s="13" t="s">
        <v>80</v>
      </c>
      <c r="AW517" s="13" t="s">
        <v>31</v>
      </c>
      <c r="AX517" s="13" t="s">
        <v>73</v>
      </c>
      <c r="AY517" s="207" t="s">
        <v>142</v>
      </c>
    </row>
    <row r="518" spans="1:65" s="14" customFormat="1" ht="11.25">
      <c r="B518" s="208"/>
      <c r="C518" s="209"/>
      <c r="D518" s="199" t="s">
        <v>152</v>
      </c>
      <c r="E518" s="210" t="s">
        <v>1</v>
      </c>
      <c r="F518" s="211" t="s">
        <v>507</v>
      </c>
      <c r="G518" s="209"/>
      <c r="H518" s="212">
        <v>2</v>
      </c>
      <c r="I518" s="213"/>
      <c r="J518" s="209"/>
      <c r="K518" s="209"/>
      <c r="L518" s="214"/>
      <c r="M518" s="215"/>
      <c r="N518" s="216"/>
      <c r="O518" s="216"/>
      <c r="P518" s="216"/>
      <c r="Q518" s="216"/>
      <c r="R518" s="216"/>
      <c r="S518" s="216"/>
      <c r="T518" s="217"/>
      <c r="AT518" s="218" t="s">
        <v>152</v>
      </c>
      <c r="AU518" s="218" t="s">
        <v>150</v>
      </c>
      <c r="AV518" s="14" t="s">
        <v>150</v>
      </c>
      <c r="AW518" s="14" t="s">
        <v>31</v>
      </c>
      <c r="AX518" s="14" t="s">
        <v>80</v>
      </c>
      <c r="AY518" s="218" t="s">
        <v>142</v>
      </c>
    </row>
    <row r="519" spans="1:65" s="2" customFormat="1" ht="16.5" customHeight="1">
      <c r="A519" s="34"/>
      <c r="B519" s="35"/>
      <c r="C519" s="183" t="s">
        <v>759</v>
      </c>
      <c r="D519" s="183" t="s">
        <v>145</v>
      </c>
      <c r="E519" s="184" t="s">
        <v>760</v>
      </c>
      <c r="F519" s="185" t="s">
        <v>761</v>
      </c>
      <c r="G519" s="186" t="s">
        <v>568</v>
      </c>
      <c r="H519" s="187">
        <v>1</v>
      </c>
      <c r="I519" s="188"/>
      <c r="J519" s="189">
        <f>ROUND(I519*H519,2)</f>
        <v>0</v>
      </c>
      <c r="K519" s="190"/>
      <c r="L519" s="39"/>
      <c r="M519" s="191" t="s">
        <v>1</v>
      </c>
      <c r="N519" s="192" t="s">
        <v>39</v>
      </c>
      <c r="O519" s="71"/>
      <c r="P519" s="193">
        <f>O519*H519</f>
        <v>0</v>
      </c>
      <c r="Q519" s="193">
        <v>0</v>
      </c>
      <c r="R519" s="193">
        <f>Q519*H519</f>
        <v>0</v>
      </c>
      <c r="S519" s="193">
        <v>1.56E-3</v>
      </c>
      <c r="T519" s="194">
        <f>S519*H519</f>
        <v>1.56E-3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195" t="s">
        <v>261</v>
      </c>
      <c r="AT519" s="195" t="s">
        <v>145</v>
      </c>
      <c r="AU519" s="195" t="s">
        <v>150</v>
      </c>
      <c r="AY519" s="17" t="s">
        <v>142</v>
      </c>
      <c r="BE519" s="196">
        <f>IF(N519="základní",J519,0)</f>
        <v>0</v>
      </c>
      <c r="BF519" s="196">
        <f>IF(N519="snížená",J519,0)</f>
        <v>0</v>
      </c>
      <c r="BG519" s="196">
        <f>IF(N519="zákl. přenesená",J519,0)</f>
        <v>0</v>
      </c>
      <c r="BH519" s="196">
        <f>IF(N519="sníž. přenesená",J519,0)</f>
        <v>0</v>
      </c>
      <c r="BI519" s="196">
        <f>IF(N519="nulová",J519,0)</f>
        <v>0</v>
      </c>
      <c r="BJ519" s="17" t="s">
        <v>150</v>
      </c>
      <c r="BK519" s="196">
        <f>ROUND(I519*H519,2)</f>
        <v>0</v>
      </c>
      <c r="BL519" s="17" t="s">
        <v>261</v>
      </c>
      <c r="BM519" s="195" t="s">
        <v>762</v>
      </c>
    </row>
    <row r="520" spans="1:65" s="13" customFormat="1" ht="11.25">
      <c r="B520" s="197"/>
      <c r="C520" s="198"/>
      <c r="D520" s="199" t="s">
        <v>152</v>
      </c>
      <c r="E520" s="200" t="s">
        <v>1</v>
      </c>
      <c r="F520" s="201" t="s">
        <v>763</v>
      </c>
      <c r="G520" s="198"/>
      <c r="H520" s="200" t="s">
        <v>1</v>
      </c>
      <c r="I520" s="202"/>
      <c r="J520" s="198"/>
      <c r="K520" s="198"/>
      <c r="L520" s="203"/>
      <c r="M520" s="204"/>
      <c r="N520" s="205"/>
      <c r="O520" s="205"/>
      <c r="P520" s="205"/>
      <c r="Q520" s="205"/>
      <c r="R520" s="205"/>
      <c r="S520" s="205"/>
      <c r="T520" s="206"/>
      <c r="AT520" s="207" t="s">
        <v>152</v>
      </c>
      <c r="AU520" s="207" t="s">
        <v>150</v>
      </c>
      <c r="AV520" s="13" t="s">
        <v>80</v>
      </c>
      <c r="AW520" s="13" t="s">
        <v>31</v>
      </c>
      <c r="AX520" s="13" t="s">
        <v>73</v>
      </c>
      <c r="AY520" s="207" t="s">
        <v>142</v>
      </c>
    </row>
    <row r="521" spans="1:65" s="14" customFormat="1" ht="11.25">
      <c r="B521" s="208"/>
      <c r="C521" s="209"/>
      <c r="D521" s="199" t="s">
        <v>152</v>
      </c>
      <c r="E521" s="210" t="s">
        <v>1</v>
      </c>
      <c r="F521" s="211" t="s">
        <v>80</v>
      </c>
      <c r="G521" s="209"/>
      <c r="H521" s="212">
        <v>1</v>
      </c>
      <c r="I521" s="213"/>
      <c r="J521" s="209"/>
      <c r="K521" s="209"/>
      <c r="L521" s="214"/>
      <c r="M521" s="215"/>
      <c r="N521" s="216"/>
      <c r="O521" s="216"/>
      <c r="P521" s="216"/>
      <c r="Q521" s="216"/>
      <c r="R521" s="216"/>
      <c r="S521" s="216"/>
      <c r="T521" s="217"/>
      <c r="AT521" s="218" t="s">
        <v>152</v>
      </c>
      <c r="AU521" s="218" t="s">
        <v>150</v>
      </c>
      <c r="AV521" s="14" t="s">
        <v>150</v>
      </c>
      <c r="AW521" s="14" t="s">
        <v>31</v>
      </c>
      <c r="AX521" s="14" t="s">
        <v>80</v>
      </c>
      <c r="AY521" s="218" t="s">
        <v>142</v>
      </c>
    </row>
    <row r="522" spans="1:65" s="2" customFormat="1" ht="16.5" customHeight="1">
      <c r="A522" s="34"/>
      <c r="B522" s="35"/>
      <c r="C522" s="183" t="s">
        <v>764</v>
      </c>
      <c r="D522" s="183" t="s">
        <v>145</v>
      </c>
      <c r="E522" s="184" t="s">
        <v>765</v>
      </c>
      <c r="F522" s="185" t="s">
        <v>766</v>
      </c>
      <c r="G522" s="186" t="s">
        <v>568</v>
      </c>
      <c r="H522" s="187">
        <v>2</v>
      </c>
      <c r="I522" s="188"/>
      <c r="J522" s="189">
        <f>ROUND(I522*H522,2)</f>
        <v>0</v>
      </c>
      <c r="K522" s="190"/>
      <c r="L522" s="39"/>
      <c r="M522" s="191" t="s">
        <v>1</v>
      </c>
      <c r="N522" s="192" t="s">
        <v>39</v>
      </c>
      <c r="O522" s="71"/>
      <c r="P522" s="193">
        <f>O522*H522</f>
        <v>0</v>
      </c>
      <c r="Q522" s="193">
        <v>0</v>
      </c>
      <c r="R522" s="193">
        <f>Q522*H522</f>
        <v>0</v>
      </c>
      <c r="S522" s="193">
        <v>8.5999999999999998E-4</v>
      </c>
      <c r="T522" s="194">
        <f>S522*H522</f>
        <v>1.72E-3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95" t="s">
        <v>261</v>
      </c>
      <c r="AT522" s="195" t="s">
        <v>145</v>
      </c>
      <c r="AU522" s="195" t="s">
        <v>150</v>
      </c>
      <c r="AY522" s="17" t="s">
        <v>142</v>
      </c>
      <c r="BE522" s="196">
        <f>IF(N522="základní",J522,0)</f>
        <v>0</v>
      </c>
      <c r="BF522" s="196">
        <f>IF(N522="snížená",J522,0)</f>
        <v>0</v>
      </c>
      <c r="BG522" s="196">
        <f>IF(N522="zákl. přenesená",J522,0)</f>
        <v>0</v>
      </c>
      <c r="BH522" s="196">
        <f>IF(N522="sníž. přenesená",J522,0)</f>
        <v>0</v>
      </c>
      <c r="BI522" s="196">
        <f>IF(N522="nulová",J522,0)</f>
        <v>0</v>
      </c>
      <c r="BJ522" s="17" t="s">
        <v>150</v>
      </c>
      <c r="BK522" s="196">
        <f>ROUND(I522*H522,2)</f>
        <v>0</v>
      </c>
      <c r="BL522" s="17" t="s">
        <v>261</v>
      </c>
      <c r="BM522" s="195" t="s">
        <v>767</v>
      </c>
    </row>
    <row r="523" spans="1:65" s="13" customFormat="1" ht="11.25">
      <c r="B523" s="197"/>
      <c r="C523" s="198"/>
      <c r="D523" s="199" t="s">
        <v>152</v>
      </c>
      <c r="E523" s="200" t="s">
        <v>1</v>
      </c>
      <c r="F523" s="201" t="s">
        <v>768</v>
      </c>
      <c r="G523" s="198"/>
      <c r="H523" s="200" t="s">
        <v>1</v>
      </c>
      <c r="I523" s="202"/>
      <c r="J523" s="198"/>
      <c r="K523" s="198"/>
      <c r="L523" s="203"/>
      <c r="M523" s="204"/>
      <c r="N523" s="205"/>
      <c r="O523" s="205"/>
      <c r="P523" s="205"/>
      <c r="Q523" s="205"/>
      <c r="R523" s="205"/>
      <c r="S523" s="205"/>
      <c r="T523" s="206"/>
      <c r="AT523" s="207" t="s">
        <v>152</v>
      </c>
      <c r="AU523" s="207" t="s">
        <v>150</v>
      </c>
      <c r="AV523" s="13" t="s">
        <v>80</v>
      </c>
      <c r="AW523" s="13" t="s">
        <v>31</v>
      </c>
      <c r="AX523" s="13" t="s">
        <v>73</v>
      </c>
      <c r="AY523" s="207" t="s">
        <v>142</v>
      </c>
    </row>
    <row r="524" spans="1:65" s="14" customFormat="1" ht="11.25">
      <c r="B524" s="208"/>
      <c r="C524" s="209"/>
      <c r="D524" s="199" t="s">
        <v>152</v>
      </c>
      <c r="E524" s="210" t="s">
        <v>1</v>
      </c>
      <c r="F524" s="211" t="s">
        <v>507</v>
      </c>
      <c r="G524" s="209"/>
      <c r="H524" s="212">
        <v>2</v>
      </c>
      <c r="I524" s="213"/>
      <c r="J524" s="209"/>
      <c r="K524" s="209"/>
      <c r="L524" s="214"/>
      <c r="M524" s="215"/>
      <c r="N524" s="216"/>
      <c r="O524" s="216"/>
      <c r="P524" s="216"/>
      <c r="Q524" s="216"/>
      <c r="R524" s="216"/>
      <c r="S524" s="216"/>
      <c r="T524" s="217"/>
      <c r="AT524" s="218" t="s">
        <v>152</v>
      </c>
      <c r="AU524" s="218" t="s">
        <v>150</v>
      </c>
      <c r="AV524" s="14" t="s">
        <v>150</v>
      </c>
      <c r="AW524" s="14" t="s">
        <v>31</v>
      </c>
      <c r="AX524" s="14" t="s">
        <v>80</v>
      </c>
      <c r="AY524" s="218" t="s">
        <v>142</v>
      </c>
    </row>
    <row r="525" spans="1:65" s="2" customFormat="1" ht="24.2" customHeight="1">
      <c r="A525" s="34"/>
      <c r="B525" s="35"/>
      <c r="C525" s="183" t="s">
        <v>769</v>
      </c>
      <c r="D525" s="183" t="s">
        <v>145</v>
      </c>
      <c r="E525" s="184" t="s">
        <v>770</v>
      </c>
      <c r="F525" s="185" t="s">
        <v>771</v>
      </c>
      <c r="G525" s="186" t="s">
        <v>247</v>
      </c>
      <c r="H525" s="187">
        <v>1</v>
      </c>
      <c r="I525" s="188"/>
      <c r="J525" s="189">
        <f t="shared" ref="J525:J530" si="30">ROUND(I525*H525,2)</f>
        <v>0</v>
      </c>
      <c r="K525" s="190"/>
      <c r="L525" s="39"/>
      <c r="M525" s="191" t="s">
        <v>1</v>
      </c>
      <c r="N525" s="192" t="s">
        <v>39</v>
      </c>
      <c r="O525" s="71"/>
      <c r="P525" s="193">
        <f t="shared" ref="P525:P530" si="31">O525*H525</f>
        <v>0</v>
      </c>
      <c r="Q525" s="193">
        <v>4.0000000000000003E-5</v>
      </c>
      <c r="R525" s="193">
        <f t="shared" ref="R525:R530" si="32">Q525*H525</f>
        <v>4.0000000000000003E-5</v>
      </c>
      <c r="S525" s="193">
        <v>0</v>
      </c>
      <c r="T525" s="194">
        <f t="shared" ref="T525:T530" si="33">S525*H525</f>
        <v>0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95" t="s">
        <v>261</v>
      </c>
      <c r="AT525" s="195" t="s">
        <v>145</v>
      </c>
      <c r="AU525" s="195" t="s">
        <v>150</v>
      </c>
      <c r="AY525" s="17" t="s">
        <v>142</v>
      </c>
      <c r="BE525" s="196">
        <f t="shared" ref="BE525:BE530" si="34">IF(N525="základní",J525,0)</f>
        <v>0</v>
      </c>
      <c r="BF525" s="196">
        <f t="shared" ref="BF525:BF530" si="35">IF(N525="snížená",J525,0)</f>
        <v>0</v>
      </c>
      <c r="BG525" s="196">
        <f t="shared" ref="BG525:BG530" si="36">IF(N525="zákl. přenesená",J525,0)</f>
        <v>0</v>
      </c>
      <c r="BH525" s="196">
        <f t="shared" ref="BH525:BH530" si="37">IF(N525="sníž. přenesená",J525,0)</f>
        <v>0</v>
      </c>
      <c r="BI525" s="196">
        <f t="shared" ref="BI525:BI530" si="38">IF(N525="nulová",J525,0)</f>
        <v>0</v>
      </c>
      <c r="BJ525" s="17" t="s">
        <v>150</v>
      </c>
      <c r="BK525" s="196">
        <f t="shared" ref="BK525:BK530" si="39">ROUND(I525*H525,2)</f>
        <v>0</v>
      </c>
      <c r="BL525" s="17" t="s">
        <v>261</v>
      </c>
      <c r="BM525" s="195" t="s">
        <v>772</v>
      </c>
    </row>
    <row r="526" spans="1:65" s="2" customFormat="1" ht="24.2" customHeight="1">
      <c r="A526" s="34"/>
      <c r="B526" s="35"/>
      <c r="C526" s="230" t="s">
        <v>773</v>
      </c>
      <c r="D526" s="230" t="s">
        <v>413</v>
      </c>
      <c r="E526" s="231" t="s">
        <v>774</v>
      </c>
      <c r="F526" s="232" t="s">
        <v>775</v>
      </c>
      <c r="G526" s="233" t="s">
        <v>247</v>
      </c>
      <c r="H526" s="234">
        <v>1</v>
      </c>
      <c r="I526" s="235"/>
      <c r="J526" s="236">
        <f t="shared" si="30"/>
        <v>0</v>
      </c>
      <c r="K526" s="237"/>
      <c r="L526" s="238"/>
      <c r="M526" s="239" t="s">
        <v>1</v>
      </c>
      <c r="N526" s="240" t="s">
        <v>39</v>
      </c>
      <c r="O526" s="71"/>
      <c r="P526" s="193">
        <f t="shared" si="31"/>
        <v>0</v>
      </c>
      <c r="Q526" s="193">
        <v>1.41E-3</v>
      </c>
      <c r="R526" s="193">
        <f t="shared" si="32"/>
        <v>1.41E-3</v>
      </c>
      <c r="S526" s="193">
        <v>0</v>
      </c>
      <c r="T526" s="194">
        <f t="shared" si="33"/>
        <v>0</v>
      </c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R526" s="195" t="s">
        <v>348</v>
      </c>
      <c r="AT526" s="195" t="s">
        <v>413</v>
      </c>
      <c r="AU526" s="195" t="s">
        <v>150</v>
      </c>
      <c r="AY526" s="17" t="s">
        <v>142</v>
      </c>
      <c r="BE526" s="196">
        <f t="shared" si="34"/>
        <v>0</v>
      </c>
      <c r="BF526" s="196">
        <f t="shared" si="35"/>
        <v>0</v>
      </c>
      <c r="BG526" s="196">
        <f t="shared" si="36"/>
        <v>0</v>
      </c>
      <c r="BH526" s="196">
        <f t="shared" si="37"/>
        <v>0</v>
      </c>
      <c r="BI526" s="196">
        <f t="shared" si="38"/>
        <v>0</v>
      </c>
      <c r="BJ526" s="17" t="s">
        <v>150</v>
      </c>
      <c r="BK526" s="196">
        <f t="shared" si="39"/>
        <v>0</v>
      </c>
      <c r="BL526" s="17" t="s">
        <v>261</v>
      </c>
      <c r="BM526" s="195" t="s">
        <v>776</v>
      </c>
    </row>
    <row r="527" spans="1:65" s="2" customFormat="1" ht="16.5" customHeight="1">
      <c r="A527" s="34"/>
      <c r="B527" s="35"/>
      <c r="C527" s="183" t="s">
        <v>777</v>
      </c>
      <c r="D527" s="183" t="s">
        <v>145</v>
      </c>
      <c r="E527" s="184" t="s">
        <v>778</v>
      </c>
      <c r="F527" s="185" t="s">
        <v>779</v>
      </c>
      <c r="G527" s="186" t="s">
        <v>247</v>
      </c>
      <c r="H527" s="187">
        <v>1</v>
      </c>
      <c r="I527" s="188"/>
      <c r="J527" s="189">
        <f t="shared" si="30"/>
        <v>0</v>
      </c>
      <c r="K527" s="190"/>
      <c r="L527" s="39"/>
      <c r="M527" s="191" t="s">
        <v>1</v>
      </c>
      <c r="N527" s="192" t="s">
        <v>39</v>
      </c>
      <c r="O527" s="71"/>
      <c r="P527" s="193">
        <f t="shared" si="31"/>
        <v>0</v>
      </c>
      <c r="Q527" s="193">
        <v>1.2E-4</v>
      </c>
      <c r="R527" s="193">
        <f t="shared" si="32"/>
        <v>1.2E-4</v>
      </c>
      <c r="S527" s="193">
        <v>0</v>
      </c>
      <c r="T527" s="194">
        <f t="shared" si="33"/>
        <v>0</v>
      </c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R527" s="195" t="s">
        <v>261</v>
      </c>
      <c r="AT527" s="195" t="s">
        <v>145</v>
      </c>
      <c r="AU527" s="195" t="s">
        <v>150</v>
      </c>
      <c r="AY527" s="17" t="s">
        <v>142</v>
      </c>
      <c r="BE527" s="196">
        <f t="shared" si="34"/>
        <v>0</v>
      </c>
      <c r="BF527" s="196">
        <f t="shared" si="35"/>
        <v>0</v>
      </c>
      <c r="BG527" s="196">
        <f t="shared" si="36"/>
        <v>0</v>
      </c>
      <c r="BH527" s="196">
        <f t="shared" si="37"/>
        <v>0</v>
      </c>
      <c r="BI527" s="196">
        <f t="shared" si="38"/>
        <v>0</v>
      </c>
      <c r="BJ527" s="17" t="s">
        <v>150</v>
      </c>
      <c r="BK527" s="196">
        <f t="shared" si="39"/>
        <v>0</v>
      </c>
      <c r="BL527" s="17" t="s">
        <v>261</v>
      </c>
      <c r="BM527" s="195" t="s">
        <v>780</v>
      </c>
    </row>
    <row r="528" spans="1:65" s="2" customFormat="1" ht="24.2" customHeight="1">
      <c r="A528" s="34"/>
      <c r="B528" s="35"/>
      <c r="C528" s="230" t="s">
        <v>781</v>
      </c>
      <c r="D528" s="230" t="s">
        <v>413</v>
      </c>
      <c r="E528" s="231" t="s">
        <v>782</v>
      </c>
      <c r="F528" s="232" t="s">
        <v>783</v>
      </c>
      <c r="G528" s="233" t="s">
        <v>247</v>
      </c>
      <c r="H528" s="234">
        <v>1</v>
      </c>
      <c r="I528" s="235"/>
      <c r="J528" s="236">
        <f t="shared" si="30"/>
        <v>0</v>
      </c>
      <c r="K528" s="237"/>
      <c r="L528" s="238"/>
      <c r="M528" s="239" t="s">
        <v>1</v>
      </c>
      <c r="N528" s="240" t="s">
        <v>39</v>
      </c>
      <c r="O528" s="71"/>
      <c r="P528" s="193">
        <f t="shared" si="31"/>
        <v>0</v>
      </c>
      <c r="Q528" s="193">
        <v>1.17E-3</v>
      </c>
      <c r="R528" s="193">
        <f t="shared" si="32"/>
        <v>1.17E-3</v>
      </c>
      <c r="S528" s="193">
        <v>0</v>
      </c>
      <c r="T528" s="194">
        <f t="shared" si="33"/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95" t="s">
        <v>348</v>
      </c>
      <c r="AT528" s="195" t="s">
        <v>413</v>
      </c>
      <c r="AU528" s="195" t="s">
        <v>150</v>
      </c>
      <c r="AY528" s="17" t="s">
        <v>142</v>
      </c>
      <c r="BE528" s="196">
        <f t="shared" si="34"/>
        <v>0</v>
      </c>
      <c r="BF528" s="196">
        <f t="shared" si="35"/>
        <v>0</v>
      </c>
      <c r="BG528" s="196">
        <f t="shared" si="36"/>
        <v>0</v>
      </c>
      <c r="BH528" s="196">
        <f t="shared" si="37"/>
        <v>0</v>
      </c>
      <c r="BI528" s="196">
        <f t="shared" si="38"/>
        <v>0</v>
      </c>
      <c r="BJ528" s="17" t="s">
        <v>150</v>
      </c>
      <c r="BK528" s="196">
        <f t="shared" si="39"/>
        <v>0</v>
      </c>
      <c r="BL528" s="17" t="s">
        <v>261</v>
      </c>
      <c r="BM528" s="195" t="s">
        <v>784</v>
      </c>
    </row>
    <row r="529" spans="1:65" s="2" customFormat="1" ht="24.2" customHeight="1">
      <c r="A529" s="34"/>
      <c r="B529" s="35"/>
      <c r="C529" s="230" t="s">
        <v>785</v>
      </c>
      <c r="D529" s="230" t="s">
        <v>413</v>
      </c>
      <c r="E529" s="231" t="s">
        <v>786</v>
      </c>
      <c r="F529" s="232" t="s">
        <v>787</v>
      </c>
      <c r="G529" s="233" t="s">
        <v>247</v>
      </c>
      <c r="H529" s="234">
        <v>1</v>
      </c>
      <c r="I529" s="235"/>
      <c r="J529" s="236">
        <f t="shared" si="30"/>
        <v>0</v>
      </c>
      <c r="K529" s="237"/>
      <c r="L529" s="238"/>
      <c r="M529" s="239" t="s">
        <v>1</v>
      </c>
      <c r="N529" s="240" t="s">
        <v>39</v>
      </c>
      <c r="O529" s="71"/>
      <c r="P529" s="193">
        <f t="shared" si="31"/>
        <v>0</v>
      </c>
      <c r="Q529" s="193">
        <v>1.91E-3</v>
      </c>
      <c r="R529" s="193">
        <f t="shared" si="32"/>
        <v>1.91E-3</v>
      </c>
      <c r="S529" s="193">
        <v>0</v>
      </c>
      <c r="T529" s="194">
        <f t="shared" si="33"/>
        <v>0</v>
      </c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R529" s="195" t="s">
        <v>348</v>
      </c>
      <c r="AT529" s="195" t="s">
        <v>413</v>
      </c>
      <c r="AU529" s="195" t="s">
        <v>150</v>
      </c>
      <c r="AY529" s="17" t="s">
        <v>142</v>
      </c>
      <c r="BE529" s="196">
        <f t="shared" si="34"/>
        <v>0</v>
      </c>
      <c r="BF529" s="196">
        <f t="shared" si="35"/>
        <v>0</v>
      </c>
      <c r="BG529" s="196">
        <f t="shared" si="36"/>
        <v>0</v>
      </c>
      <c r="BH529" s="196">
        <f t="shared" si="37"/>
        <v>0</v>
      </c>
      <c r="BI529" s="196">
        <f t="shared" si="38"/>
        <v>0</v>
      </c>
      <c r="BJ529" s="17" t="s">
        <v>150</v>
      </c>
      <c r="BK529" s="196">
        <f t="shared" si="39"/>
        <v>0</v>
      </c>
      <c r="BL529" s="17" t="s">
        <v>261</v>
      </c>
      <c r="BM529" s="195" t="s">
        <v>788</v>
      </c>
    </row>
    <row r="530" spans="1:65" s="2" customFormat="1" ht="24.2" customHeight="1">
      <c r="A530" s="34"/>
      <c r="B530" s="35"/>
      <c r="C530" s="183" t="s">
        <v>789</v>
      </c>
      <c r="D530" s="183" t="s">
        <v>145</v>
      </c>
      <c r="E530" s="184" t="s">
        <v>790</v>
      </c>
      <c r="F530" s="185" t="s">
        <v>791</v>
      </c>
      <c r="G530" s="186" t="s">
        <v>247</v>
      </c>
      <c r="H530" s="187">
        <v>3</v>
      </c>
      <c r="I530" s="188"/>
      <c r="J530" s="189">
        <f t="shared" si="30"/>
        <v>0</v>
      </c>
      <c r="K530" s="190"/>
      <c r="L530" s="39"/>
      <c r="M530" s="191" t="s">
        <v>1</v>
      </c>
      <c r="N530" s="192" t="s">
        <v>39</v>
      </c>
      <c r="O530" s="71"/>
      <c r="P530" s="193">
        <f t="shared" si="31"/>
        <v>0</v>
      </c>
      <c r="Q530" s="193">
        <v>6.0000000000000002E-5</v>
      </c>
      <c r="R530" s="193">
        <f t="shared" si="32"/>
        <v>1.8000000000000001E-4</v>
      </c>
      <c r="S530" s="193">
        <v>0</v>
      </c>
      <c r="T530" s="194">
        <f t="shared" si="33"/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195" t="s">
        <v>261</v>
      </c>
      <c r="AT530" s="195" t="s">
        <v>145</v>
      </c>
      <c r="AU530" s="195" t="s">
        <v>150</v>
      </c>
      <c r="AY530" s="17" t="s">
        <v>142</v>
      </c>
      <c r="BE530" s="196">
        <f t="shared" si="34"/>
        <v>0</v>
      </c>
      <c r="BF530" s="196">
        <f t="shared" si="35"/>
        <v>0</v>
      </c>
      <c r="BG530" s="196">
        <f t="shared" si="36"/>
        <v>0</v>
      </c>
      <c r="BH530" s="196">
        <f t="shared" si="37"/>
        <v>0</v>
      </c>
      <c r="BI530" s="196">
        <f t="shared" si="38"/>
        <v>0</v>
      </c>
      <c r="BJ530" s="17" t="s">
        <v>150</v>
      </c>
      <c r="BK530" s="196">
        <f t="shared" si="39"/>
        <v>0</v>
      </c>
      <c r="BL530" s="17" t="s">
        <v>261</v>
      </c>
      <c r="BM530" s="195" t="s">
        <v>792</v>
      </c>
    </row>
    <row r="531" spans="1:65" s="13" customFormat="1" ht="11.25">
      <c r="B531" s="197"/>
      <c r="C531" s="198"/>
      <c r="D531" s="199" t="s">
        <v>152</v>
      </c>
      <c r="E531" s="200" t="s">
        <v>1</v>
      </c>
      <c r="F531" s="201" t="s">
        <v>483</v>
      </c>
      <c r="G531" s="198"/>
      <c r="H531" s="200" t="s">
        <v>1</v>
      </c>
      <c r="I531" s="202"/>
      <c r="J531" s="198"/>
      <c r="K531" s="198"/>
      <c r="L531" s="203"/>
      <c r="M531" s="204"/>
      <c r="N531" s="205"/>
      <c r="O531" s="205"/>
      <c r="P531" s="205"/>
      <c r="Q531" s="205"/>
      <c r="R531" s="205"/>
      <c r="S531" s="205"/>
      <c r="T531" s="206"/>
      <c r="AT531" s="207" t="s">
        <v>152</v>
      </c>
      <c r="AU531" s="207" t="s">
        <v>150</v>
      </c>
      <c r="AV531" s="13" t="s">
        <v>80</v>
      </c>
      <c r="AW531" s="13" t="s">
        <v>31</v>
      </c>
      <c r="AX531" s="13" t="s">
        <v>73</v>
      </c>
      <c r="AY531" s="207" t="s">
        <v>142</v>
      </c>
    </row>
    <row r="532" spans="1:65" s="14" customFormat="1" ht="11.25">
      <c r="B532" s="208"/>
      <c r="C532" s="209"/>
      <c r="D532" s="199" t="s">
        <v>152</v>
      </c>
      <c r="E532" s="210" t="s">
        <v>1</v>
      </c>
      <c r="F532" s="211" t="s">
        <v>80</v>
      </c>
      <c r="G532" s="209"/>
      <c r="H532" s="212">
        <v>1</v>
      </c>
      <c r="I532" s="213"/>
      <c r="J532" s="209"/>
      <c r="K532" s="209"/>
      <c r="L532" s="214"/>
      <c r="M532" s="215"/>
      <c r="N532" s="216"/>
      <c r="O532" s="216"/>
      <c r="P532" s="216"/>
      <c r="Q532" s="216"/>
      <c r="R532" s="216"/>
      <c r="S532" s="216"/>
      <c r="T532" s="217"/>
      <c r="AT532" s="218" t="s">
        <v>152</v>
      </c>
      <c r="AU532" s="218" t="s">
        <v>150</v>
      </c>
      <c r="AV532" s="14" t="s">
        <v>150</v>
      </c>
      <c r="AW532" s="14" t="s">
        <v>31</v>
      </c>
      <c r="AX532" s="14" t="s">
        <v>73</v>
      </c>
      <c r="AY532" s="218" t="s">
        <v>142</v>
      </c>
    </row>
    <row r="533" spans="1:65" s="13" customFormat="1" ht="11.25">
      <c r="B533" s="197"/>
      <c r="C533" s="198"/>
      <c r="D533" s="199" t="s">
        <v>152</v>
      </c>
      <c r="E533" s="200" t="s">
        <v>1</v>
      </c>
      <c r="F533" s="201" t="s">
        <v>338</v>
      </c>
      <c r="G533" s="198"/>
      <c r="H533" s="200" t="s">
        <v>1</v>
      </c>
      <c r="I533" s="202"/>
      <c r="J533" s="198"/>
      <c r="K533" s="198"/>
      <c r="L533" s="203"/>
      <c r="M533" s="204"/>
      <c r="N533" s="205"/>
      <c r="O533" s="205"/>
      <c r="P533" s="205"/>
      <c r="Q533" s="205"/>
      <c r="R533" s="205"/>
      <c r="S533" s="205"/>
      <c r="T533" s="206"/>
      <c r="AT533" s="207" t="s">
        <v>152</v>
      </c>
      <c r="AU533" s="207" t="s">
        <v>150</v>
      </c>
      <c r="AV533" s="13" t="s">
        <v>80</v>
      </c>
      <c r="AW533" s="13" t="s">
        <v>31</v>
      </c>
      <c r="AX533" s="13" t="s">
        <v>73</v>
      </c>
      <c r="AY533" s="207" t="s">
        <v>142</v>
      </c>
    </row>
    <row r="534" spans="1:65" s="14" customFormat="1" ht="11.25">
      <c r="B534" s="208"/>
      <c r="C534" s="209"/>
      <c r="D534" s="199" t="s">
        <v>152</v>
      </c>
      <c r="E534" s="210" t="s">
        <v>1</v>
      </c>
      <c r="F534" s="211" t="s">
        <v>80</v>
      </c>
      <c r="G534" s="209"/>
      <c r="H534" s="212">
        <v>1</v>
      </c>
      <c r="I534" s="213"/>
      <c r="J534" s="209"/>
      <c r="K534" s="209"/>
      <c r="L534" s="214"/>
      <c r="M534" s="215"/>
      <c r="N534" s="216"/>
      <c r="O534" s="216"/>
      <c r="P534" s="216"/>
      <c r="Q534" s="216"/>
      <c r="R534" s="216"/>
      <c r="S534" s="216"/>
      <c r="T534" s="217"/>
      <c r="AT534" s="218" t="s">
        <v>152</v>
      </c>
      <c r="AU534" s="218" t="s">
        <v>150</v>
      </c>
      <c r="AV534" s="14" t="s">
        <v>150</v>
      </c>
      <c r="AW534" s="14" t="s">
        <v>31</v>
      </c>
      <c r="AX534" s="14" t="s">
        <v>73</v>
      </c>
      <c r="AY534" s="218" t="s">
        <v>142</v>
      </c>
    </row>
    <row r="535" spans="1:65" s="13" customFormat="1" ht="11.25">
      <c r="B535" s="197"/>
      <c r="C535" s="198"/>
      <c r="D535" s="199" t="s">
        <v>152</v>
      </c>
      <c r="E535" s="200" t="s">
        <v>1</v>
      </c>
      <c r="F535" s="201" t="s">
        <v>793</v>
      </c>
      <c r="G535" s="198"/>
      <c r="H535" s="200" t="s">
        <v>1</v>
      </c>
      <c r="I535" s="202"/>
      <c r="J535" s="198"/>
      <c r="K535" s="198"/>
      <c r="L535" s="203"/>
      <c r="M535" s="204"/>
      <c r="N535" s="205"/>
      <c r="O535" s="205"/>
      <c r="P535" s="205"/>
      <c r="Q535" s="205"/>
      <c r="R535" s="205"/>
      <c r="S535" s="205"/>
      <c r="T535" s="206"/>
      <c r="AT535" s="207" t="s">
        <v>152</v>
      </c>
      <c r="AU535" s="207" t="s">
        <v>150</v>
      </c>
      <c r="AV535" s="13" t="s">
        <v>80</v>
      </c>
      <c r="AW535" s="13" t="s">
        <v>31</v>
      </c>
      <c r="AX535" s="13" t="s">
        <v>73</v>
      </c>
      <c r="AY535" s="207" t="s">
        <v>142</v>
      </c>
    </row>
    <row r="536" spans="1:65" s="14" customFormat="1" ht="11.25">
      <c r="B536" s="208"/>
      <c r="C536" s="209"/>
      <c r="D536" s="199" t="s">
        <v>152</v>
      </c>
      <c r="E536" s="210" t="s">
        <v>1</v>
      </c>
      <c r="F536" s="211" t="s">
        <v>80</v>
      </c>
      <c r="G536" s="209"/>
      <c r="H536" s="212">
        <v>1</v>
      </c>
      <c r="I536" s="213"/>
      <c r="J536" s="209"/>
      <c r="K536" s="209"/>
      <c r="L536" s="214"/>
      <c r="M536" s="215"/>
      <c r="N536" s="216"/>
      <c r="O536" s="216"/>
      <c r="P536" s="216"/>
      <c r="Q536" s="216"/>
      <c r="R536" s="216"/>
      <c r="S536" s="216"/>
      <c r="T536" s="217"/>
      <c r="AT536" s="218" t="s">
        <v>152</v>
      </c>
      <c r="AU536" s="218" t="s">
        <v>150</v>
      </c>
      <c r="AV536" s="14" t="s">
        <v>150</v>
      </c>
      <c r="AW536" s="14" t="s">
        <v>31</v>
      </c>
      <c r="AX536" s="14" t="s">
        <v>73</v>
      </c>
      <c r="AY536" s="218" t="s">
        <v>142</v>
      </c>
    </row>
    <row r="537" spans="1:65" s="15" customFormat="1" ht="11.25">
      <c r="B537" s="219"/>
      <c r="C537" s="220"/>
      <c r="D537" s="199" t="s">
        <v>152</v>
      </c>
      <c r="E537" s="221" t="s">
        <v>1</v>
      </c>
      <c r="F537" s="222" t="s">
        <v>163</v>
      </c>
      <c r="G537" s="220"/>
      <c r="H537" s="223">
        <v>3</v>
      </c>
      <c r="I537" s="224"/>
      <c r="J537" s="220"/>
      <c r="K537" s="220"/>
      <c r="L537" s="225"/>
      <c r="M537" s="226"/>
      <c r="N537" s="227"/>
      <c r="O537" s="227"/>
      <c r="P537" s="227"/>
      <c r="Q537" s="227"/>
      <c r="R537" s="227"/>
      <c r="S537" s="227"/>
      <c r="T537" s="228"/>
      <c r="AT537" s="229" t="s">
        <v>152</v>
      </c>
      <c r="AU537" s="229" t="s">
        <v>150</v>
      </c>
      <c r="AV537" s="15" t="s">
        <v>149</v>
      </c>
      <c r="AW537" s="15" t="s">
        <v>31</v>
      </c>
      <c r="AX537" s="15" t="s">
        <v>80</v>
      </c>
      <c r="AY537" s="229" t="s">
        <v>142</v>
      </c>
    </row>
    <row r="538" spans="1:65" s="2" customFormat="1" ht="24.2" customHeight="1">
      <c r="A538" s="34"/>
      <c r="B538" s="35"/>
      <c r="C538" s="230" t="s">
        <v>794</v>
      </c>
      <c r="D538" s="230" t="s">
        <v>413</v>
      </c>
      <c r="E538" s="231" t="s">
        <v>795</v>
      </c>
      <c r="F538" s="232" t="s">
        <v>796</v>
      </c>
      <c r="G538" s="233" t="s">
        <v>247</v>
      </c>
      <c r="H538" s="234">
        <v>3</v>
      </c>
      <c r="I538" s="235"/>
      <c r="J538" s="236">
        <f>ROUND(I538*H538,2)</f>
        <v>0</v>
      </c>
      <c r="K538" s="237"/>
      <c r="L538" s="238"/>
      <c r="M538" s="239" t="s">
        <v>1</v>
      </c>
      <c r="N538" s="240" t="s">
        <v>39</v>
      </c>
      <c r="O538" s="71"/>
      <c r="P538" s="193">
        <f>O538*H538</f>
        <v>0</v>
      </c>
      <c r="Q538" s="193">
        <v>1.2999999999999999E-4</v>
      </c>
      <c r="R538" s="193">
        <f>Q538*H538</f>
        <v>3.8999999999999994E-4</v>
      </c>
      <c r="S538" s="193">
        <v>0</v>
      </c>
      <c r="T538" s="194">
        <f>S538*H538</f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195" t="s">
        <v>348</v>
      </c>
      <c r="AT538" s="195" t="s">
        <v>413</v>
      </c>
      <c r="AU538" s="195" t="s">
        <v>150</v>
      </c>
      <c r="AY538" s="17" t="s">
        <v>142</v>
      </c>
      <c r="BE538" s="196">
        <f>IF(N538="základní",J538,0)</f>
        <v>0</v>
      </c>
      <c r="BF538" s="196">
        <f>IF(N538="snížená",J538,0)</f>
        <v>0</v>
      </c>
      <c r="BG538" s="196">
        <f>IF(N538="zákl. přenesená",J538,0)</f>
        <v>0</v>
      </c>
      <c r="BH538" s="196">
        <f>IF(N538="sníž. přenesená",J538,0)</f>
        <v>0</v>
      </c>
      <c r="BI538" s="196">
        <f>IF(N538="nulová",J538,0)</f>
        <v>0</v>
      </c>
      <c r="BJ538" s="17" t="s">
        <v>150</v>
      </c>
      <c r="BK538" s="196">
        <f>ROUND(I538*H538,2)</f>
        <v>0</v>
      </c>
      <c r="BL538" s="17" t="s">
        <v>261</v>
      </c>
      <c r="BM538" s="195" t="s">
        <v>797</v>
      </c>
    </row>
    <row r="539" spans="1:65" s="2" customFormat="1" ht="16.5" customHeight="1">
      <c r="A539" s="34"/>
      <c r="B539" s="35"/>
      <c r="C539" s="183" t="s">
        <v>798</v>
      </c>
      <c r="D539" s="183" t="s">
        <v>145</v>
      </c>
      <c r="E539" s="184" t="s">
        <v>799</v>
      </c>
      <c r="F539" s="185" t="s">
        <v>800</v>
      </c>
      <c r="G539" s="186" t="s">
        <v>247</v>
      </c>
      <c r="H539" s="187">
        <v>3</v>
      </c>
      <c r="I539" s="188"/>
      <c r="J539" s="189">
        <f>ROUND(I539*H539,2)</f>
        <v>0</v>
      </c>
      <c r="K539" s="190"/>
      <c r="L539" s="39"/>
      <c r="M539" s="191" t="s">
        <v>1</v>
      </c>
      <c r="N539" s="192" t="s">
        <v>39</v>
      </c>
      <c r="O539" s="71"/>
      <c r="P539" s="193">
        <f>O539*H539</f>
        <v>0</v>
      </c>
      <c r="Q539" s="193">
        <v>0</v>
      </c>
      <c r="R539" s="193">
        <f>Q539*H539</f>
        <v>0</v>
      </c>
      <c r="S539" s="193">
        <v>1.2199999999999999E-3</v>
      </c>
      <c r="T539" s="194">
        <f>S539*H539</f>
        <v>3.6600000000000001E-3</v>
      </c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R539" s="195" t="s">
        <v>261</v>
      </c>
      <c r="AT539" s="195" t="s">
        <v>145</v>
      </c>
      <c r="AU539" s="195" t="s">
        <v>150</v>
      </c>
      <c r="AY539" s="17" t="s">
        <v>142</v>
      </c>
      <c r="BE539" s="196">
        <f>IF(N539="základní",J539,0)</f>
        <v>0</v>
      </c>
      <c r="BF539" s="196">
        <f>IF(N539="snížená",J539,0)</f>
        <v>0</v>
      </c>
      <c r="BG539" s="196">
        <f>IF(N539="zákl. přenesená",J539,0)</f>
        <v>0</v>
      </c>
      <c r="BH539" s="196">
        <f>IF(N539="sníž. přenesená",J539,0)</f>
        <v>0</v>
      </c>
      <c r="BI539" s="196">
        <f>IF(N539="nulová",J539,0)</f>
        <v>0</v>
      </c>
      <c r="BJ539" s="17" t="s">
        <v>150</v>
      </c>
      <c r="BK539" s="196">
        <f>ROUND(I539*H539,2)</f>
        <v>0</v>
      </c>
      <c r="BL539" s="17" t="s">
        <v>261</v>
      </c>
      <c r="BM539" s="195" t="s">
        <v>801</v>
      </c>
    </row>
    <row r="540" spans="1:65" s="13" customFormat="1" ht="11.25">
      <c r="B540" s="197"/>
      <c r="C540" s="198"/>
      <c r="D540" s="199" t="s">
        <v>152</v>
      </c>
      <c r="E540" s="200" t="s">
        <v>1</v>
      </c>
      <c r="F540" s="201" t="s">
        <v>802</v>
      </c>
      <c r="G540" s="198"/>
      <c r="H540" s="200" t="s">
        <v>1</v>
      </c>
      <c r="I540" s="202"/>
      <c r="J540" s="198"/>
      <c r="K540" s="198"/>
      <c r="L540" s="203"/>
      <c r="M540" s="204"/>
      <c r="N540" s="205"/>
      <c r="O540" s="205"/>
      <c r="P540" s="205"/>
      <c r="Q540" s="205"/>
      <c r="R540" s="205"/>
      <c r="S540" s="205"/>
      <c r="T540" s="206"/>
      <c r="AT540" s="207" t="s">
        <v>152</v>
      </c>
      <c r="AU540" s="207" t="s">
        <v>150</v>
      </c>
      <c r="AV540" s="13" t="s">
        <v>80</v>
      </c>
      <c r="AW540" s="13" t="s">
        <v>31</v>
      </c>
      <c r="AX540" s="13" t="s">
        <v>73</v>
      </c>
      <c r="AY540" s="207" t="s">
        <v>142</v>
      </c>
    </row>
    <row r="541" spans="1:65" s="14" customFormat="1" ht="11.25">
      <c r="B541" s="208"/>
      <c r="C541" s="209"/>
      <c r="D541" s="199" t="s">
        <v>152</v>
      </c>
      <c r="E541" s="210" t="s">
        <v>1</v>
      </c>
      <c r="F541" s="211" t="s">
        <v>143</v>
      </c>
      <c r="G541" s="209"/>
      <c r="H541" s="212">
        <v>3</v>
      </c>
      <c r="I541" s="213"/>
      <c r="J541" s="209"/>
      <c r="K541" s="209"/>
      <c r="L541" s="214"/>
      <c r="M541" s="215"/>
      <c r="N541" s="216"/>
      <c r="O541" s="216"/>
      <c r="P541" s="216"/>
      <c r="Q541" s="216"/>
      <c r="R541" s="216"/>
      <c r="S541" s="216"/>
      <c r="T541" s="217"/>
      <c r="AT541" s="218" t="s">
        <v>152</v>
      </c>
      <c r="AU541" s="218" t="s">
        <v>150</v>
      </c>
      <c r="AV541" s="14" t="s">
        <v>150</v>
      </c>
      <c r="AW541" s="14" t="s">
        <v>31</v>
      </c>
      <c r="AX541" s="14" t="s">
        <v>80</v>
      </c>
      <c r="AY541" s="218" t="s">
        <v>142</v>
      </c>
    </row>
    <row r="542" spans="1:65" s="2" customFormat="1" ht="21.75" customHeight="1">
      <c r="A542" s="34"/>
      <c r="B542" s="35"/>
      <c r="C542" s="183" t="s">
        <v>803</v>
      </c>
      <c r="D542" s="183" t="s">
        <v>145</v>
      </c>
      <c r="E542" s="184" t="s">
        <v>804</v>
      </c>
      <c r="F542" s="185" t="s">
        <v>805</v>
      </c>
      <c r="G542" s="186" t="s">
        <v>247</v>
      </c>
      <c r="H542" s="187">
        <v>1</v>
      </c>
      <c r="I542" s="188"/>
      <c r="J542" s="189">
        <f>ROUND(I542*H542,2)</f>
        <v>0</v>
      </c>
      <c r="K542" s="190"/>
      <c r="L542" s="39"/>
      <c r="M542" s="191" t="s">
        <v>1</v>
      </c>
      <c r="N542" s="192" t="s">
        <v>39</v>
      </c>
      <c r="O542" s="71"/>
      <c r="P542" s="193">
        <f>O542*H542</f>
        <v>0</v>
      </c>
      <c r="Q542" s="193">
        <v>1.4999999999999999E-4</v>
      </c>
      <c r="R542" s="193">
        <f>Q542*H542</f>
        <v>1.4999999999999999E-4</v>
      </c>
      <c r="S542" s="193">
        <v>0</v>
      </c>
      <c r="T542" s="194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95" t="s">
        <v>261</v>
      </c>
      <c r="AT542" s="195" t="s">
        <v>145</v>
      </c>
      <c r="AU542" s="195" t="s">
        <v>150</v>
      </c>
      <c r="AY542" s="17" t="s">
        <v>142</v>
      </c>
      <c r="BE542" s="196">
        <f>IF(N542="základní",J542,0)</f>
        <v>0</v>
      </c>
      <c r="BF542" s="196">
        <f>IF(N542="snížená",J542,0)</f>
        <v>0</v>
      </c>
      <c r="BG542" s="196">
        <f>IF(N542="zákl. přenesená",J542,0)</f>
        <v>0</v>
      </c>
      <c r="BH542" s="196">
        <f>IF(N542="sníž. přenesená",J542,0)</f>
        <v>0</v>
      </c>
      <c r="BI542" s="196">
        <f>IF(N542="nulová",J542,0)</f>
        <v>0</v>
      </c>
      <c r="BJ542" s="17" t="s">
        <v>150</v>
      </c>
      <c r="BK542" s="196">
        <f>ROUND(I542*H542,2)</f>
        <v>0</v>
      </c>
      <c r="BL542" s="17" t="s">
        <v>261</v>
      </c>
      <c r="BM542" s="195" t="s">
        <v>806</v>
      </c>
    </row>
    <row r="543" spans="1:65" s="13" customFormat="1" ht="11.25">
      <c r="B543" s="197"/>
      <c r="C543" s="198"/>
      <c r="D543" s="199" t="s">
        <v>152</v>
      </c>
      <c r="E543" s="200" t="s">
        <v>1</v>
      </c>
      <c r="F543" s="201" t="s">
        <v>483</v>
      </c>
      <c r="G543" s="198"/>
      <c r="H543" s="200" t="s">
        <v>1</v>
      </c>
      <c r="I543" s="202"/>
      <c r="J543" s="198"/>
      <c r="K543" s="198"/>
      <c r="L543" s="203"/>
      <c r="M543" s="204"/>
      <c r="N543" s="205"/>
      <c r="O543" s="205"/>
      <c r="P543" s="205"/>
      <c r="Q543" s="205"/>
      <c r="R543" s="205"/>
      <c r="S543" s="205"/>
      <c r="T543" s="206"/>
      <c r="AT543" s="207" t="s">
        <v>152</v>
      </c>
      <c r="AU543" s="207" t="s">
        <v>150</v>
      </c>
      <c r="AV543" s="13" t="s">
        <v>80</v>
      </c>
      <c r="AW543" s="13" t="s">
        <v>31</v>
      </c>
      <c r="AX543" s="13" t="s">
        <v>73</v>
      </c>
      <c r="AY543" s="207" t="s">
        <v>142</v>
      </c>
    </row>
    <row r="544" spans="1:65" s="14" customFormat="1" ht="11.25">
      <c r="B544" s="208"/>
      <c r="C544" s="209"/>
      <c r="D544" s="199" t="s">
        <v>152</v>
      </c>
      <c r="E544" s="210" t="s">
        <v>1</v>
      </c>
      <c r="F544" s="211" t="s">
        <v>80</v>
      </c>
      <c r="G544" s="209"/>
      <c r="H544" s="212">
        <v>1</v>
      </c>
      <c r="I544" s="213"/>
      <c r="J544" s="209"/>
      <c r="K544" s="209"/>
      <c r="L544" s="214"/>
      <c r="M544" s="215"/>
      <c r="N544" s="216"/>
      <c r="O544" s="216"/>
      <c r="P544" s="216"/>
      <c r="Q544" s="216"/>
      <c r="R544" s="216"/>
      <c r="S544" s="216"/>
      <c r="T544" s="217"/>
      <c r="AT544" s="218" t="s">
        <v>152</v>
      </c>
      <c r="AU544" s="218" t="s">
        <v>150</v>
      </c>
      <c r="AV544" s="14" t="s">
        <v>150</v>
      </c>
      <c r="AW544" s="14" t="s">
        <v>31</v>
      </c>
      <c r="AX544" s="14" t="s">
        <v>80</v>
      </c>
      <c r="AY544" s="218" t="s">
        <v>142</v>
      </c>
    </row>
    <row r="545" spans="1:65" s="2" customFormat="1" ht="16.5" customHeight="1">
      <c r="A545" s="34"/>
      <c r="B545" s="35"/>
      <c r="C545" s="230" t="s">
        <v>807</v>
      </c>
      <c r="D545" s="230" t="s">
        <v>413</v>
      </c>
      <c r="E545" s="231" t="s">
        <v>808</v>
      </c>
      <c r="F545" s="232" t="s">
        <v>809</v>
      </c>
      <c r="G545" s="233" t="s">
        <v>247</v>
      </c>
      <c r="H545" s="234">
        <v>1</v>
      </c>
      <c r="I545" s="235"/>
      <c r="J545" s="236">
        <f>ROUND(I545*H545,2)</f>
        <v>0</v>
      </c>
      <c r="K545" s="237"/>
      <c r="L545" s="238"/>
      <c r="M545" s="239" t="s">
        <v>1</v>
      </c>
      <c r="N545" s="240" t="s">
        <v>39</v>
      </c>
      <c r="O545" s="71"/>
      <c r="P545" s="193">
        <f>O545*H545</f>
        <v>0</v>
      </c>
      <c r="Q545" s="193">
        <v>1.2800000000000001E-3</v>
      </c>
      <c r="R545" s="193">
        <f>Q545*H545</f>
        <v>1.2800000000000001E-3</v>
      </c>
      <c r="S545" s="193">
        <v>0</v>
      </c>
      <c r="T545" s="194">
        <f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95" t="s">
        <v>348</v>
      </c>
      <c r="AT545" s="195" t="s">
        <v>413</v>
      </c>
      <c r="AU545" s="195" t="s">
        <v>150</v>
      </c>
      <c r="AY545" s="17" t="s">
        <v>142</v>
      </c>
      <c r="BE545" s="196">
        <f>IF(N545="základní",J545,0)</f>
        <v>0</v>
      </c>
      <c r="BF545" s="196">
        <f>IF(N545="snížená",J545,0)</f>
        <v>0</v>
      </c>
      <c r="BG545" s="196">
        <f>IF(N545="zákl. přenesená",J545,0)</f>
        <v>0</v>
      </c>
      <c r="BH545" s="196">
        <f>IF(N545="sníž. přenesená",J545,0)</f>
        <v>0</v>
      </c>
      <c r="BI545" s="196">
        <f>IF(N545="nulová",J545,0)</f>
        <v>0</v>
      </c>
      <c r="BJ545" s="17" t="s">
        <v>150</v>
      </c>
      <c r="BK545" s="196">
        <f>ROUND(I545*H545,2)</f>
        <v>0</v>
      </c>
      <c r="BL545" s="17" t="s">
        <v>261</v>
      </c>
      <c r="BM545" s="195" t="s">
        <v>810</v>
      </c>
    </row>
    <row r="546" spans="1:65" s="2" customFormat="1" ht="24.2" customHeight="1">
      <c r="A546" s="34"/>
      <c r="B546" s="35"/>
      <c r="C546" s="183" t="s">
        <v>811</v>
      </c>
      <c r="D546" s="183" t="s">
        <v>145</v>
      </c>
      <c r="E546" s="184" t="s">
        <v>812</v>
      </c>
      <c r="F546" s="185" t="s">
        <v>813</v>
      </c>
      <c r="G546" s="186" t="s">
        <v>247</v>
      </c>
      <c r="H546" s="187">
        <v>1</v>
      </c>
      <c r="I546" s="188"/>
      <c r="J546" s="189">
        <f>ROUND(I546*H546,2)</f>
        <v>0</v>
      </c>
      <c r="K546" s="190"/>
      <c r="L546" s="39"/>
      <c r="M546" s="191" t="s">
        <v>1</v>
      </c>
      <c r="N546" s="192" t="s">
        <v>39</v>
      </c>
      <c r="O546" s="71"/>
      <c r="P546" s="193">
        <f>O546*H546</f>
        <v>0</v>
      </c>
      <c r="Q546" s="193">
        <v>2.7999999999999998E-4</v>
      </c>
      <c r="R546" s="193">
        <f>Q546*H546</f>
        <v>2.7999999999999998E-4</v>
      </c>
      <c r="S546" s="193">
        <v>0</v>
      </c>
      <c r="T546" s="194">
        <f>S546*H546</f>
        <v>0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195" t="s">
        <v>261</v>
      </c>
      <c r="AT546" s="195" t="s">
        <v>145</v>
      </c>
      <c r="AU546" s="195" t="s">
        <v>150</v>
      </c>
      <c r="AY546" s="17" t="s">
        <v>142</v>
      </c>
      <c r="BE546" s="196">
        <f>IF(N546="základní",J546,0)</f>
        <v>0</v>
      </c>
      <c r="BF546" s="196">
        <f>IF(N546="snížená",J546,0)</f>
        <v>0</v>
      </c>
      <c r="BG546" s="196">
        <f>IF(N546="zákl. přenesená",J546,0)</f>
        <v>0</v>
      </c>
      <c r="BH546" s="196">
        <f>IF(N546="sníž. přenesená",J546,0)</f>
        <v>0</v>
      </c>
      <c r="BI546" s="196">
        <f>IF(N546="nulová",J546,0)</f>
        <v>0</v>
      </c>
      <c r="BJ546" s="17" t="s">
        <v>150</v>
      </c>
      <c r="BK546" s="196">
        <f>ROUND(I546*H546,2)</f>
        <v>0</v>
      </c>
      <c r="BL546" s="17" t="s">
        <v>261</v>
      </c>
      <c r="BM546" s="195" t="s">
        <v>814</v>
      </c>
    </row>
    <row r="547" spans="1:65" s="2" customFormat="1" ht="24.2" customHeight="1">
      <c r="A547" s="34"/>
      <c r="B547" s="35"/>
      <c r="C547" s="230" t="s">
        <v>815</v>
      </c>
      <c r="D547" s="230" t="s">
        <v>413</v>
      </c>
      <c r="E547" s="231" t="s">
        <v>529</v>
      </c>
      <c r="F547" s="232" t="s">
        <v>530</v>
      </c>
      <c r="G547" s="233" t="s">
        <v>247</v>
      </c>
      <c r="H547" s="234">
        <v>1</v>
      </c>
      <c r="I547" s="235"/>
      <c r="J547" s="236">
        <f>ROUND(I547*H547,2)</f>
        <v>0</v>
      </c>
      <c r="K547" s="237"/>
      <c r="L547" s="238"/>
      <c r="M547" s="239" t="s">
        <v>1</v>
      </c>
      <c r="N547" s="240" t="s">
        <v>39</v>
      </c>
      <c r="O547" s="71"/>
      <c r="P547" s="193">
        <f>O547*H547</f>
        <v>0</v>
      </c>
      <c r="Q547" s="193">
        <v>4.4999999999999999E-4</v>
      </c>
      <c r="R547" s="193">
        <f>Q547*H547</f>
        <v>4.4999999999999999E-4</v>
      </c>
      <c r="S547" s="193">
        <v>0</v>
      </c>
      <c r="T547" s="194">
        <f>S547*H547</f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95" t="s">
        <v>348</v>
      </c>
      <c r="AT547" s="195" t="s">
        <v>413</v>
      </c>
      <c r="AU547" s="195" t="s">
        <v>150</v>
      </c>
      <c r="AY547" s="17" t="s">
        <v>142</v>
      </c>
      <c r="BE547" s="196">
        <f>IF(N547="základní",J547,0)</f>
        <v>0</v>
      </c>
      <c r="BF547" s="196">
        <f>IF(N547="snížená",J547,0)</f>
        <v>0</v>
      </c>
      <c r="BG547" s="196">
        <f>IF(N547="zákl. přenesená",J547,0)</f>
        <v>0</v>
      </c>
      <c r="BH547" s="196">
        <f>IF(N547="sníž. přenesená",J547,0)</f>
        <v>0</v>
      </c>
      <c r="BI547" s="196">
        <f>IF(N547="nulová",J547,0)</f>
        <v>0</v>
      </c>
      <c r="BJ547" s="17" t="s">
        <v>150</v>
      </c>
      <c r="BK547" s="196">
        <f>ROUND(I547*H547,2)</f>
        <v>0</v>
      </c>
      <c r="BL547" s="17" t="s">
        <v>261</v>
      </c>
      <c r="BM547" s="195" t="s">
        <v>816</v>
      </c>
    </row>
    <row r="548" spans="1:65" s="2" customFormat="1" ht="33" customHeight="1">
      <c r="A548" s="34"/>
      <c r="B548" s="35"/>
      <c r="C548" s="183" t="s">
        <v>817</v>
      </c>
      <c r="D548" s="183" t="s">
        <v>145</v>
      </c>
      <c r="E548" s="184" t="s">
        <v>818</v>
      </c>
      <c r="F548" s="185" t="s">
        <v>819</v>
      </c>
      <c r="G548" s="186" t="s">
        <v>148</v>
      </c>
      <c r="H548" s="187">
        <v>0.113</v>
      </c>
      <c r="I548" s="188"/>
      <c r="J548" s="189">
        <f>ROUND(I548*H548,2)</f>
        <v>0</v>
      </c>
      <c r="K548" s="190"/>
      <c r="L548" s="39"/>
      <c r="M548" s="191" t="s">
        <v>1</v>
      </c>
      <c r="N548" s="192" t="s">
        <v>39</v>
      </c>
      <c r="O548" s="71"/>
      <c r="P548" s="193">
        <f>O548*H548</f>
        <v>0</v>
      </c>
      <c r="Q548" s="193">
        <v>0</v>
      </c>
      <c r="R548" s="193">
        <f>Q548*H548</f>
        <v>0</v>
      </c>
      <c r="S548" s="193">
        <v>0</v>
      </c>
      <c r="T548" s="194">
        <f>S548*H548</f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95" t="s">
        <v>261</v>
      </c>
      <c r="AT548" s="195" t="s">
        <v>145</v>
      </c>
      <c r="AU548" s="195" t="s">
        <v>150</v>
      </c>
      <c r="AY548" s="17" t="s">
        <v>142</v>
      </c>
      <c r="BE548" s="196">
        <f>IF(N548="základní",J548,0)</f>
        <v>0</v>
      </c>
      <c r="BF548" s="196">
        <f>IF(N548="snížená",J548,0)</f>
        <v>0</v>
      </c>
      <c r="BG548" s="196">
        <f>IF(N548="zákl. přenesená",J548,0)</f>
        <v>0</v>
      </c>
      <c r="BH548" s="196">
        <f>IF(N548="sníž. přenesená",J548,0)</f>
        <v>0</v>
      </c>
      <c r="BI548" s="196">
        <f>IF(N548="nulová",J548,0)</f>
        <v>0</v>
      </c>
      <c r="BJ548" s="17" t="s">
        <v>150</v>
      </c>
      <c r="BK548" s="196">
        <f>ROUND(I548*H548,2)</f>
        <v>0</v>
      </c>
      <c r="BL548" s="17" t="s">
        <v>261</v>
      </c>
      <c r="BM548" s="195" t="s">
        <v>820</v>
      </c>
    </row>
    <row r="549" spans="1:65" s="2" customFormat="1" ht="24.2" customHeight="1">
      <c r="A549" s="34"/>
      <c r="B549" s="35"/>
      <c r="C549" s="183" t="s">
        <v>821</v>
      </c>
      <c r="D549" s="183" t="s">
        <v>145</v>
      </c>
      <c r="E549" s="184" t="s">
        <v>822</v>
      </c>
      <c r="F549" s="185" t="s">
        <v>823</v>
      </c>
      <c r="G549" s="186" t="s">
        <v>148</v>
      </c>
      <c r="H549" s="187">
        <v>0.113</v>
      </c>
      <c r="I549" s="188"/>
      <c r="J549" s="189">
        <f>ROUND(I549*H549,2)</f>
        <v>0</v>
      </c>
      <c r="K549" s="190"/>
      <c r="L549" s="39"/>
      <c r="M549" s="191" t="s">
        <v>1</v>
      </c>
      <c r="N549" s="192" t="s">
        <v>39</v>
      </c>
      <c r="O549" s="71"/>
      <c r="P549" s="193">
        <f>O549*H549</f>
        <v>0</v>
      </c>
      <c r="Q549" s="193">
        <v>0</v>
      </c>
      <c r="R549" s="193">
        <f>Q549*H549</f>
        <v>0</v>
      </c>
      <c r="S549" s="193">
        <v>0</v>
      </c>
      <c r="T549" s="194">
        <f>S549*H549</f>
        <v>0</v>
      </c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R549" s="195" t="s">
        <v>261</v>
      </c>
      <c r="AT549" s="195" t="s">
        <v>145</v>
      </c>
      <c r="AU549" s="195" t="s">
        <v>150</v>
      </c>
      <c r="AY549" s="17" t="s">
        <v>142</v>
      </c>
      <c r="BE549" s="196">
        <f>IF(N549="základní",J549,0)</f>
        <v>0</v>
      </c>
      <c r="BF549" s="196">
        <f>IF(N549="snížená",J549,0)</f>
        <v>0</v>
      </c>
      <c r="BG549" s="196">
        <f>IF(N549="zákl. přenesená",J549,0)</f>
        <v>0</v>
      </c>
      <c r="BH549" s="196">
        <f>IF(N549="sníž. přenesená",J549,0)</f>
        <v>0</v>
      </c>
      <c r="BI549" s="196">
        <f>IF(N549="nulová",J549,0)</f>
        <v>0</v>
      </c>
      <c r="BJ549" s="17" t="s">
        <v>150</v>
      </c>
      <c r="BK549" s="196">
        <f>ROUND(I549*H549,2)</f>
        <v>0</v>
      </c>
      <c r="BL549" s="17" t="s">
        <v>261</v>
      </c>
      <c r="BM549" s="195" t="s">
        <v>824</v>
      </c>
    </row>
    <row r="550" spans="1:65" s="12" customFormat="1" ht="22.9" customHeight="1">
      <c r="B550" s="167"/>
      <c r="C550" s="168"/>
      <c r="D550" s="169" t="s">
        <v>72</v>
      </c>
      <c r="E550" s="181" t="s">
        <v>825</v>
      </c>
      <c r="F550" s="181" t="s">
        <v>826</v>
      </c>
      <c r="G550" s="168"/>
      <c r="H550" s="168"/>
      <c r="I550" s="171"/>
      <c r="J550" s="182">
        <f>BK550</f>
        <v>0</v>
      </c>
      <c r="K550" s="168"/>
      <c r="L550" s="173"/>
      <c r="M550" s="174"/>
      <c r="N550" s="175"/>
      <c r="O550" s="175"/>
      <c r="P550" s="176">
        <f>SUM(P551:P555)</f>
        <v>0</v>
      </c>
      <c r="Q550" s="175"/>
      <c r="R550" s="176">
        <f>SUM(R551:R555)</f>
        <v>9.8500000000000011E-3</v>
      </c>
      <c r="S550" s="175"/>
      <c r="T550" s="177">
        <f>SUM(T551:T555)</f>
        <v>0</v>
      </c>
      <c r="AR550" s="178" t="s">
        <v>150</v>
      </c>
      <c r="AT550" s="179" t="s">
        <v>72</v>
      </c>
      <c r="AU550" s="179" t="s">
        <v>80</v>
      </c>
      <c r="AY550" s="178" t="s">
        <v>142</v>
      </c>
      <c r="BK550" s="180">
        <f>SUM(BK551:BK555)</f>
        <v>0</v>
      </c>
    </row>
    <row r="551" spans="1:65" s="2" customFormat="1" ht="33" customHeight="1">
      <c r="A551" s="34"/>
      <c r="B551" s="35"/>
      <c r="C551" s="183" t="s">
        <v>827</v>
      </c>
      <c r="D551" s="183" t="s">
        <v>145</v>
      </c>
      <c r="E551" s="184" t="s">
        <v>828</v>
      </c>
      <c r="F551" s="185" t="s">
        <v>829</v>
      </c>
      <c r="G551" s="186" t="s">
        <v>568</v>
      </c>
      <c r="H551" s="187">
        <v>1</v>
      </c>
      <c r="I551" s="188"/>
      <c r="J551" s="189">
        <f>ROUND(I551*H551,2)</f>
        <v>0</v>
      </c>
      <c r="K551" s="190"/>
      <c r="L551" s="39"/>
      <c r="M551" s="191" t="s">
        <v>1</v>
      </c>
      <c r="N551" s="192" t="s">
        <v>39</v>
      </c>
      <c r="O551" s="71"/>
      <c r="P551" s="193">
        <f>O551*H551</f>
        <v>0</v>
      </c>
      <c r="Q551" s="193">
        <v>9.1999999999999998E-3</v>
      </c>
      <c r="R551" s="193">
        <f>Q551*H551</f>
        <v>9.1999999999999998E-3</v>
      </c>
      <c r="S551" s="193">
        <v>0</v>
      </c>
      <c r="T551" s="194">
        <f>S551*H551</f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95" t="s">
        <v>261</v>
      </c>
      <c r="AT551" s="195" t="s">
        <v>145</v>
      </c>
      <c r="AU551" s="195" t="s">
        <v>150</v>
      </c>
      <c r="AY551" s="17" t="s">
        <v>142</v>
      </c>
      <c r="BE551" s="196">
        <f>IF(N551="základní",J551,0)</f>
        <v>0</v>
      </c>
      <c r="BF551" s="196">
        <f>IF(N551="snížená",J551,0)</f>
        <v>0</v>
      </c>
      <c r="BG551" s="196">
        <f>IF(N551="zákl. přenesená",J551,0)</f>
        <v>0</v>
      </c>
      <c r="BH551" s="196">
        <f>IF(N551="sníž. přenesená",J551,0)</f>
        <v>0</v>
      </c>
      <c r="BI551" s="196">
        <f>IF(N551="nulová",J551,0)</f>
        <v>0</v>
      </c>
      <c r="BJ551" s="17" t="s">
        <v>150</v>
      </c>
      <c r="BK551" s="196">
        <f>ROUND(I551*H551,2)</f>
        <v>0</v>
      </c>
      <c r="BL551" s="17" t="s">
        <v>261</v>
      </c>
      <c r="BM551" s="195" t="s">
        <v>830</v>
      </c>
    </row>
    <row r="552" spans="1:65" s="2" customFormat="1" ht="16.5" customHeight="1">
      <c r="A552" s="34"/>
      <c r="B552" s="35"/>
      <c r="C552" s="183" t="s">
        <v>831</v>
      </c>
      <c r="D552" s="183" t="s">
        <v>145</v>
      </c>
      <c r="E552" s="184" t="s">
        <v>832</v>
      </c>
      <c r="F552" s="185" t="s">
        <v>833</v>
      </c>
      <c r="G552" s="186" t="s">
        <v>568</v>
      </c>
      <c r="H552" s="187">
        <v>1</v>
      </c>
      <c r="I552" s="188"/>
      <c r="J552" s="189">
        <f>ROUND(I552*H552,2)</f>
        <v>0</v>
      </c>
      <c r="K552" s="190"/>
      <c r="L552" s="39"/>
      <c r="M552" s="191" t="s">
        <v>1</v>
      </c>
      <c r="N552" s="192" t="s">
        <v>39</v>
      </c>
      <c r="O552" s="71"/>
      <c r="P552" s="193">
        <f>O552*H552</f>
        <v>0</v>
      </c>
      <c r="Q552" s="193">
        <v>1.4999999999999999E-4</v>
      </c>
      <c r="R552" s="193">
        <f>Q552*H552</f>
        <v>1.4999999999999999E-4</v>
      </c>
      <c r="S552" s="193">
        <v>0</v>
      </c>
      <c r="T552" s="194">
        <f>S552*H552</f>
        <v>0</v>
      </c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R552" s="195" t="s">
        <v>261</v>
      </c>
      <c r="AT552" s="195" t="s">
        <v>145</v>
      </c>
      <c r="AU552" s="195" t="s">
        <v>150</v>
      </c>
      <c r="AY552" s="17" t="s">
        <v>142</v>
      </c>
      <c r="BE552" s="196">
        <f>IF(N552="základní",J552,0)</f>
        <v>0</v>
      </c>
      <c r="BF552" s="196">
        <f>IF(N552="snížená",J552,0)</f>
        <v>0</v>
      </c>
      <c r="BG552" s="196">
        <f>IF(N552="zákl. přenesená",J552,0)</f>
        <v>0</v>
      </c>
      <c r="BH552" s="196">
        <f>IF(N552="sníž. přenesená",J552,0)</f>
        <v>0</v>
      </c>
      <c r="BI552" s="196">
        <f>IF(N552="nulová",J552,0)</f>
        <v>0</v>
      </c>
      <c r="BJ552" s="17" t="s">
        <v>150</v>
      </c>
      <c r="BK552" s="196">
        <f>ROUND(I552*H552,2)</f>
        <v>0</v>
      </c>
      <c r="BL552" s="17" t="s">
        <v>261</v>
      </c>
      <c r="BM552" s="195" t="s">
        <v>834</v>
      </c>
    </row>
    <row r="553" spans="1:65" s="2" customFormat="1" ht="16.5" customHeight="1">
      <c r="A553" s="34"/>
      <c r="B553" s="35"/>
      <c r="C553" s="183" t="s">
        <v>835</v>
      </c>
      <c r="D553" s="183" t="s">
        <v>145</v>
      </c>
      <c r="E553" s="184" t="s">
        <v>836</v>
      </c>
      <c r="F553" s="185" t="s">
        <v>837</v>
      </c>
      <c r="G553" s="186" t="s">
        <v>568</v>
      </c>
      <c r="H553" s="187">
        <v>1</v>
      </c>
      <c r="I553" s="188"/>
      <c r="J553" s="189">
        <f>ROUND(I553*H553,2)</f>
        <v>0</v>
      </c>
      <c r="K553" s="190"/>
      <c r="L553" s="39"/>
      <c r="M553" s="191" t="s">
        <v>1</v>
      </c>
      <c r="N553" s="192" t="s">
        <v>39</v>
      </c>
      <c r="O553" s="71"/>
      <c r="P553" s="193">
        <f>O553*H553</f>
        <v>0</v>
      </c>
      <c r="Q553" s="193">
        <v>5.0000000000000001E-4</v>
      </c>
      <c r="R553" s="193">
        <f>Q553*H553</f>
        <v>5.0000000000000001E-4</v>
      </c>
      <c r="S553" s="193">
        <v>0</v>
      </c>
      <c r="T553" s="194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95" t="s">
        <v>261</v>
      </c>
      <c r="AT553" s="195" t="s">
        <v>145</v>
      </c>
      <c r="AU553" s="195" t="s">
        <v>150</v>
      </c>
      <c r="AY553" s="17" t="s">
        <v>142</v>
      </c>
      <c r="BE553" s="196">
        <f>IF(N553="základní",J553,0)</f>
        <v>0</v>
      </c>
      <c r="BF553" s="196">
        <f>IF(N553="snížená",J553,0)</f>
        <v>0</v>
      </c>
      <c r="BG553" s="196">
        <f>IF(N553="zákl. přenesená",J553,0)</f>
        <v>0</v>
      </c>
      <c r="BH553" s="196">
        <f>IF(N553="sníž. přenesená",J553,0)</f>
        <v>0</v>
      </c>
      <c r="BI553" s="196">
        <f>IF(N553="nulová",J553,0)</f>
        <v>0</v>
      </c>
      <c r="BJ553" s="17" t="s">
        <v>150</v>
      </c>
      <c r="BK553" s="196">
        <f>ROUND(I553*H553,2)</f>
        <v>0</v>
      </c>
      <c r="BL553" s="17" t="s">
        <v>261</v>
      </c>
      <c r="BM553" s="195" t="s">
        <v>838</v>
      </c>
    </row>
    <row r="554" spans="1:65" s="2" customFormat="1" ht="24.2" customHeight="1">
      <c r="A554" s="34"/>
      <c r="B554" s="35"/>
      <c r="C554" s="183" t="s">
        <v>839</v>
      </c>
      <c r="D554" s="183" t="s">
        <v>145</v>
      </c>
      <c r="E554" s="184" t="s">
        <v>840</v>
      </c>
      <c r="F554" s="185" t="s">
        <v>841</v>
      </c>
      <c r="G554" s="186" t="s">
        <v>148</v>
      </c>
      <c r="H554" s="187">
        <v>0.01</v>
      </c>
      <c r="I554" s="188"/>
      <c r="J554" s="189">
        <f>ROUND(I554*H554,2)</f>
        <v>0</v>
      </c>
      <c r="K554" s="190"/>
      <c r="L554" s="39"/>
      <c r="M554" s="191" t="s">
        <v>1</v>
      </c>
      <c r="N554" s="192" t="s">
        <v>39</v>
      </c>
      <c r="O554" s="71"/>
      <c r="P554" s="193">
        <f>O554*H554</f>
        <v>0</v>
      </c>
      <c r="Q554" s="193">
        <v>0</v>
      </c>
      <c r="R554" s="193">
        <f>Q554*H554</f>
        <v>0</v>
      </c>
      <c r="S554" s="193">
        <v>0</v>
      </c>
      <c r="T554" s="194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95" t="s">
        <v>261</v>
      </c>
      <c r="AT554" s="195" t="s">
        <v>145</v>
      </c>
      <c r="AU554" s="195" t="s">
        <v>150</v>
      </c>
      <c r="AY554" s="17" t="s">
        <v>142</v>
      </c>
      <c r="BE554" s="196">
        <f>IF(N554="základní",J554,0)</f>
        <v>0</v>
      </c>
      <c r="BF554" s="196">
        <f>IF(N554="snížená",J554,0)</f>
        <v>0</v>
      </c>
      <c r="BG554" s="196">
        <f>IF(N554="zákl. přenesená",J554,0)</f>
        <v>0</v>
      </c>
      <c r="BH554" s="196">
        <f>IF(N554="sníž. přenesená",J554,0)</f>
        <v>0</v>
      </c>
      <c r="BI554" s="196">
        <f>IF(N554="nulová",J554,0)</f>
        <v>0</v>
      </c>
      <c r="BJ554" s="17" t="s">
        <v>150</v>
      </c>
      <c r="BK554" s="196">
        <f>ROUND(I554*H554,2)</f>
        <v>0</v>
      </c>
      <c r="BL554" s="17" t="s">
        <v>261</v>
      </c>
      <c r="BM554" s="195" t="s">
        <v>842</v>
      </c>
    </row>
    <row r="555" spans="1:65" s="2" customFormat="1" ht="24.2" customHeight="1">
      <c r="A555" s="34"/>
      <c r="B555" s="35"/>
      <c r="C555" s="183" t="s">
        <v>843</v>
      </c>
      <c r="D555" s="183" t="s">
        <v>145</v>
      </c>
      <c r="E555" s="184" t="s">
        <v>844</v>
      </c>
      <c r="F555" s="185" t="s">
        <v>845</v>
      </c>
      <c r="G555" s="186" t="s">
        <v>148</v>
      </c>
      <c r="H555" s="187">
        <v>0.01</v>
      </c>
      <c r="I555" s="188"/>
      <c r="J555" s="189">
        <f>ROUND(I555*H555,2)</f>
        <v>0</v>
      </c>
      <c r="K555" s="190"/>
      <c r="L555" s="39"/>
      <c r="M555" s="191" t="s">
        <v>1</v>
      </c>
      <c r="N555" s="192" t="s">
        <v>39</v>
      </c>
      <c r="O555" s="71"/>
      <c r="P555" s="193">
        <f>O555*H555</f>
        <v>0</v>
      </c>
      <c r="Q555" s="193">
        <v>0</v>
      </c>
      <c r="R555" s="193">
        <f>Q555*H555</f>
        <v>0</v>
      </c>
      <c r="S555" s="193">
        <v>0</v>
      </c>
      <c r="T555" s="194">
        <f>S555*H555</f>
        <v>0</v>
      </c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R555" s="195" t="s">
        <v>261</v>
      </c>
      <c r="AT555" s="195" t="s">
        <v>145</v>
      </c>
      <c r="AU555" s="195" t="s">
        <v>150</v>
      </c>
      <c r="AY555" s="17" t="s">
        <v>142</v>
      </c>
      <c r="BE555" s="196">
        <f>IF(N555="základní",J555,0)</f>
        <v>0</v>
      </c>
      <c r="BF555" s="196">
        <f>IF(N555="snížená",J555,0)</f>
        <v>0</v>
      </c>
      <c r="BG555" s="196">
        <f>IF(N555="zákl. přenesená",J555,0)</f>
        <v>0</v>
      </c>
      <c r="BH555" s="196">
        <f>IF(N555="sníž. přenesená",J555,0)</f>
        <v>0</v>
      </c>
      <c r="BI555" s="196">
        <f>IF(N555="nulová",J555,0)</f>
        <v>0</v>
      </c>
      <c r="BJ555" s="17" t="s">
        <v>150</v>
      </c>
      <c r="BK555" s="196">
        <f>ROUND(I555*H555,2)</f>
        <v>0</v>
      </c>
      <c r="BL555" s="17" t="s">
        <v>261</v>
      </c>
      <c r="BM555" s="195" t="s">
        <v>846</v>
      </c>
    </row>
    <row r="556" spans="1:65" s="12" customFormat="1" ht="22.9" customHeight="1">
      <c r="B556" s="167"/>
      <c r="C556" s="168"/>
      <c r="D556" s="169" t="s">
        <v>72</v>
      </c>
      <c r="E556" s="181" t="s">
        <v>847</v>
      </c>
      <c r="F556" s="181" t="s">
        <v>848</v>
      </c>
      <c r="G556" s="168"/>
      <c r="H556" s="168"/>
      <c r="I556" s="171"/>
      <c r="J556" s="182">
        <f>BK556</f>
        <v>0</v>
      </c>
      <c r="K556" s="168"/>
      <c r="L556" s="173"/>
      <c r="M556" s="174"/>
      <c r="N556" s="175"/>
      <c r="O556" s="175"/>
      <c r="P556" s="176">
        <f>SUM(P557:P560)</f>
        <v>0</v>
      </c>
      <c r="Q556" s="175"/>
      <c r="R556" s="176">
        <f>SUM(R557:R560)</f>
        <v>6.7999999999999994E-4</v>
      </c>
      <c r="S556" s="175"/>
      <c r="T556" s="177">
        <f>SUM(T557:T560)</f>
        <v>5.0800000000000003E-3</v>
      </c>
      <c r="AR556" s="178" t="s">
        <v>150</v>
      </c>
      <c r="AT556" s="179" t="s">
        <v>72</v>
      </c>
      <c r="AU556" s="179" t="s">
        <v>80</v>
      </c>
      <c r="AY556" s="178" t="s">
        <v>142</v>
      </c>
      <c r="BK556" s="180">
        <f>SUM(BK557:BK560)</f>
        <v>0</v>
      </c>
    </row>
    <row r="557" spans="1:65" s="2" customFormat="1" ht="16.5" customHeight="1">
      <c r="A557" s="34"/>
      <c r="B557" s="35"/>
      <c r="C557" s="183" t="s">
        <v>849</v>
      </c>
      <c r="D557" s="183" t="s">
        <v>145</v>
      </c>
      <c r="E557" s="184" t="s">
        <v>850</v>
      </c>
      <c r="F557" s="185" t="s">
        <v>851</v>
      </c>
      <c r="G557" s="186" t="s">
        <v>313</v>
      </c>
      <c r="H557" s="187">
        <v>2</v>
      </c>
      <c r="I557" s="188"/>
      <c r="J557" s="189">
        <f>ROUND(I557*H557,2)</f>
        <v>0</v>
      </c>
      <c r="K557" s="190"/>
      <c r="L557" s="39"/>
      <c r="M557" s="191" t="s">
        <v>1</v>
      </c>
      <c r="N557" s="192" t="s">
        <v>39</v>
      </c>
      <c r="O557" s="71"/>
      <c r="P557" s="193">
        <f>O557*H557</f>
        <v>0</v>
      </c>
      <c r="Q557" s="193">
        <v>4.0000000000000003E-5</v>
      </c>
      <c r="R557" s="193">
        <f>Q557*H557</f>
        <v>8.0000000000000007E-5</v>
      </c>
      <c r="S557" s="193">
        <v>2.5400000000000002E-3</v>
      </c>
      <c r="T557" s="194">
        <f>S557*H557</f>
        <v>5.0800000000000003E-3</v>
      </c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R557" s="195" t="s">
        <v>261</v>
      </c>
      <c r="AT557" s="195" t="s">
        <v>145</v>
      </c>
      <c r="AU557" s="195" t="s">
        <v>150</v>
      </c>
      <c r="AY557" s="17" t="s">
        <v>142</v>
      </c>
      <c r="BE557" s="196">
        <f>IF(N557="základní",J557,0)</f>
        <v>0</v>
      </c>
      <c r="BF557" s="196">
        <f>IF(N557="snížená",J557,0)</f>
        <v>0</v>
      </c>
      <c r="BG557" s="196">
        <f>IF(N557="zákl. přenesená",J557,0)</f>
        <v>0</v>
      </c>
      <c r="BH557" s="196">
        <f>IF(N557="sníž. přenesená",J557,0)</f>
        <v>0</v>
      </c>
      <c r="BI557" s="196">
        <f>IF(N557="nulová",J557,0)</f>
        <v>0</v>
      </c>
      <c r="BJ557" s="17" t="s">
        <v>150</v>
      </c>
      <c r="BK557" s="196">
        <f>ROUND(I557*H557,2)</f>
        <v>0</v>
      </c>
      <c r="BL557" s="17" t="s">
        <v>261</v>
      </c>
      <c r="BM557" s="195" t="s">
        <v>852</v>
      </c>
    </row>
    <row r="558" spans="1:65" s="13" customFormat="1" ht="11.25">
      <c r="B558" s="197"/>
      <c r="C558" s="198"/>
      <c r="D558" s="199" t="s">
        <v>152</v>
      </c>
      <c r="E558" s="200" t="s">
        <v>1</v>
      </c>
      <c r="F558" s="201" t="s">
        <v>186</v>
      </c>
      <c r="G558" s="198"/>
      <c r="H558" s="200" t="s">
        <v>1</v>
      </c>
      <c r="I558" s="202"/>
      <c r="J558" s="198"/>
      <c r="K558" s="198"/>
      <c r="L558" s="203"/>
      <c r="M558" s="204"/>
      <c r="N558" s="205"/>
      <c r="O558" s="205"/>
      <c r="P558" s="205"/>
      <c r="Q558" s="205"/>
      <c r="R558" s="205"/>
      <c r="S558" s="205"/>
      <c r="T558" s="206"/>
      <c r="AT558" s="207" t="s">
        <v>152</v>
      </c>
      <c r="AU558" s="207" t="s">
        <v>150</v>
      </c>
      <c r="AV558" s="13" t="s">
        <v>80</v>
      </c>
      <c r="AW558" s="13" t="s">
        <v>31</v>
      </c>
      <c r="AX558" s="13" t="s">
        <v>73</v>
      </c>
      <c r="AY558" s="207" t="s">
        <v>142</v>
      </c>
    </row>
    <row r="559" spans="1:65" s="14" customFormat="1" ht="11.25">
      <c r="B559" s="208"/>
      <c r="C559" s="209"/>
      <c r="D559" s="199" t="s">
        <v>152</v>
      </c>
      <c r="E559" s="210" t="s">
        <v>1</v>
      </c>
      <c r="F559" s="211" t="s">
        <v>150</v>
      </c>
      <c r="G559" s="209"/>
      <c r="H559" s="212">
        <v>2</v>
      </c>
      <c r="I559" s="213"/>
      <c r="J559" s="209"/>
      <c r="K559" s="209"/>
      <c r="L559" s="214"/>
      <c r="M559" s="215"/>
      <c r="N559" s="216"/>
      <c r="O559" s="216"/>
      <c r="P559" s="216"/>
      <c r="Q559" s="216"/>
      <c r="R559" s="216"/>
      <c r="S559" s="216"/>
      <c r="T559" s="217"/>
      <c r="AT559" s="218" t="s">
        <v>152</v>
      </c>
      <c r="AU559" s="218" t="s">
        <v>150</v>
      </c>
      <c r="AV559" s="14" t="s">
        <v>150</v>
      </c>
      <c r="AW559" s="14" t="s">
        <v>31</v>
      </c>
      <c r="AX559" s="14" t="s">
        <v>80</v>
      </c>
      <c r="AY559" s="218" t="s">
        <v>142</v>
      </c>
    </row>
    <row r="560" spans="1:65" s="2" customFormat="1" ht="24.2" customHeight="1">
      <c r="A560" s="34"/>
      <c r="B560" s="35"/>
      <c r="C560" s="183" t="s">
        <v>853</v>
      </c>
      <c r="D560" s="183" t="s">
        <v>145</v>
      </c>
      <c r="E560" s="184" t="s">
        <v>854</v>
      </c>
      <c r="F560" s="185" t="s">
        <v>855</v>
      </c>
      <c r="G560" s="186" t="s">
        <v>247</v>
      </c>
      <c r="H560" s="187">
        <v>2</v>
      </c>
      <c r="I560" s="188"/>
      <c r="J560" s="189">
        <f>ROUND(I560*H560,2)</f>
        <v>0</v>
      </c>
      <c r="K560" s="190"/>
      <c r="L560" s="39"/>
      <c r="M560" s="191" t="s">
        <v>1</v>
      </c>
      <c r="N560" s="192" t="s">
        <v>39</v>
      </c>
      <c r="O560" s="71"/>
      <c r="P560" s="193">
        <f>O560*H560</f>
        <v>0</v>
      </c>
      <c r="Q560" s="193">
        <v>2.9999999999999997E-4</v>
      </c>
      <c r="R560" s="193">
        <f>Q560*H560</f>
        <v>5.9999999999999995E-4</v>
      </c>
      <c r="S560" s="193">
        <v>0</v>
      </c>
      <c r="T560" s="194">
        <f>S560*H560</f>
        <v>0</v>
      </c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R560" s="195" t="s">
        <v>261</v>
      </c>
      <c r="AT560" s="195" t="s">
        <v>145</v>
      </c>
      <c r="AU560" s="195" t="s">
        <v>150</v>
      </c>
      <c r="AY560" s="17" t="s">
        <v>142</v>
      </c>
      <c r="BE560" s="196">
        <f>IF(N560="základní",J560,0)</f>
        <v>0</v>
      </c>
      <c r="BF560" s="196">
        <f>IF(N560="snížená",J560,0)</f>
        <v>0</v>
      </c>
      <c r="BG560" s="196">
        <f>IF(N560="zákl. přenesená",J560,0)</f>
        <v>0</v>
      </c>
      <c r="BH560" s="196">
        <f>IF(N560="sníž. přenesená",J560,0)</f>
        <v>0</v>
      </c>
      <c r="BI560" s="196">
        <f>IF(N560="nulová",J560,0)</f>
        <v>0</v>
      </c>
      <c r="BJ560" s="17" t="s">
        <v>150</v>
      </c>
      <c r="BK560" s="196">
        <f>ROUND(I560*H560,2)</f>
        <v>0</v>
      </c>
      <c r="BL560" s="17" t="s">
        <v>261</v>
      </c>
      <c r="BM560" s="195" t="s">
        <v>856</v>
      </c>
    </row>
    <row r="561" spans="1:65" s="12" customFormat="1" ht="22.9" customHeight="1">
      <c r="B561" s="167"/>
      <c r="C561" s="168"/>
      <c r="D561" s="169" t="s">
        <v>72</v>
      </c>
      <c r="E561" s="181" t="s">
        <v>857</v>
      </c>
      <c r="F561" s="181" t="s">
        <v>858</v>
      </c>
      <c r="G561" s="168"/>
      <c r="H561" s="168"/>
      <c r="I561" s="171"/>
      <c r="J561" s="182">
        <f>BK561</f>
        <v>0</v>
      </c>
      <c r="K561" s="168"/>
      <c r="L561" s="173"/>
      <c r="M561" s="174"/>
      <c r="N561" s="175"/>
      <c r="O561" s="175"/>
      <c r="P561" s="176">
        <f>SUM(P562:P605)</f>
        <v>0</v>
      </c>
      <c r="Q561" s="175"/>
      <c r="R561" s="176">
        <f>SUM(R562:R605)</f>
        <v>1.193E-2</v>
      </c>
      <c r="S561" s="175"/>
      <c r="T561" s="177">
        <f>SUM(T562:T605)</f>
        <v>0.54978000000000005</v>
      </c>
      <c r="AR561" s="178" t="s">
        <v>150</v>
      </c>
      <c r="AT561" s="179" t="s">
        <v>72</v>
      </c>
      <c r="AU561" s="179" t="s">
        <v>80</v>
      </c>
      <c r="AY561" s="178" t="s">
        <v>142</v>
      </c>
      <c r="BK561" s="180">
        <f>SUM(BK562:BK605)</f>
        <v>0</v>
      </c>
    </row>
    <row r="562" spans="1:65" s="2" customFormat="1" ht="21.75" customHeight="1">
      <c r="A562" s="34"/>
      <c r="B562" s="35"/>
      <c r="C562" s="183" t="s">
        <v>859</v>
      </c>
      <c r="D562" s="183" t="s">
        <v>145</v>
      </c>
      <c r="E562" s="184" t="s">
        <v>860</v>
      </c>
      <c r="F562" s="185" t="s">
        <v>861</v>
      </c>
      <c r="G562" s="186" t="s">
        <v>247</v>
      </c>
      <c r="H562" s="187">
        <v>5</v>
      </c>
      <c r="I562" s="188"/>
      <c r="J562" s="189">
        <f>ROUND(I562*H562,2)</f>
        <v>0</v>
      </c>
      <c r="K562" s="190"/>
      <c r="L562" s="39"/>
      <c r="M562" s="191" t="s">
        <v>1</v>
      </c>
      <c r="N562" s="192" t="s">
        <v>39</v>
      </c>
      <c r="O562" s="71"/>
      <c r="P562" s="193">
        <f>O562*H562</f>
        <v>0</v>
      </c>
      <c r="Q562" s="193">
        <v>2.7E-4</v>
      </c>
      <c r="R562" s="193">
        <f>Q562*H562</f>
        <v>1.3500000000000001E-3</v>
      </c>
      <c r="S562" s="193">
        <v>0</v>
      </c>
      <c r="T562" s="194">
        <f>S562*H562</f>
        <v>0</v>
      </c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R562" s="195" t="s">
        <v>261</v>
      </c>
      <c r="AT562" s="195" t="s">
        <v>145</v>
      </c>
      <c r="AU562" s="195" t="s">
        <v>150</v>
      </c>
      <c r="AY562" s="17" t="s">
        <v>142</v>
      </c>
      <c r="BE562" s="196">
        <f>IF(N562="základní",J562,0)</f>
        <v>0</v>
      </c>
      <c r="BF562" s="196">
        <f>IF(N562="snížená",J562,0)</f>
        <v>0</v>
      </c>
      <c r="BG562" s="196">
        <f>IF(N562="zákl. přenesená",J562,0)</f>
        <v>0</v>
      </c>
      <c r="BH562" s="196">
        <f>IF(N562="sníž. přenesená",J562,0)</f>
        <v>0</v>
      </c>
      <c r="BI562" s="196">
        <f>IF(N562="nulová",J562,0)</f>
        <v>0</v>
      </c>
      <c r="BJ562" s="17" t="s">
        <v>150</v>
      </c>
      <c r="BK562" s="196">
        <f>ROUND(I562*H562,2)</f>
        <v>0</v>
      </c>
      <c r="BL562" s="17" t="s">
        <v>261</v>
      </c>
      <c r="BM562" s="195" t="s">
        <v>862</v>
      </c>
    </row>
    <row r="563" spans="1:65" s="13" customFormat="1" ht="11.25">
      <c r="B563" s="197"/>
      <c r="C563" s="198"/>
      <c r="D563" s="199" t="s">
        <v>152</v>
      </c>
      <c r="E563" s="200" t="s">
        <v>1</v>
      </c>
      <c r="F563" s="201" t="s">
        <v>863</v>
      </c>
      <c r="G563" s="198"/>
      <c r="H563" s="200" t="s">
        <v>1</v>
      </c>
      <c r="I563" s="202"/>
      <c r="J563" s="198"/>
      <c r="K563" s="198"/>
      <c r="L563" s="203"/>
      <c r="M563" s="204"/>
      <c r="N563" s="205"/>
      <c r="O563" s="205"/>
      <c r="P563" s="205"/>
      <c r="Q563" s="205"/>
      <c r="R563" s="205"/>
      <c r="S563" s="205"/>
      <c r="T563" s="206"/>
      <c r="AT563" s="207" t="s">
        <v>152</v>
      </c>
      <c r="AU563" s="207" t="s">
        <v>150</v>
      </c>
      <c r="AV563" s="13" t="s">
        <v>80</v>
      </c>
      <c r="AW563" s="13" t="s">
        <v>31</v>
      </c>
      <c r="AX563" s="13" t="s">
        <v>73</v>
      </c>
      <c r="AY563" s="207" t="s">
        <v>142</v>
      </c>
    </row>
    <row r="564" spans="1:65" s="14" customFormat="1" ht="11.25">
      <c r="B564" s="208"/>
      <c r="C564" s="209"/>
      <c r="D564" s="199" t="s">
        <v>152</v>
      </c>
      <c r="E564" s="210" t="s">
        <v>1</v>
      </c>
      <c r="F564" s="211" t="s">
        <v>864</v>
      </c>
      <c r="G564" s="209"/>
      <c r="H564" s="212">
        <v>5</v>
      </c>
      <c r="I564" s="213"/>
      <c r="J564" s="209"/>
      <c r="K564" s="209"/>
      <c r="L564" s="214"/>
      <c r="M564" s="215"/>
      <c r="N564" s="216"/>
      <c r="O564" s="216"/>
      <c r="P564" s="216"/>
      <c r="Q564" s="216"/>
      <c r="R564" s="216"/>
      <c r="S564" s="216"/>
      <c r="T564" s="217"/>
      <c r="AT564" s="218" t="s">
        <v>152</v>
      </c>
      <c r="AU564" s="218" t="s">
        <v>150</v>
      </c>
      <c r="AV564" s="14" t="s">
        <v>150</v>
      </c>
      <c r="AW564" s="14" t="s">
        <v>31</v>
      </c>
      <c r="AX564" s="14" t="s">
        <v>80</v>
      </c>
      <c r="AY564" s="218" t="s">
        <v>142</v>
      </c>
    </row>
    <row r="565" spans="1:65" s="2" customFormat="1" ht="24.2" customHeight="1">
      <c r="A565" s="34"/>
      <c r="B565" s="35"/>
      <c r="C565" s="183" t="s">
        <v>865</v>
      </c>
      <c r="D565" s="183" t="s">
        <v>145</v>
      </c>
      <c r="E565" s="184" t="s">
        <v>866</v>
      </c>
      <c r="F565" s="185" t="s">
        <v>867</v>
      </c>
      <c r="G565" s="186" t="s">
        <v>247</v>
      </c>
      <c r="H565" s="187">
        <v>4</v>
      </c>
      <c r="I565" s="188"/>
      <c r="J565" s="189">
        <f>ROUND(I565*H565,2)</f>
        <v>0</v>
      </c>
      <c r="K565" s="190"/>
      <c r="L565" s="39"/>
      <c r="M565" s="191" t="s">
        <v>1</v>
      </c>
      <c r="N565" s="192" t="s">
        <v>39</v>
      </c>
      <c r="O565" s="71"/>
      <c r="P565" s="193">
        <f>O565*H565</f>
        <v>0</v>
      </c>
      <c r="Q565" s="193">
        <v>0</v>
      </c>
      <c r="R565" s="193">
        <f>Q565*H565</f>
        <v>0</v>
      </c>
      <c r="S565" s="193">
        <v>0</v>
      </c>
      <c r="T565" s="194">
        <f>S565*H565</f>
        <v>0</v>
      </c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R565" s="195" t="s">
        <v>261</v>
      </c>
      <c r="AT565" s="195" t="s">
        <v>145</v>
      </c>
      <c r="AU565" s="195" t="s">
        <v>150</v>
      </c>
      <c r="AY565" s="17" t="s">
        <v>142</v>
      </c>
      <c r="BE565" s="196">
        <f>IF(N565="základní",J565,0)</f>
        <v>0</v>
      </c>
      <c r="BF565" s="196">
        <f>IF(N565="snížená",J565,0)</f>
        <v>0</v>
      </c>
      <c r="BG565" s="196">
        <f>IF(N565="zákl. přenesená",J565,0)</f>
        <v>0</v>
      </c>
      <c r="BH565" s="196">
        <f>IF(N565="sníž. přenesená",J565,0)</f>
        <v>0</v>
      </c>
      <c r="BI565" s="196">
        <f>IF(N565="nulová",J565,0)</f>
        <v>0</v>
      </c>
      <c r="BJ565" s="17" t="s">
        <v>150</v>
      </c>
      <c r="BK565" s="196">
        <f>ROUND(I565*H565,2)</f>
        <v>0</v>
      </c>
      <c r="BL565" s="17" t="s">
        <v>261</v>
      </c>
      <c r="BM565" s="195" t="s">
        <v>868</v>
      </c>
    </row>
    <row r="566" spans="1:65" s="13" customFormat="1" ht="11.25">
      <c r="B566" s="197"/>
      <c r="C566" s="198"/>
      <c r="D566" s="199" t="s">
        <v>152</v>
      </c>
      <c r="E566" s="200" t="s">
        <v>1</v>
      </c>
      <c r="F566" s="201" t="s">
        <v>869</v>
      </c>
      <c r="G566" s="198"/>
      <c r="H566" s="200" t="s">
        <v>1</v>
      </c>
      <c r="I566" s="202"/>
      <c r="J566" s="198"/>
      <c r="K566" s="198"/>
      <c r="L566" s="203"/>
      <c r="M566" s="204"/>
      <c r="N566" s="205"/>
      <c r="O566" s="205"/>
      <c r="P566" s="205"/>
      <c r="Q566" s="205"/>
      <c r="R566" s="205"/>
      <c r="S566" s="205"/>
      <c r="T566" s="206"/>
      <c r="AT566" s="207" t="s">
        <v>152</v>
      </c>
      <c r="AU566" s="207" t="s">
        <v>150</v>
      </c>
      <c r="AV566" s="13" t="s">
        <v>80</v>
      </c>
      <c r="AW566" s="13" t="s">
        <v>31</v>
      </c>
      <c r="AX566" s="13" t="s">
        <v>73</v>
      </c>
      <c r="AY566" s="207" t="s">
        <v>142</v>
      </c>
    </row>
    <row r="567" spans="1:65" s="14" customFormat="1" ht="11.25">
      <c r="B567" s="208"/>
      <c r="C567" s="209"/>
      <c r="D567" s="199" t="s">
        <v>152</v>
      </c>
      <c r="E567" s="210" t="s">
        <v>1</v>
      </c>
      <c r="F567" s="211" t="s">
        <v>149</v>
      </c>
      <c r="G567" s="209"/>
      <c r="H567" s="212">
        <v>4</v>
      </c>
      <c r="I567" s="213"/>
      <c r="J567" s="209"/>
      <c r="K567" s="209"/>
      <c r="L567" s="214"/>
      <c r="M567" s="215"/>
      <c r="N567" s="216"/>
      <c r="O567" s="216"/>
      <c r="P567" s="216"/>
      <c r="Q567" s="216"/>
      <c r="R567" s="216"/>
      <c r="S567" s="216"/>
      <c r="T567" s="217"/>
      <c r="AT567" s="218" t="s">
        <v>152</v>
      </c>
      <c r="AU567" s="218" t="s">
        <v>150</v>
      </c>
      <c r="AV567" s="14" t="s">
        <v>150</v>
      </c>
      <c r="AW567" s="14" t="s">
        <v>31</v>
      </c>
      <c r="AX567" s="14" t="s">
        <v>80</v>
      </c>
      <c r="AY567" s="218" t="s">
        <v>142</v>
      </c>
    </row>
    <row r="568" spans="1:65" s="2" customFormat="1" ht="24.2" customHeight="1">
      <c r="A568" s="34"/>
      <c r="B568" s="35"/>
      <c r="C568" s="183" t="s">
        <v>870</v>
      </c>
      <c r="D568" s="183" t="s">
        <v>145</v>
      </c>
      <c r="E568" s="184" t="s">
        <v>871</v>
      </c>
      <c r="F568" s="185" t="s">
        <v>872</v>
      </c>
      <c r="G568" s="186" t="s">
        <v>247</v>
      </c>
      <c r="H568" s="187">
        <v>5</v>
      </c>
      <c r="I568" s="188"/>
      <c r="J568" s="189">
        <f>ROUND(I568*H568,2)</f>
        <v>0</v>
      </c>
      <c r="K568" s="190"/>
      <c r="L568" s="39"/>
      <c r="M568" s="191" t="s">
        <v>1</v>
      </c>
      <c r="N568" s="192" t="s">
        <v>39</v>
      </c>
      <c r="O568" s="71"/>
      <c r="P568" s="193">
        <f>O568*H568</f>
        <v>0</v>
      </c>
      <c r="Q568" s="193">
        <v>0</v>
      </c>
      <c r="R568" s="193">
        <f>Q568*H568</f>
        <v>0</v>
      </c>
      <c r="S568" s="193">
        <v>0</v>
      </c>
      <c r="T568" s="194">
        <f>S568*H568</f>
        <v>0</v>
      </c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R568" s="195" t="s">
        <v>261</v>
      </c>
      <c r="AT568" s="195" t="s">
        <v>145</v>
      </c>
      <c r="AU568" s="195" t="s">
        <v>150</v>
      </c>
      <c r="AY568" s="17" t="s">
        <v>142</v>
      </c>
      <c r="BE568" s="196">
        <f>IF(N568="základní",J568,0)</f>
        <v>0</v>
      </c>
      <c r="BF568" s="196">
        <f>IF(N568="snížená",J568,0)</f>
        <v>0</v>
      </c>
      <c r="BG568" s="196">
        <f>IF(N568="zákl. přenesená",J568,0)</f>
        <v>0</v>
      </c>
      <c r="BH568" s="196">
        <f>IF(N568="sníž. přenesená",J568,0)</f>
        <v>0</v>
      </c>
      <c r="BI568" s="196">
        <f>IF(N568="nulová",J568,0)</f>
        <v>0</v>
      </c>
      <c r="BJ568" s="17" t="s">
        <v>150</v>
      </c>
      <c r="BK568" s="196">
        <f>ROUND(I568*H568,2)</f>
        <v>0</v>
      </c>
      <c r="BL568" s="17" t="s">
        <v>261</v>
      </c>
      <c r="BM568" s="195" t="s">
        <v>873</v>
      </c>
    </row>
    <row r="569" spans="1:65" s="13" customFormat="1" ht="11.25">
      <c r="B569" s="197"/>
      <c r="C569" s="198"/>
      <c r="D569" s="199" t="s">
        <v>152</v>
      </c>
      <c r="E569" s="200" t="s">
        <v>1</v>
      </c>
      <c r="F569" s="201" t="s">
        <v>874</v>
      </c>
      <c r="G569" s="198"/>
      <c r="H569" s="200" t="s">
        <v>1</v>
      </c>
      <c r="I569" s="202"/>
      <c r="J569" s="198"/>
      <c r="K569" s="198"/>
      <c r="L569" s="203"/>
      <c r="M569" s="204"/>
      <c r="N569" s="205"/>
      <c r="O569" s="205"/>
      <c r="P569" s="205"/>
      <c r="Q569" s="205"/>
      <c r="R569" s="205"/>
      <c r="S569" s="205"/>
      <c r="T569" s="206"/>
      <c r="AT569" s="207" t="s">
        <v>152</v>
      </c>
      <c r="AU569" s="207" t="s">
        <v>150</v>
      </c>
      <c r="AV569" s="13" t="s">
        <v>80</v>
      </c>
      <c r="AW569" s="13" t="s">
        <v>31</v>
      </c>
      <c r="AX569" s="13" t="s">
        <v>73</v>
      </c>
      <c r="AY569" s="207" t="s">
        <v>142</v>
      </c>
    </row>
    <row r="570" spans="1:65" s="14" customFormat="1" ht="11.25">
      <c r="B570" s="208"/>
      <c r="C570" s="209"/>
      <c r="D570" s="199" t="s">
        <v>152</v>
      </c>
      <c r="E570" s="210" t="s">
        <v>1</v>
      </c>
      <c r="F570" s="211" t="s">
        <v>875</v>
      </c>
      <c r="G570" s="209"/>
      <c r="H570" s="212">
        <v>5</v>
      </c>
      <c r="I570" s="213"/>
      <c r="J570" s="209"/>
      <c r="K570" s="209"/>
      <c r="L570" s="214"/>
      <c r="M570" s="215"/>
      <c r="N570" s="216"/>
      <c r="O570" s="216"/>
      <c r="P570" s="216"/>
      <c r="Q570" s="216"/>
      <c r="R570" s="216"/>
      <c r="S570" s="216"/>
      <c r="T570" s="217"/>
      <c r="AT570" s="218" t="s">
        <v>152</v>
      </c>
      <c r="AU570" s="218" t="s">
        <v>150</v>
      </c>
      <c r="AV570" s="14" t="s">
        <v>150</v>
      </c>
      <c r="AW570" s="14" t="s">
        <v>31</v>
      </c>
      <c r="AX570" s="14" t="s">
        <v>80</v>
      </c>
      <c r="AY570" s="218" t="s">
        <v>142</v>
      </c>
    </row>
    <row r="571" spans="1:65" s="2" customFormat="1" ht="16.5" customHeight="1">
      <c r="A571" s="34"/>
      <c r="B571" s="35"/>
      <c r="C571" s="183" t="s">
        <v>876</v>
      </c>
      <c r="D571" s="183" t="s">
        <v>145</v>
      </c>
      <c r="E571" s="184" t="s">
        <v>877</v>
      </c>
      <c r="F571" s="185" t="s">
        <v>878</v>
      </c>
      <c r="G571" s="186" t="s">
        <v>157</v>
      </c>
      <c r="H571" s="187">
        <v>23.1</v>
      </c>
      <c r="I571" s="188"/>
      <c r="J571" s="189">
        <f>ROUND(I571*H571,2)</f>
        <v>0</v>
      </c>
      <c r="K571" s="190"/>
      <c r="L571" s="39"/>
      <c r="M571" s="191" t="s">
        <v>1</v>
      </c>
      <c r="N571" s="192" t="s">
        <v>39</v>
      </c>
      <c r="O571" s="71"/>
      <c r="P571" s="193">
        <f>O571*H571</f>
        <v>0</v>
      </c>
      <c r="Q571" s="193">
        <v>0</v>
      </c>
      <c r="R571" s="193">
        <f>Q571*H571</f>
        <v>0</v>
      </c>
      <c r="S571" s="193">
        <v>2.3800000000000002E-2</v>
      </c>
      <c r="T571" s="194">
        <f>S571*H571</f>
        <v>0.54978000000000005</v>
      </c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R571" s="195" t="s">
        <v>261</v>
      </c>
      <c r="AT571" s="195" t="s">
        <v>145</v>
      </c>
      <c r="AU571" s="195" t="s">
        <v>150</v>
      </c>
      <c r="AY571" s="17" t="s">
        <v>142</v>
      </c>
      <c r="BE571" s="196">
        <f>IF(N571="základní",J571,0)</f>
        <v>0</v>
      </c>
      <c r="BF571" s="196">
        <f>IF(N571="snížená",J571,0)</f>
        <v>0</v>
      </c>
      <c r="BG571" s="196">
        <f>IF(N571="zákl. přenesená",J571,0)</f>
        <v>0</v>
      </c>
      <c r="BH571" s="196">
        <f>IF(N571="sníž. přenesená",J571,0)</f>
        <v>0</v>
      </c>
      <c r="BI571" s="196">
        <f>IF(N571="nulová",J571,0)</f>
        <v>0</v>
      </c>
      <c r="BJ571" s="17" t="s">
        <v>150</v>
      </c>
      <c r="BK571" s="196">
        <f>ROUND(I571*H571,2)</f>
        <v>0</v>
      </c>
      <c r="BL571" s="17" t="s">
        <v>261</v>
      </c>
      <c r="BM571" s="195" t="s">
        <v>879</v>
      </c>
    </row>
    <row r="572" spans="1:65" s="13" customFormat="1" ht="11.25">
      <c r="B572" s="197"/>
      <c r="C572" s="198"/>
      <c r="D572" s="199" t="s">
        <v>152</v>
      </c>
      <c r="E572" s="200" t="s">
        <v>1</v>
      </c>
      <c r="F572" s="201" t="s">
        <v>190</v>
      </c>
      <c r="G572" s="198"/>
      <c r="H572" s="200" t="s">
        <v>1</v>
      </c>
      <c r="I572" s="202"/>
      <c r="J572" s="198"/>
      <c r="K572" s="198"/>
      <c r="L572" s="203"/>
      <c r="M572" s="204"/>
      <c r="N572" s="205"/>
      <c r="O572" s="205"/>
      <c r="P572" s="205"/>
      <c r="Q572" s="205"/>
      <c r="R572" s="205"/>
      <c r="S572" s="205"/>
      <c r="T572" s="206"/>
      <c r="AT572" s="207" t="s">
        <v>152</v>
      </c>
      <c r="AU572" s="207" t="s">
        <v>150</v>
      </c>
      <c r="AV572" s="13" t="s">
        <v>80</v>
      </c>
      <c r="AW572" s="13" t="s">
        <v>31</v>
      </c>
      <c r="AX572" s="13" t="s">
        <v>73</v>
      </c>
      <c r="AY572" s="207" t="s">
        <v>142</v>
      </c>
    </row>
    <row r="573" spans="1:65" s="14" customFormat="1" ht="11.25">
      <c r="B573" s="208"/>
      <c r="C573" s="209"/>
      <c r="D573" s="199" t="s">
        <v>152</v>
      </c>
      <c r="E573" s="210" t="s">
        <v>1</v>
      </c>
      <c r="F573" s="211" t="s">
        <v>880</v>
      </c>
      <c r="G573" s="209"/>
      <c r="H573" s="212">
        <v>10.5</v>
      </c>
      <c r="I573" s="213"/>
      <c r="J573" s="209"/>
      <c r="K573" s="209"/>
      <c r="L573" s="214"/>
      <c r="M573" s="215"/>
      <c r="N573" s="216"/>
      <c r="O573" s="216"/>
      <c r="P573" s="216"/>
      <c r="Q573" s="216"/>
      <c r="R573" s="216"/>
      <c r="S573" s="216"/>
      <c r="T573" s="217"/>
      <c r="AT573" s="218" t="s">
        <v>152</v>
      </c>
      <c r="AU573" s="218" t="s">
        <v>150</v>
      </c>
      <c r="AV573" s="14" t="s">
        <v>150</v>
      </c>
      <c r="AW573" s="14" t="s">
        <v>31</v>
      </c>
      <c r="AX573" s="14" t="s">
        <v>73</v>
      </c>
      <c r="AY573" s="218" t="s">
        <v>142</v>
      </c>
    </row>
    <row r="574" spans="1:65" s="13" customFormat="1" ht="11.25">
      <c r="B574" s="197"/>
      <c r="C574" s="198"/>
      <c r="D574" s="199" t="s">
        <v>152</v>
      </c>
      <c r="E574" s="200" t="s">
        <v>1</v>
      </c>
      <c r="F574" s="201" t="s">
        <v>188</v>
      </c>
      <c r="G574" s="198"/>
      <c r="H574" s="200" t="s">
        <v>1</v>
      </c>
      <c r="I574" s="202"/>
      <c r="J574" s="198"/>
      <c r="K574" s="198"/>
      <c r="L574" s="203"/>
      <c r="M574" s="204"/>
      <c r="N574" s="205"/>
      <c r="O574" s="205"/>
      <c r="P574" s="205"/>
      <c r="Q574" s="205"/>
      <c r="R574" s="205"/>
      <c r="S574" s="205"/>
      <c r="T574" s="206"/>
      <c r="AT574" s="207" t="s">
        <v>152</v>
      </c>
      <c r="AU574" s="207" t="s">
        <v>150</v>
      </c>
      <c r="AV574" s="13" t="s">
        <v>80</v>
      </c>
      <c r="AW574" s="13" t="s">
        <v>31</v>
      </c>
      <c r="AX574" s="13" t="s">
        <v>73</v>
      </c>
      <c r="AY574" s="207" t="s">
        <v>142</v>
      </c>
    </row>
    <row r="575" spans="1:65" s="14" customFormat="1" ht="11.25">
      <c r="B575" s="208"/>
      <c r="C575" s="209"/>
      <c r="D575" s="199" t="s">
        <v>152</v>
      </c>
      <c r="E575" s="210" t="s">
        <v>1</v>
      </c>
      <c r="F575" s="211" t="s">
        <v>881</v>
      </c>
      <c r="G575" s="209"/>
      <c r="H575" s="212">
        <v>7</v>
      </c>
      <c r="I575" s="213"/>
      <c r="J575" s="209"/>
      <c r="K575" s="209"/>
      <c r="L575" s="214"/>
      <c r="M575" s="215"/>
      <c r="N575" s="216"/>
      <c r="O575" s="216"/>
      <c r="P575" s="216"/>
      <c r="Q575" s="216"/>
      <c r="R575" s="216"/>
      <c r="S575" s="216"/>
      <c r="T575" s="217"/>
      <c r="AT575" s="218" t="s">
        <v>152</v>
      </c>
      <c r="AU575" s="218" t="s">
        <v>150</v>
      </c>
      <c r="AV575" s="14" t="s">
        <v>150</v>
      </c>
      <c r="AW575" s="14" t="s">
        <v>31</v>
      </c>
      <c r="AX575" s="14" t="s">
        <v>73</v>
      </c>
      <c r="AY575" s="218" t="s">
        <v>142</v>
      </c>
    </row>
    <row r="576" spans="1:65" s="13" customFormat="1" ht="11.25">
      <c r="B576" s="197"/>
      <c r="C576" s="198"/>
      <c r="D576" s="199" t="s">
        <v>152</v>
      </c>
      <c r="E576" s="200" t="s">
        <v>1</v>
      </c>
      <c r="F576" s="201" t="s">
        <v>186</v>
      </c>
      <c r="G576" s="198"/>
      <c r="H576" s="200" t="s">
        <v>1</v>
      </c>
      <c r="I576" s="202"/>
      <c r="J576" s="198"/>
      <c r="K576" s="198"/>
      <c r="L576" s="203"/>
      <c r="M576" s="204"/>
      <c r="N576" s="205"/>
      <c r="O576" s="205"/>
      <c r="P576" s="205"/>
      <c r="Q576" s="205"/>
      <c r="R576" s="205"/>
      <c r="S576" s="205"/>
      <c r="T576" s="206"/>
      <c r="AT576" s="207" t="s">
        <v>152</v>
      </c>
      <c r="AU576" s="207" t="s">
        <v>150</v>
      </c>
      <c r="AV576" s="13" t="s">
        <v>80</v>
      </c>
      <c r="AW576" s="13" t="s">
        <v>31</v>
      </c>
      <c r="AX576" s="13" t="s">
        <v>73</v>
      </c>
      <c r="AY576" s="207" t="s">
        <v>142</v>
      </c>
    </row>
    <row r="577" spans="1:65" s="14" customFormat="1" ht="11.25">
      <c r="B577" s="208"/>
      <c r="C577" s="209"/>
      <c r="D577" s="199" t="s">
        <v>152</v>
      </c>
      <c r="E577" s="210" t="s">
        <v>1</v>
      </c>
      <c r="F577" s="211" t="s">
        <v>882</v>
      </c>
      <c r="G577" s="209"/>
      <c r="H577" s="212">
        <v>2.8</v>
      </c>
      <c r="I577" s="213"/>
      <c r="J577" s="209"/>
      <c r="K577" s="209"/>
      <c r="L577" s="214"/>
      <c r="M577" s="215"/>
      <c r="N577" s="216"/>
      <c r="O577" s="216"/>
      <c r="P577" s="216"/>
      <c r="Q577" s="216"/>
      <c r="R577" s="216"/>
      <c r="S577" s="216"/>
      <c r="T577" s="217"/>
      <c r="AT577" s="218" t="s">
        <v>152</v>
      </c>
      <c r="AU577" s="218" t="s">
        <v>150</v>
      </c>
      <c r="AV577" s="14" t="s">
        <v>150</v>
      </c>
      <c r="AW577" s="14" t="s">
        <v>31</v>
      </c>
      <c r="AX577" s="14" t="s">
        <v>73</v>
      </c>
      <c r="AY577" s="218" t="s">
        <v>142</v>
      </c>
    </row>
    <row r="578" spans="1:65" s="13" customFormat="1" ht="11.25">
      <c r="B578" s="197"/>
      <c r="C578" s="198"/>
      <c r="D578" s="199" t="s">
        <v>152</v>
      </c>
      <c r="E578" s="200" t="s">
        <v>1</v>
      </c>
      <c r="F578" s="201" t="s">
        <v>184</v>
      </c>
      <c r="G578" s="198"/>
      <c r="H578" s="200" t="s">
        <v>1</v>
      </c>
      <c r="I578" s="202"/>
      <c r="J578" s="198"/>
      <c r="K578" s="198"/>
      <c r="L578" s="203"/>
      <c r="M578" s="204"/>
      <c r="N578" s="205"/>
      <c r="O578" s="205"/>
      <c r="P578" s="205"/>
      <c r="Q578" s="205"/>
      <c r="R578" s="205"/>
      <c r="S578" s="205"/>
      <c r="T578" s="206"/>
      <c r="AT578" s="207" t="s">
        <v>152</v>
      </c>
      <c r="AU578" s="207" t="s">
        <v>150</v>
      </c>
      <c r="AV578" s="13" t="s">
        <v>80</v>
      </c>
      <c r="AW578" s="13" t="s">
        <v>31</v>
      </c>
      <c r="AX578" s="13" t="s">
        <v>73</v>
      </c>
      <c r="AY578" s="207" t="s">
        <v>142</v>
      </c>
    </row>
    <row r="579" spans="1:65" s="14" customFormat="1" ht="11.25">
      <c r="B579" s="208"/>
      <c r="C579" s="209"/>
      <c r="D579" s="199" t="s">
        <v>152</v>
      </c>
      <c r="E579" s="210" t="s">
        <v>1</v>
      </c>
      <c r="F579" s="211" t="s">
        <v>883</v>
      </c>
      <c r="G579" s="209"/>
      <c r="H579" s="212">
        <v>1.0499999999999998</v>
      </c>
      <c r="I579" s="213"/>
      <c r="J579" s="209"/>
      <c r="K579" s="209"/>
      <c r="L579" s="214"/>
      <c r="M579" s="215"/>
      <c r="N579" s="216"/>
      <c r="O579" s="216"/>
      <c r="P579" s="216"/>
      <c r="Q579" s="216"/>
      <c r="R579" s="216"/>
      <c r="S579" s="216"/>
      <c r="T579" s="217"/>
      <c r="AT579" s="218" t="s">
        <v>152</v>
      </c>
      <c r="AU579" s="218" t="s">
        <v>150</v>
      </c>
      <c r="AV579" s="14" t="s">
        <v>150</v>
      </c>
      <c r="AW579" s="14" t="s">
        <v>31</v>
      </c>
      <c r="AX579" s="14" t="s">
        <v>73</v>
      </c>
      <c r="AY579" s="218" t="s">
        <v>142</v>
      </c>
    </row>
    <row r="580" spans="1:65" s="13" customFormat="1" ht="11.25">
      <c r="B580" s="197"/>
      <c r="C580" s="198"/>
      <c r="D580" s="199" t="s">
        <v>152</v>
      </c>
      <c r="E580" s="200" t="s">
        <v>1</v>
      </c>
      <c r="F580" s="201" t="s">
        <v>180</v>
      </c>
      <c r="G580" s="198"/>
      <c r="H580" s="200" t="s">
        <v>1</v>
      </c>
      <c r="I580" s="202"/>
      <c r="J580" s="198"/>
      <c r="K580" s="198"/>
      <c r="L580" s="203"/>
      <c r="M580" s="204"/>
      <c r="N580" s="205"/>
      <c r="O580" s="205"/>
      <c r="P580" s="205"/>
      <c r="Q580" s="205"/>
      <c r="R580" s="205"/>
      <c r="S580" s="205"/>
      <c r="T580" s="206"/>
      <c r="AT580" s="207" t="s">
        <v>152</v>
      </c>
      <c r="AU580" s="207" t="s">
        <v>150</v>
      </c>
      <c r="AV580" s="13" t="s">
        <v>80</v>
      </c>
      <c r="AW580" s="13" t="s">
        <v>31</v>
      </c>
      <c r="AX580" s="13" t="s">
        <v>73</v>
      </c>
      <c r="AY580" s="207" t="s">
        <v>142</v>
      </c>
    </row>
    <row r="581" spans="1:65" s="14" customFormat="1" ht="11.25">
      <c r="B581" s="208"/>
      <c r="C581" s="209"/>
      <c r="D581" s="199" t="s">
        <v>152</v>
      </c>
      <c r="E581" s="210" t="s">
        <v>1</v>
      </c>
      <c r="F581" s="211" t="s">
        <v>884</v>
      </c>
      <c r="G581" s="209"/>
      <c r="H581" s="212">
        <v>1.75</v>
      </c>
      <c r="I581" s="213"/>
      <c r="J581" s="209"/>
      <c r="K581" s="209"/>
      <c r="L581" s="214"/>
      <c r="M581" s="215"/>
      <c r="N581" s="216"/>
      <c r="O581" s="216"/>
      <c r="P581" s="216"/>
      <c r="Q581" s="216"/>
      <c r="R581" s="216"/>
      <c r="S581" s="216"/>
      <c r="T581" s="217"/>
      <c r="AT581" s="218" t="s">
        <v>152</v>
      </c>
      <c r="AU581" s="218" t="s">
        <v>150</v>
      </c>
      <c r="AV581" s="14" t="s">
        <v>150</v>
      </c>
      <c r="AW581" s="14" t="s">
        <v>31</v>
      </c>
      <c r="AX581" s="14" t="s">
        <v>73</v>
      </c>
      <c r="AY581" s="218" t="s">
        <v>142</v>
      </c>
    </row>
    <row r="582" spans="1:65" s="15" customFormat="1" ht="11.25">
      <c r="B582" s="219"/>
      <c r="C582" s="220"/>
      <c r="D582" s="199" t="s">
        <v>152</v>
      </c>
      <c r="E582" s="221" t="s">
        <v>1</v>
      </c>
      <c r="F582" s="222" t="s">
        <v>163</v>
      </c>
      <c r="G582" s="220"/>
      <c r="H582" s="223">
        <v>23.1</v>
      </c>
      <c r="I582" s="224"/>
      <c r="J582" s="220"/>
      <c r="K582" s="220"/>
      <c r="L582" s="225"/>
      <c r="M582" s="226"/>
      <c r="N582" s="227"/>
      <c r="O582" s="227"/>
      <c r="P582" s="227"/>
      <c r="Q582" s="227"/>
      <c r="R582" s="227"/>
      <c r="S582" s="227"/>
      <c r="T582" s="228"/>
      <c r="AT582" s="229" t="s">
        <v>152</v>
      </c>
      <c r="AU582" s="229" t="s">
        <v>150</v>
      </c>
      <c r="AV582" s="15" t="s">
        <v>149</v>
      </c>
      <c r="AW582" s="15" t="s">
        <v>31</v>
      </c>
      <c r="AX582" s="15" t="s">
        <v>80</v>
      </c>
      <c r="AY582" s="229" t="s">
        <v>142</v>
      </c>
    </row>
    <row r="583" spans="1:65" s="2" customFormat="1" ht="24.2" customHeight="1">
      <c r="A583" s="34"/>
      <c r="B583" s="35"/>
      <c r="C583" s="183" t="s">
        <v>885</v>
      </c>
      <c r="D583" s="183" t="s">
        <v>145</v>
      </c>
      <c r="E583" s="184" t="s">
        <v>886</v>
      </c>
      <c r="F583" s="185" t="s">
        <v>887</v>
      </c>
      <c r="G583" s="186" t="s">
        <v>247</v>
      </c>
      <c r="H583" s="187">
        <v>5</v>
      </c>
      <c r="I583" s="188"/>
      <c r="J583" s="189">
        <f>ROUND(I583*H583,2)</f>
        <v>0</v>
      </c>
      <c r="K583" s="190"/>
      <c r="L583" s="39"/>
      <c r="M583" s="191" t="s">
        <v>1</v>
      </c>
      <c r="N583" s="192" t="s">
        <v>39</v>
      </c>
      <c r="O583" s="71"/>
      <c r="P583" s="193">
        <f>O583*H583</f>
        <v>0</v>
      </c>
      <c r="Q583" s="193">
        <v>1.3999999999999999E-4</v>
      </c>
      <c r="R583" s="193">
        <f>Q583*H583</f>
        <v>6.9999999999999988E-4</v>
      </c>
      <c r="S583" s="193">
        <v>0</v>
      </c>
      <c r="T583" s="194">
        <f>S583*H583</f>
        <v>0</v>
      </c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R583" s="195" t="s">
        <v>261</v>
      </c>
      <c r="AT583" s="195" t="s">
        <v>145</v>
      </c>
      <c r="AU583" s="195" t="s">
        <v>150</v>
      </c>
      <c r="AY583" s="17" t="s">
        <v>142</v>
      </c>
      <c r="BE583" s="196">
        <f>IF(N583="základní",J583,0)</f>
        <v>0</v>
      </c>
      <c r="BF583" s="196">
        <f>IF(N583="snížená",J583,0)</f>
        <v>0</v>
      </c>
      <c r="BG583" s="196">
        <f>IF(N583="zákl. přenesená",J583,0)</f>
        <v>0</v>
      </c>
      <c r="BH583" s="196">
        <f>IF(N583="sníž. přenesená",J583,0)</f>
        <v>0</v>
      </c>
      <c r="BI583" s="196">
        <f>IF(N583="nulová",J583,0)</f>
        <v>0</v>
      </c>
      <c r="BJ583" s="17" t="s">
        <v>150</v>
      </c>
      <c r="BK583" s="196">
        <f>ROUND(I583*H583,2)</f>
        <v>0</v>
      </c>
      <c r="BL583" s="17" t="s">
        <v>261</v>
      </c>
      <c r="BM583" s="195" t="s">
        <v>888</v>
      </c>
    </row>
    <row r="584" spans="1:65" s="2" customFormat="1" ht="24.2" customHeight="1">
      <c r="A584" s="34"/>
      <c r="B584" s="35"/>
      <c r="C584" s="183" t="s">
        <v>889</v>
      </c>
      <c r="D584" s="183" t="s">
        <v>145</v>
      </c>
      <c r="E584" s="184" t="s">
        <v>890</v>
      </c>
      <c r="F584" s="185" t="s">
        <v>891</v>
      </c>
      <c r="G584" s="186" t="s">
        <v>247</v>
      </c>
      <c r="H584" s="187">
        <v>1</v>
      </c>
      <c r="I584" s="188"/>
      <c r="J584" s="189">
        <f>ROUND(I584*H584,2)</f>
        <v>0</v>
      </c>
      <c r="K584" s="190"/>
      <c r="L584" s="39"/>
      <c r="M584" s="191" t="s">
        <v>1</v>
      </c>
      <c r="N584" s="192" t="s">
        <v>39</v>
      </c>
      <c r="O584" s="71"/>
      <c r="P584" s="193">
        <f>O584*H584</f>
        <v>0</v>
      </c>
      <c r="Q584" s="193">
        <v>0</v>
      </c>
      <c r="R584" s="193">
        <f>Q584*H584</f>
        <v>0</v>
      </c>
      <c r="S584" s="193">
        <v>0</v>
      </c>
      <c r="T584" s="194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95" t="s">
        <v>261</v>
      </c>
      <c r="AT584" s="195" t="s">
        <v>145</v>
      </c>
      <c r="AU584" s="195" t="s">
        <v>150</v>
      </c>
      <c r="AY584" s="17" t="s">
        <v>142</v>
      </c>
      <c r="BE584" s="196">
        <f>IF(N584="základní",J584,0)</f>
        <v>0</v>
      </c>
      <c r="BF584" s="196">
        <f>IF(N584="snížená",J584,0)</f>
        <v>0</v>
      </c>
      <c r="BG584" s="196">
        <f>IF(N584="zákl. přenesená",J584,0)</f>
        <v>0</v>
      </c>
      <c r="BH584" s="196">
        <f>IF(N584="sníž. přenesená",J584,0)</f>
        <v>0</v>
      </c>
      <c r="BI584" s="196">
        <f>IF(N584="nulová",J584,0)</f>
        <v>0</v>
      </c>
      <c r="BJ584" s="17" t="s">
        <v>150</v>
      </c>
      <c r="BK584" s="196">
        <f>ROUND(I584*H584,2)</f>
        <v>0</v>
      </c>
      <c r="BL584" s="17" t="s">
        <v>261</v>
      </c>
      <c r="BM584" s="195" t="s">
        <v>892</v>
      </c>
    </row>
    <row r="585" spans="1:65" s="13" customFormat="1" ht="11.25">
      <c r="B585" s="197"/>
      <c r="C585" s="198"/>
      <c r="D585" s="199" t="s">
        <v>152</v>
      </c>
      <c r="E585" s="200" t="s">
        <v>1</v>
      </c>
      <c r="F585" s="201" t="s">
        <v>893</v>
      </c>
      <c r="G585" s="198"/>
      <c r="H585" s="200" t="s">
        <v>1</v>
      </c>
      <c r="I585" s="202"/>
      <c r="J585" s="198"/>
      <c r="K585" s="198"/>
      <c r="L585" s="203"/>
      <c r="M585" s="204"/>
      <c r="N585" s="205"/>
      <c r="O585" s="205"/>
      <c r="P585" s="205"/>
      <c r="Q585" s="205"/>
      <c r="R585" s="205"/>
      <c r="S585" s="205"/>
      <c r="T585" s="206"/>
      <c r="AT585" s="207" t="s">
        <v>152</v>
      </c>
      <c r="AU585" s="207" t="s">
        <v>150</v>
      </c>
      <c r="AV585" s="13" t="s">
        <v>80</v>
      </c>
      <c r="AW585" s="13" t="s">
        <v>31</v>
      </c>
      <c r="AX585" s="13" t="s">
        <v>73</v>
      </c>
      <c r="AY585" s="207" t="s">
        <v>142</v>
      </c>
    </row>
    <row r="586" spans="1:65" s="14" customFormat="1" ht="11.25">
      <c r="B586" s="208"/>
      <c r="C586" s="209"/>
      <c r="D586" s="199" t="s">
        <v>152</v>
      </c>
      <c r="E586" s="210" t="s">
        <v>1</v>
      </c>
      <c r="F586" s="211" t="s">
        <v>80</v>
      </c>
      <c r="G586" s="209"/>
      <c r="H586" s="212">
        <v>1</v>
      </c>
      <c r="I586" s="213"/>
      <c r="J586" s="209"/>
      <c r="K586" s="209"/>
      <c r="L586" s="214"/>
      <c r="M586" s="215"/>
      <c r="N586" s="216"/>
      <c r="O586" s="216"/>
      <c r="P586" s="216"/>
      <c r="Q586" s="216"/>
      <c r="R586" s="216"/>
      <c r="S586" s="216"/>
      <c r="T586" s="217"/>
      <c r="AT586" s="218" t="s">
        <v>152</v>
      </c>
      <c r="AU586" s="218" t="s">
        <v>150</v>
      </c>
      <c r="AV586" s="14" t="s">
        <v>150</v>
      </c>
      <c r="AW586" s="14" t="s">
        <v>31</v>
      </c>
      <c r="AX586" s="14" t="s">
        <v>80</v>
      </c>
      <c r="AY586" s="218" t="s">
        <v>142</v>
      </c>
    </row>
    <row r="587" spans="1:65" s="2" customFormat="1" ht="24.2" customHeight="1">
      <c r="A587" s="34"/>
      <c r="B587" s="35"/>
      <c r="C587" s="230" t="s">
        <v>894</v>
      </c>
      <c r="D587" s="230" t="s">
        <v>413</v>
      </c>
      <c r="E587" s="231" t="s">
        <v>895</v>
      </c>
      <c r="F587" s="232" t="s">
        <v>896</v>
      </c>
      <c r="G587" s="233" t="s">
        <v>247</v>
      </c>
      <c r="H587" s="234">
        <v>1</v>
      </c>
      <c r="I587" s="235"/>
      <c r="J587" s="236">
        <f>ROUND(I587*H587,2)</f>
        <v>0</v>
      </c>
      <c r="K587" s="237"/>
      <c r="L587" s="238"/>
      <c r="M587" s="239" t="s">
        <v>1</v>
      </c>
      <c r="N587" s="240" t="s">
        <v>39</v>
      </c>
      <c r="O587" s="71"/>
      <c r="P587" s="193">
        <f>O587*H587</f>
        <v>0</v>
      </c>
      <c r="Q587" s="193">
        <v>9.5999999999999992E-3</v>
      </c>
      <c r="R587" s="193">
        <f>Q587*H587</f>
        <v>9.5999999999999992E-3</v>
      </c>
      <c r="S587" s="193">
        <v>0</v>
      </c>
      <c r="T587" s="194">
        <f>S587*H587</f>
        <v>0</v>
      </c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R587" s="195" t="s">
        <v>348</v>
      </c>
      <c r="AT587" s="195" t="s">
        <v>413</v>
      </c>
      <c r="AU587" s="195" t="s">
        <v>150</v>
      </c>
      <c r="AY587" s="17" t="s">
        <v>142</v>
      </c>
      <c r="BE587" s="196">
        <f>IF(N587="základní",J587,0)</f>
        <v>0</v>
      </c>
      <c r="BF587" s="196">
        <f>IF(N587="snížená",J587,0)</f>
        <v>0</v>
      </c>
      <c r="BG587" s="196">
        <f>IF(N587="zákl. přenesená",J587,0)</f>
        <v>0</v>
      </c>
      <c r="BH587" s="196">
        <f>IF(N587="sníž. přenesená",J587,0)</f>
        <v>0</v>
      </c>
      <c r="BI587" s="196">
        <f>IF(N587="nulová",J587,0)</f>
        <v>0</v>
      </c>
      <c r="BJ587" s="17" t="s">
        <v>150</v>
      </c>
      <c r="BK587" s="196">
        <f>ROUND(I587*H587,2)</f>
        <v>0</v>
      </c>
      <c r="BL587" s="17" t="s">
        <v>261</v>
      </c>
      <c r="BM587" s="195" t="s">
        <v>897</v>
      </c>
    </row>
    <row r="588" spans="1:65" s="2" customFormat="1" ht="16.5" customHeight="1">
      <c r="A588" s="34"/>
      <c r="B588" s="35"/>
      <c r="C588" s="230" t="s">
        <v>898</v>
      </c>
      <c r="D588" s="230" t="s">
        <v>413</v>
      </c>
      <c r="E588" s="231" t="s">
        <v>899</v>
      </c>
      <c r="F588" s="232" t="s">
        <v>900</v>
      </c>
      <c r="G588" s="233" t="s">
        <v>247</v>
      </c>
      <c r="H588" s="234">
        <v>1</v>
      </c>
      <c r="I588" s="235"/>
      <c r="J588" s="236">
        <f>ROUND(I588*H588,2)</f>
        <v>0</v>
      </c>
      <c r="K588" s="237"/>
      <c r="L588" s="238"/>
      <c r="M588" s="239" t="s">
        <v>1</v>
      </c>
      <c r="N588" s="240" t="s">
        <v>39</v>
      </c>
      <c r="O588" s="71"/>
      <c r="P588" s="193">
        <f>O588*H588</f>
        <v>0</v>
      </c>
      <c r="Q588" s="193">
        <v>2.7999999999999998E-4</v>
      </c>
      <c r="R588" s="193">
        <f>Q588*H588</f>
        <v>2.7999999999999998E-4</v>
      </c>
      <c r="S588" s="193">
        <v>0</v>
      </c>
      <c r="T588" s="194">
        <f>S588*H588</f>
        <v>0</v>
      </c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R588" s="195" t="s">
        <v>348</v>
      </c>
      <c r="AT588" s="195" t="s">
        <v>413</v>
      </c>
      <c r="AU588" s="195" t="s">
        <v>150</v>
      </c>
      <c r="AY588" s="17" t="s">
        <v>142</v>
      </c>
      <c r="BE588" s="196">
        <f>IF(N588="základní",J588,0)</f>
        <v>0</v>
      </c>
      <c r="BF588" s="196">
        <f>IF(N588="snížená",J588,0)</f>
        <v>0</v>
      </c>
      <c r="BG588" s="196">
        <f>IF(N588="zákl. přenesená",J588,0)</f>
        <v>0</v>
      </c>
      <c r="BH588" s="196">
        <f>IF(N588="sníž. přenesená",J588,0)</f>
        <v>0</v>
      </c>
      <c r="BI588" s="196">
        <f>IF(N588="nulová",J588,0)</f>
        <v>0</v>
      </c>
      <c r="BJ588" s="17" t="s">
        <v>150</v>
      </c>
      <c r="BK588" s="196">
        <f>ROUND(I588*H588,2)</f>
        <v>0</v>
      </c>
      <c r="BL588" s="17" t="s">
        <v>261</v>
      </c>
      <c r="BM588" s="195" t="s">
        <v>901</v>
      </c>
    </row>
    <row r="589" spans="1:65" s="2" customFormat="1" ht="21.75" customHeight="1">
      <c r="A589" s="34"/>
      <c r="B589" s="35"/>
      <c r="C589" s="183" t="s">
        <v>902</v>
      </c>
      <c r="D589" s="183" t="s">
        <v>145</v>
      </c>
      <c r="E589" s="184" t="s">
        <v>903</v>
      </c>
      <c r="F589" s="185" t="s">
        <v>904</v>
      </c>
      <c r="G589" s="186" t="s">
        <v>157</v>
      </c>
      <c r="H589" s="187">
        <v>20.3</v>
      </c>
      <c r="I589" s="188"/>
      <c r="J589" s="189">
        <f>ROUND(I589*H589,2)</f>
        <v>0</v>
      </c>
      <c r="K589" s="190"/>
      <c r="L589" s="39"/>
      <c r="M589" s="191" t="s">
        <v>1</v>
      </c>
      <c r="N589" s="192" t="s">
        <v>39</v>
      </c>
      <c r="O589" s="71"/>
      <c r="P589" s="193">
        <f>O589*H589</f>
        <v>0</v>
      </c>
      <c r="Q589" s="193">
        <v>0</v>
      </c>
      <c r="R589" s="193">
        <f>Q589*H589</f>
        <v>0</v>
      </c>
      <c r="S589" s="193">
        <v>0</v>
      </c>
      <c r="T589" s="194">
        <f>S589*H589</f>
        <v>0</v>
      </c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R589" s="195" t="s">
        <v>261</v>
      </c>
      <c r="AT589" s="195" t="s">
        <v>145</v>
      </c>
      <c r="AU589" s="195" t="s">
        <v>150</v>
      </c>
      <c r="AY589" s="17" t="s">
        <v>142</v>
      </c>
      <c r="BE589" s="196">
        <f>IF(N589="základní",J589,0)</f>
        <v>0</v>
      </c>
      <c r="BF589" s="196">
        <f>IF(N589="snížená",J589,0)</f>
        <v>0</v>
      </c>
      <c r="BG589" s="196">
        <f>IF(N589="zákl. přenesená",J589,0)</f>
        <v>0</v>
      </c>
      <c r="BH589" s="196">
        <f>IF(N589="sníž. přenesená",J589,0)</f>
        <v>0</v>
      </c>
      <c r="BI589" s="196">
        <f>IF(N589="nulová",J589,0)</f>
        <v>0</v>
      </c>
      <c r="BJ589" s="17" t="s">
        <v>150</v>
      </c>
      <c r="BK589" s="196">
        <f>ROUND(I589*H589,2)</f>
        <v>0</v>
      </c>
      <c r="BL589" s="17" t="s">
        <v>261</v>
      </c>
      <c r="BM589" s="195" t="s">
        <v>905</v>
      </c>
    </row>
    <row r="590" spans="1:65" s="13" customFormat="1" ht="11.25">
      <c r="B590" s="197"/>
      <c r="C590" s="198"/>
      <c r="D590" s="199" t="s">
        <v>152</v>
      </c>
      <c r="E590" s="200" t="s">
        <v>1</v>
      </c>
      <c r="F590" s="201" t="s">
        <v>190</v>
      </c>
      <c r="G590" s="198"/>
      <c r="H590" s="200" t="s">
        <v>1</v>
      </c>
      <c r="I590" s="202"/>
      <c r="J590" s="198"/>
      <c r="K590" s="198"/>
      <c r="L590" s="203"/>
      <c r="M590" s="204"/>
      <c r="N590" s="205"/>
      <c r="O590" s="205"/>
      <c r="P590" s="205"/>
      <c r="Q590" s="205"/>
      <c r="R590" s="205"/>
      <c r="S590" s="205"/>
      <c r="T590" s="206"/>
      <c r="AT590" s="207" t="s">
        <v>152</v>
      </c>
      <c r="AU590" s="207" t="s">
        <v>150</v>
      </c>
      <c r="AV590" s="13" t="s">
        <v>80</v>
      </c>
      <c r="AW590" s="13" t="s">
        <v>31</v>
      </c>
      <c r="AX590" s="13" t="s">
        <v>73</v>
      </c>
      <c r="AY590" s="207" t="s">
        <v>142</v>
      </c>
    </row>
    <row r="591" spans="1:65" s="14" customFormat="1" ht="11.25">
      <c r="B591" s="208"/>
      <c r="C591" s="209"/>
      <c r="D591" s="199" t="s">
        <v>152</v>
      </c>
      <c r="E591" s="210" t="s">
        <v>1</v>
      </c>
      <c r="F591" s="211" t="s">
        <v>880</v>
      </c>
      <c r="G591" s="209"/>
      <c r="H591" s="212">
        <v>10.5</v>
      </c>
      <c r="I591" s="213"/>
      <c r="J591" s="209"/>
      <c r="K591" s="209"/>
      <c r="L591" s="214"/>
      <c r="M591" s="215"/>
      <c r="N591" s="216"/>
      <c r="O591" s="216"/>
      <c r="P591" s="216"/>
      <c r="Q591" s="216"/>
      <c r="R591" s="216"/>
      <c r="S591" s="216"/>
      <c r="T591" s="217"/>
      <c r="AT591" s="218" t="s">
        <v>152</v>
      </c>
      <c r="AU591" s="218" t="s">
        <v>150</v>
      </c>
      <c r="AV591" s="14" t="s">
        <v>150</v>
      </c>
      <c r="AW591" s="14" t="s">
        <v>31</v>
      </c>
      <c r="AX591" s="14" t="s">
        <v>73</v>
      </c>
      <c r="AY591" s="218" t="s">
        <v>142</v>
      </c>
    </row>
    <row r="592" spans="1:65" s="13" customFormat="1" ht="11.25">
      <c r="B592" s="197"/>
      <c r="C592" s="198"/>
      <c r="D592" s="199" t="s">
        <v>152</v>
      </c>
      <c r="E592" s="200" t="s">
        <v>1</v>
      </c>
      <c r="F592" s="201" t="s">
        <v>188</v>
      </c>
      <c r="G592" s="198"/>
      <c r="H592" s="200" t="s">
        <v>1</v>
      </c>
      <c r="I592" s="202"/>
      <c r="J592" s="198"/>
      <c r="K592" s="198"/>
      <c r="L592" s="203"/>
      <c r="M592" s="204"/>
      <c r="N592" s="205"/>
      <c r="O592" s="205"/>
      <c r="P592" s="205"/>
      <c r="Q592" s="205"/>
      <c r="R592" s="205"/>
      <c r="S592" s="205"/>
      <c r="T592" s="206"/>
      <c r="AT592" s="207" t="s">
        <v>152</v>
      </c>
      <c r="AU592" s="207" t="s">
        <v>150</v>
      </c>
      <c r="AV592" s="13" t="s">
        <v>80</v>
      </c>
      <c r="AW592" s="13" t="s">
        <v>31</v>
      </c>
      <c r="AX592" s="13" t="s">
        <v>73</v>
      </c>
      <c r="AY592" s="207" t="s">
        <v>142</v>
      </c>
    </row>
    <row r="593" spans="1:65" s="14" customFormat="1" ht="11.25">
      <c r="B593" s="208"/>
      <c r="C593" s="209"/>
      <c r="D593" s="199" t="s">
        <v>152</v>
      </c>
      <c r="E593" s="210" t="s">
        <v>1</v>
      </c>
      <c r="F593" s="211" t="s">
        <v>881</v>
      </c>
      <c r="G593" s="209"/>
      <c r="H593" s="212">
        <v>7</v>
      </c>
      <c r="I593" s="213"/>
      <c r="J593" s="209"/>
      <c r="K593" s="209"/>
      <c r="L593" s="214"/>
      <c r="M593" s="215"/>
      <c r="N593" s="216"/>
      <c r="O593" s="216"/>
      <c r="P593" s="216"/>
      <c r="Q593" s="216"/>
      <c r="R593" s="216"/>
      <c r="S593" s="216"/>
      <c r="T593" s="217"/>
      <c r="AT593" s="218" t="s">
        <v>152</v>
      </c>
      <c r="AU593" s="218" t="s">
        <v>150</v>
      </c>
      <c r="AV593" s="14" t="s">
        <v>150</v>
      </c>
      <c r="AW593" s="14" t="s">
        <v>31</v>
      </c>
      <c r="AX593" s="14" t="s">
        <v>73</v>
      </c>
      <c r="AY593" s="218" t="s">
        <v>142</v>
      </c>
    </row>
    <row r="594" spans="1:65" s="13" customFormat="1" ht="11.25">
      <c r="B594" s="197"/>
      <c r="C594" s="198"/>
      <c r="D594" s="199" t="s">
        <v>152</v>
      </c>
      <c r="E594" s="200" t="s">
        <v>1</v>
      </c>
      <c r="F594" s="201" t="s">
        <v>184</v>
      </c>
      <c r="G594" s="198"/>
      <c r="H594" s="200" t="s">
        <v>1</v>
      </c>
      <c r="I594" s="202"/>
      <c r="J594" s="198"/>
      <c r="K594" s="198"/>
      <c r="L594" s="203"/>
      <c r="M594" s="204"/>
      <c r="N594" s="205"/>
      <c r="O594" s="205"/>
      <c r="P594" s="205"/>
      <c r="Q594" s="205"/>
      <c r="R594" s="205"/>
      <c r="S594" s="205"/>
      <c r="T594" s="206"/>
      <c r="AT594" s="207" t="s">
        <v>152</v>
      </c>
      <c r="AU594" s="207" t="s">
        <v>150</v>
      </c>
      <c r="AV594" s="13" t="s">
        <v>80</v>
      </c>
      <c r="AW594" s="13" t="s">
        <v>31</v>
      </c>
      <c r="AX594" s="13" t="s">
        <v>73</v>
      </c>
      <c r="AY594" s="207" t="s">
        <v>142</v>
      </c>
    </row>
    <row r="595" spans="1:65" s="14" customFormat="1" ht="11.25">
      <c r="B595" s="208"/>
      <c r="C595" s="209"/>
      <c r="D595" s="199" t="s">
        <v>152</v>
      </c>
      <c r="E595" s="210" t="s">
        <v>1</v>
      </c>
      <c r="F595" s="211" t="s">
        <v>883</v>
      </c>
      <c r="G595" s="209"/>
      <c r="H595" s="212">
        <v>1.0499999999999998</v>
      </c>
      <c r="I595" s="213"/>
      <c r="J595" s="209"/>
      <c r="K595" s="209"/>
      <c r="L595" s="214"/>
      <c r="M595" s="215"/>
      <c r="N595" s="216"/>
      <c r="O595" s="216"/>
      <c r="P595" s="216"/>
      <c r="Q595" s="216"/>
      <c r="R595" s="216"/>
      <c r="S595" s="216"/>
      <c r="T595" s="217"/>
      <c r="AT595" s="218" t="s">
        <v>152</v>
      </c>
      <c r="AU595" s="218" t="s">
        <v>150</v>
      </c>
      <c r="AV595" s="14" t="s">
        <v>150</v>
      </c>
      <c r="AW595" s="14" t="s">
        <v>31</v>
      </c>
      <c r="AX595" s="14" t="s">
        <v>73</v>
      </c>
      <c r="AY595" s="218" t="s">
        <v>142</v>
      </c>
    </row>
    <row r="596" spans="1:65" s="13" customFormat="1" ht="11.25">
      <c r="B596" s="197"/>
      <c r="C596" s="198"/>
      <c r="D596" s="199" t="s">
        <v>152</v>
      </c>
      <c r="E596" s="200" t="s">
        <v>1</v>
      </c>
      <c r="F596" s="201" t="s">
        <v>180</v>
      </c>
      <c r="G596" s="198"/>
      <c r="H596" s="200" t="s">
        <v>1</v>
      </c>
      <c r="I596" s="202"/>
      <c r="J596" s="198"/>
      <c r="K596" s="198"/>
      <c r="L596" s="203"/>
      <c r="M596" s="204"/>
      <c r="N596" s="205"/>
      <c r="O596" s="205"/>
      <c r="P596" s="205"/>
      <c r="Q596" s="205"/>
      <c r="R596" s="205"/>
      <c r="S596" s="205"/>
      <c r="T596" s="206"/>
      <c r="AT596" s="207" t="s">
        <v>152</v>
      </c>
      <c r="AU596" s="207" t="s">
        <v>150</v>
      </c>
      <c r="AV596" s="13" t="s">
        <v>80</v>
      </c>
      <c r="AW596" s="13" t="s">
        <v>31</v>
      </c>
      <c r="AX596" s="13" t="s">
        <v>73</v>
      </c>
      <c r="AY596" s="207" t="s">
        <v>142</v>
      </c>
    </row>
    <row r="597" spans="1:65" s="14" customFormat="1" ht="11.25">
      <c r="B597" s="208"/>
      <c r="C597" s="209"/>
      <c r="D597" s="199" t="s">
        <v>152</v>
      </c>
      <c r="E597" s="210" t="s">
        <v>1</v>
      </c>
      <c r="F597" s="211" t="s">
        <v>884</v>
      </c>
      <c r="G597" s="209"/>
      <c r="H597" s="212">
        <v>1.75</v>
      </c>
      <c r="I597" s="213"/>
      <c r="J597" s="209"/>
      <c r="K597" s="209"/>
      <c r="L597" s="214"/>
      <c r="M597" s="215"/>
      <c r="N597" s="216"/>
      <c r="O597" s="216"/>
      <c r="P597" s="216"/>
      <c r="Q597" s="216"/>
      <c r="R597" s="216"/>
      <c r="S597" s="216"/>
      <c r="T597" s="217"/>
      <c r="AT597" s="218" t="s">
        <v>152</v>
      </c>
      <c r="AU597" s="218" t="s">
        <v>150</v>
      </c>
      <c r="AV597" s="14" t="s">
        <v>150</v>
      </c>
      <c r="AW597" s="14" t="s">
        <v>31</v>
      </c>
      <c r="AX597" s="14" t="s">
        <v>73</v>
      </c>
      <c r="AY597" s="218" t="s">
        <v>142</v>
      </c>
    </row>
    <row r="598" spans="1:65" s="15" customFormat="1" ht="11.25">
      <c r="B598" s="219"/>
      <c r="C598" s="220"/>
      <c r="D598" s="199" t="s">
        <v>152</v>
      </c>
      <c r="E598" s="221" t="s">
        <v>1</v>
      </c>
      <c r="F598" s="222" t="s">
        <v>163</v>
      </c>
      <c r="G598" s="220"/>
      <c r="H598" s="223">
        <v>20.3</v>
      </c>
      <c r="I598" s="224"/>
      <c r="J598" s="220"/>
      <c r="K598" s="220"/>
      <c r="L598" s="225"/>
      <c r="M598" s="226"/>
      <c r="N598" s="227"/>
      <c r="O598" s="227"/>
      <c r="P598" s="227"/>
      <c r="Q598" s="227"/>
      <c r="R598" s="227"/>
      <c r="S598" s="227"/>
      <c r="T598" s="228"/>
      <c r="AT598" s="229" t="s">
        <v>152</v>
      </c>
      <c r="AU598" s="229" t="s">
        <v>150</v>
      </c>
      <c r="AV598" s="15" t="s">
        <v>149</v>
      </c>
      <c r="AW598" s="15" t="s">
        <v>31</v>
      </c>
      <c r="AX598" s="15" t="s">
        <v>80</v>
      </c>
      <c r="AY598" s="229" t="s">
        <v>142</v>
      </c>
    </row>
    <row r="599" spans="1:65" s="2" customFormat="1" ht="21.75" customHeight="1">
      <c r="A599" s="34"/>
      <c r="B599" s="35"/>
      <c r="C599" s="183" t="s">
        <v>906</v>
      </c>
      <c r="D599" s="183" t="s">
        <v>145</v>
      </c>
      <c r="E599" s="184" t="s">
        <v>907</v>
      </c>
      <c r="F599" s="185" t="s">
        <v>908</v>
      </c>
      <c r="G599" s="186" t="s">
        <v>157</v>
      </c>
      <c r="H599" s="187">
        <v>20.3</v>
      </c>
      <c r="I599" s="188"/>
      <c r="J599" s="189">
        <f t="shared" ref="J599:J605" si="40">ROUND(I599*H599,2)</f>
        <v>0</v>
      </c>
      <c r="K599" s="190"/>
      <c r="L599" s="39"/>
      <c r="M599" s="191" t="s">
        <v>1</v>
      </c>
      <c r="N599" s="192" t="s">
        <v>39</v>
      </c>
      <c r="O599" s="71"/>
      <c r="P599" s="193">
        <f t="shared" ref="P599:P605" si="41">O599*H599</f>
        <v>0</v>
      </c>
      <c r="Q599" s="193">
        <v>0</v>
      </c>
      <c r="R599" s="193">
        <f t="shared" ref="R599:R605" si="42">Q599*H599</f>
        <v>0</v>
      </c>
      <c r="S599" s="193">
        <v>0</v>
      </c>
      <c r="T599" s="194">
        <f t="shared" ref="T599:T605" si="43">S599*H599</f>
        <v>0</v>
      </c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R599" s="195" t="s">
        <v>261</v>
      </c>
      <c r="AT599" s="195" t="s">
        <v>145</v>
      </c>
      <c r="AU599" s="195" t="s">
        <v>150</v>
      </c>
      <c r="AY599" s="17" t="s">
        <v>142</v>
      </c>
      <c r="BE599" s="196">
        <f t="shared" ref="BE599:BE605" si="44">IF(N599="základní",J599,0)</f>
        <v>0</v>
      </c>
      <c r="BF599" s="196">
        <f t="shared" ref="BF599:BF605" si="45">IF(N599="snížená",J599,0)</f>
        <v>0</v>
      </c>
      <c r="BG599" s="196">
        <f t="shared" ref="BG599:BG605" si="46">IF(N599="zákl. přenesená",J599,0)</f>
        <v>0</v>
      </c>
      <c r="BH599" s="196">
        <f t="shared" ref="BH599:BH605" si="47">IF(N599="sníž. přenesená",J599,0)</f>
        <v>0</v>
      </c>
      <c r="BI599" s="196">
        <f t="shared" ref="BI599:BI605" si="48">IF(N599="nulová",J599,0)</f>
        <v>0</v>
      </c>
      <c r="BJ599" s="17" t="s">
        <v>150</v>
      </c>
      <c r="BK599" s="196">
        <f t="shared" ref="BK599:BK605" si="49">ROUND(I599*H599,2)</f>
        <v>0</v>
      </c>
      <c r="BL599" s="17" t="s">
        <v>261</v>
      </c>
      <c r="BM599" s="195" t="s">
        <v>909</v>
      </c>
    </row>
    <row r="600" spans="1:65" s="2" customFormat="1" ht="16.5" customHeight="1">
      <c r="A600" s="34"/>
      <c r="B600" s="35"/>
      <c r="C600" s="183" t="s">
        <v>910</v>
      </c>
      <c r="D600" s="183" t="s">
        <v>145</v>
      </c>
      <c r="E600" s="184" t="s">
        <v>911</v>
      </c>
      <c r="F600" s="185" t="s">
        <v>912</v>
      </c>
      <c r="G600" s="186" t="s">
        <v>247</v>
      </c>
      <c r="H600" s="187">
        <v>5</v>
      </c>
      <c r="I600" s="188"/>
      <c r="J600" s="189">
        <f t="shared" si="40"/>
        <v>0</v>
      </c>
      <c r="K600" s="190"/>
      <c r="L600" s="39"/>
      <c r="M600" s="191" t="s">
        <v>1</v>
      </c>
      <c r="N600" s="192" t="s">
        <v>39</v>
      </c>
      <c r="O600" s="71"/>
      <c r="P600" s="193">
        <f t="shared" si="41"/>
        <v>0</v>
      </c>
      <c r="Q600" s="193">
        <v>0</v>
      </c>
      <c r="R600" s="193">
        <f t="shared" si="42"/>
        <v>0</v>
      </c>
      <c r="S600" s="193">
        <v>0</v>
      </c>
      <c r="T600" s="194">
        <f t="shared" si="43"/>
        <v>0</v>
      </c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R600" s="195" t="s">
        <v>261</v>
      </c>
      <c r="AT600" s="195" t="s">
        <v>145</v>
      </c>
      <c r="AU600" s="195" t="s">
        <v>150</v>
      </c>
      <c r="AY600" s="17" t="s">
        <v>142</v>
      </c>
      <c r="BE600" s="196">
        <f t="shared" si="44"/>
        <v>0</v>
      </c>
      <c r="BF600" s="196">
        <f t="shared" si="45"/>
        <v>0</v>
      </c>
      <c r="BG600" s="196">
        <f t="shared" si="46"/>
        <v>0</v>
      </c>
      <c r="BH600" s="196">
        <f t="shared" si="47"/>
        <v>0</v>
      </c>
      <c r="BI600" s="196">
        <f t="shared" si="48"/>
        <v>0</v>
      </c>
      <c r="BJ600" s="17" t="s">
        <v>150</v>
      </c>
      <c r="BK600" s="196">
        <f t="shared" si="49"/>
        <v>0</v>
      </c>
      <c r="BL600" s="17" t="s">
        <v>261</v>
      </c>
      <c r="BM600" s="195" t="s">
        <v>913</v>
      </c>
    </row>
    <row r="601" spans="1:65" s="2" customFormat="1" ht="16.5" customHeight="1">
      <c r="A601" s="34"/>
      <c r="B601" s="35"/>
      <c r="C601" s="183" t="s">
        <v>914</v>
      </c>
      <c r="D601" s="183" t="s">
        <v>145</v>
      </c>
      <c r="E601" s="184" t="s">
        <v>915</v>
      </c>
      <c r="F601" s="185" t="s">
        <v>916</v>
      </c>
      <c r="G601" s="186" t="s">
        <v>157</v>
      </c>
      <c r="H601" s="187">
        <v>20.3</v>
      </c>
      <c r="I601" s="188"/>
      <c r="J601" s="189">
        <f t="shared" si="40"/>
        <v>0</v>
      </c>
      <c r="K601" s="190"/>
      <c r="L601" s="39"/>
      <c r="M601" s="191" t="s">
        <v>1</v>
      </c>
      <c r="N601" s="192" t="s">
        <v>39</v>
      </c>
      <c r="O601" s="71"/>
      <c r="P601" s="193">
        <f t="shared" si="41"/>
        <v>0</v>
      </c>
      <c r="Q601" s="193">
        <v>0</v>
      </c>
      <c r="R601" s="193">
        <f t="shared" si="42"/>
        <v>0</v>
      </c>
      <c r="S601" s="193">
        <v>0</v>
      </c>
      <c r="T601" s="194">
        <f t="shared" si="43"/>
        <v>0</v>
      </c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R601" s="195" t="s">
        <v>261</v>
      </c>
      <c r="AT601" s="195" t="s">
        <v>145</v>
      </c>
      <c r="AU601" s="195" t="s">
        <v>150</v>
      </c>
      <c r="AY601" s="17" t="s">
        <v>142</v>
      </c>
      <c r="BE601" s="196">
        <f t="shared" si="44"/>
        <v>0</v>
      </c>
      <c r="BF601" s="196">
        <f t="shared" si="45"/>
        <v>0</v>
      </c>
      <c r="BG601" s="196">
        <f t="shared" si="46"/>
        <v>0</v>
      </c>
      <c r="BH601" s="196">
        <f t="shared" si="47"/>
        <v>0</v>
      </c>
      <c r="BI601" s="196">
        <f t="shared" si="48"/>
        <v>0</v>
      </c>
      <c r="BJ601" s="17" t="s">
        <v>150</v>
      </c>
      <c r="BK601" s="196">
        <f t="shared" si="49"/>
        <v>0</v>
      </c>
      <c r="BL601" s="17" t="s">
        <v>261</v>
      </c>
      <c r="BM601" s="195" t="s">
        <v>917</v>
      </c>
    </row>
    <row r="602" spans="1:65" s="2" customFormat="1" ht="21.75" customHeight="1">
      <c r="A602" s="34"/>
      <c r="B602" s="35"/>
      <c r="C602" s="183" t="s">
        <v>918</v>
      </c>
      <c r="D602" s="183" t="s">
        <v>145</v>
      </c>
      <c r="E602" s="184" t="s">
        <v>919</v>
      </c>
      <c r="F602" s="185" t="s">
        <v>920</v>
      </c>
      <c r="G602" s="186" t="s">
        <v>157</v>
      </c>
      <c r="H602" s="187">
        <v>20.3</v>
      </c>
      <c r="I602" s="188"/>
      <c r="J602" s="189">
        <f t="shared" si="40"/>
        <v>0</v>
      </c>
      <c r="K602" s="190"/>
      <c r="L602" s="39"/>
      <c r="M602" s="191" t="s">
        <v>1</v>
      </c>
      <c r="N602" s="192" t="s">
        <v>39</v>
      </c>
      <c r="O602" s="71"/>
      <c r="P602" s="193">
        <f t="shared" si="41"/>
        <v>0</v>
      </c>
      <c r="Q602" s="193">
        <v>0</v>
      </c>
      <c r="R602" s="193">
        <f t="shared" si="42"/>
        <v>0</v>
      </c>
      <c r="S602" s="193">
        <v>0</v>
      </c>
      <c r="T602" s="194">
        <f t="shared" si="43"/>
        <v>0</v>
      </c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R602" s="195" t="s">
        <v>261</v>
      </c>
      <c r="AT602" s="195" t="s">
        <v>145</v>
      </c>
      <c r="AU602" s="195" t="s">
        <v>150</v>
      </c>
      <c r="AY602" s="17" t="s">
        <v>142</v>
      </c>
      <c r="BE602" s="196">
        <f t="shared" si="44"/>
        <v>0</v>
      </c>
      <c r="BF602" s="196">
        <f t="shared" si="45"/>
        <v>0</v>
      </c>
      <c r="BG602" s="196">
        <f t="shared" si="46"/>
        <v>0</v>
      </c>
      <c r="BH602" s="196">
        <f t="shared" si="47"/>
        <v>0</v>
      </c>
      <c r="BI602" s="196">
        <f t="shared" si="48"/>
        <v>0</v>
      </c>
      <c r="BJ602" s="17" t="s">
        <v>150</v>
      </c>
      <c r="BK602" s="196">
        <f t="shared" si="49"/>
        <v>0</v>
      </c>
      <c r="BL602" s="17" t="s">
        <v>261</v>
      </c>
      <c r="BM602" s="195" t="s">
        <v>921</v>
      </c>
    </row>
    <row r="603" spans="1:65" s="2" customFormat="1" ht="16.5" customHeight="1">
      <c r="A603" s="34"/>
      <c r="B603" s="35"/>
      <c r="C603" s="183" t="s">
        <v>922</v>
      </c>
      <c r="D603" s="183" t="s">
        <v>145</v>
      </c>
      <c r="E603" s="184" t="s">
        <v>923</v>
      </c>
      <c r="F603" s="185" t="s">
        <v>924</v>
      </c>
      <c r="G603" s="186" t="s">
        <v>157</v>
      </c>
      <c r="H603" s="187">
        <v>23.1</v>
      </c>
      <c r="I603" s="188"/>
      <c r="J603" s="189">
        <f t="shared" si="40"/>
        <v>0</v>
      </c>
      <c r="K603" s="190"/>
      <c r="L603" s="39"/>
      <c r="M603" s="191" t="s">
        <v>1</v>
      </c>
      <c r="N603" s="192" t="s">
        <v>39</v>
      </c>
      <c r="O603" s="71"/>
      <c r="P603" s="193">
        <f t="shared" si="41"/>
        <v>0</v>
      </c>
      <c r="Q603" s="193">
        <v>0</v>
      </c>
      <c r="R603" s="193">
        <f t="shared" si="42"/>
        <v>0</v>
      </c>
      <c r="S603" s="193">
        <v>0</v>
      </c>
      <c r="T603" s="194">
        <f t="shared" si="43"/>
        <v>0</v>
      </c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R603" s="195" t="s">
        <v>261</v>
      </c>
      <c r="AT603" s="195" t="s">
        <v>145</v>
      </c>
      <c r="AU603" s="195" t="s">
        <v>150</v>
      </c>
      <c r="AY603" s="17" t="s">
        <v>142</v>
      </c>
      <c r="BE603" s="196">
        <f t="shared" si="44"/>
        <v>0</v>
      </c>
      <c r="BF603" s="196">
        <f t="shared" si="45"/>
        <v>0</v>
      </c>
      <c r="BG603" s="196">
        <f t="shared" si="46"/>
        <v>0</v>
      </c>
      <c r="BH603" s="196">
        <f t="shared" si="47"/>
        <v>0</v>
      </c>
      <c r="BI603" s="196">
        <f t="shared" si="48"/>
        <v>0</v>
      </c>
      <c r="BJ603" s="17" t="s">
        <v>150</v>
      </c>
      <c r="BK603" s="196">
        <f t="shared" si="49"/>
        <v>0</v>
      </c>
      <c r="BL603" s="17" t="s">
        <v>261</v>
      </c>
      <c r="BM603" s="195" t="s">
        <v>925</v>
      </c>
    </row>
    <row r="604" spans="1:65" s="2" customFormat="1" ht="33" customHeight="1">
      <c r="A604" s="34"/>
      <c r="B604" s="35"/>
      <c r="C604" s="183" t="s">
        <v>926</v>
      </c>
      <c r="D604" s="183" t="s">
        <v>145</v>
      </c>
      <c r="E604" s="184" t="s">
        <v>927</v>
      </c>
      <c r="F604" s="185" t="s">
        <v>928</v>
      </c>
      <c r="G604" s="186" t="s">
        <v>148</v>
      </c>
      <c r="H604" s="187">
        <v>0.15</v>
      </c>
      <c r="I604" s="188"/>
      <c r="J604" s="189">
        <f t="shared" si="40"/>
        <v>0</v>
      </c>
      <c r="K604" s="190"/>
      <c r="L604" s="39"/>
      <c r="M604" s="191" t="s">
        <v>1</v>
      </c>
      <c r="N604" s="192" t="s">
        <v>39</v>
      </c>
      <c r="O604" s="71"/>
      <c r="P604" s="193">
        <f t="shared" si="41"/>
        <v>0</v>
      </c>
      <c r="Q604" s="193">
        <v>0</v>
      </c>
      <c r="R604" s="193">
        <f t="shared" si="42"/>
        <v>0</v>
      </c>
      <c r="S604" s="193">
        <v>0</v>
      </c>
      <c r="T604" s="194">
        <f t="shared" si="43"/>
        <v>0</v>
      </c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R604" s="195" t="s">
        <v>261</v>
      </c>
      <c r="AT604" s="195" t="s">
        <v>145</v>
      </c>
      <c r="AU604" s="195" t="s">
        <v>150</v>
      </c>
      <c r="AY604" s="17" t="s">
        <v>142</v>
      </c>
      <c r="BE604" s="196">
        <f t="shared" si="44"/>
        <v>0</v>
      </c>
      <c r="BF604" s="196">
        <f t="shared" si="45"/>
        <v>0</v>
      </c>
      <c r="BG604" s="196">
        <f t="shared" si="46"/>
        <v>0</v>
      </c>
      <c r="BH604" s="196">
        <f t="shared" si="47"/>
        <v>0</v>
      </c>
      <c r="BI604" s="196">
        <f t="shared" si="48"/>
        <v>0</v>
      </c>
      <c r="BJ604" s="17" t="s">
        <v>150</v>
      </c>
      <c r="BK604" s="196">
        <f t="shared" si="49"/>
        <v>0</v>
      </c>
      <c r="BL604" s="17" t="s">
        <v>261</v>
      </c>
      <c r="BM604" s="195" t="s">
        <v>929</v>
      </c>
    </row>
    <row r="605" spans="1:65" s="2" customFormat="1" ht="24.2" customHeight="1">
      <c r="A605" s="34"/>
      <c r="B605" s="35"/>
      <c r="C605" s="183" t="s">
        <v>930</v>
      </c>
      <c r="D605" s="183" t="s">
        <v>145</v>
      </c>
      <c r="E605" s="184" t="s">
        <v>931</v>
      </c>
      <c r="F605" s="185" t="s">
        <v>932</v>
      </c>
      <c r="G605" s="186" t="s">
        <v>148</v>
      </c>
      <c r="H605" s="187">
        <v>0.15</v>
      </c>
      <c r="I605" s="188"/>
      <c r="J605" s="189">
        <f t="shared" si="40"/>
        <v>0</v>
      </c>
      <c r="K605" s="190"/>
      <c r="L605" s="39"/>
      <c r="M605" s="191" t="s">
        <v>1</v>
      </c>
      <c r="N605" s="192" t="s">
        <v>39</v>
      </c>
      <c r="O605" s="71"/>
      <c r="P605" s="193">
        <f t="shared" si="41"/>
        <v>0</v>
      </c>
      <c r="Q605" s="193">
        <v>0</v>
      </c>
      <c r="R605" s="193">
        <f t="shared" si="42"/>
        <v>0</v>
      </c>
      <c r="S605" s="193">
        <v>0</v>
      </c>
      <c r="T605" s="194">
        <f t="shared" si="43"/>
        <v>0</v>
      </c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R605" s="195" t="s">
        <v>261</v>
      </c>
      <c r="AT605" s="195" t="s">
        <v>145</v>
      </c>
      <c r="AU605" s="195" t="s">
        <v>150</v>
      </c>
      <c r="AY605" s="17" t="s">
        <v>142</v>
      </c>
      <c r="BE605" s="196">
        <f t="shared" si="44"/>
        <v>0</v>
      </c>
      <c r="BF605" s="196">
        <f t="shared" si="45"/>
        <v>0</v>
      </c>
      <c r="BG605" s="196">
        <f t="shared" si="46"/>
        <v>0</v>
      </c>
      <c r="BH605" s="196">
        <f t="shared" si="47"/>
        <v>0</v>
      </c>
      <c r="BI605" s="196">
        <f t="shared" si="48"/>
        <v>0</v>
      </c>
      <c r="BJ605" s="17" t="s">
        <v>150</v>
      </c>
      <c r="BK605" s="196">
        <f t="shared" si="49"/>
        <v>0</v>
      </c>
      <c r="BL605" s="17" t="s">
        <v>261</v>
      </c>
      <c r="BM605" s="195" t="s">
        <v>933</v>
      </c>
    </row>
    <row r="606" spans="1:65" s="12" customFormat="1" ht="22.9" customHeight="1">
      <c r="B606" s="167"/>
      <c r="C606" s="168"/>
      <c r="D606" s="169" t="s">
        <v>72</v>
      </c>
      <c r="E606" s="181" t="s">
        <v>934</v>
      </c>
      <c r="F606" s="181" t="s">
        <v>935</v>
      </c>
      <c r="G606" s="168"/>
      <c r="H606" s="168"/>
      <c r="I606" s="171"/>
      <c r="J606" s="182">
        <f>BK606</f>
        <v>0</v>
      </c>
      <c r="K606" s="168"/>
      <c r="L606" s="173"/>
      <c r="M606" s="174"/>
      <c r="N606" s="175"/>
      <c r="O606" s="175"/>
      <c r="P606" s="176">
        <f>SUM(P607:P780)</f>
        <v>0</v>
      </c>
      <c r="Q606" s="175"/>
      <c r="R606" s="176">
        <f>SUM(R607:R780)</f>
        <v>3.9997999999999999E-2</v>
      </c>
      <c r="S606" s="175"/>
      <c r="T606" s="177">
        <f>SUM(T607:T780)</f>
        <v>3.4680000000000002E-2</v>
      </c>
      <c r="AR606" s="178" t="s">
        <v>150</v>
      </c>
      <c r="AT606" s="179" t="s">
        <v>72</v>
      </c>
      <c r="AU606" s="179" t="s">
        <v>80</v>
      </c>
      <c r="AY606" s="178" t="s">
        <v>142</v>
      </c>
      <c r="BK606" s="180">
        <f>SUM(BK607:BK780)</f>
        <v>0</v>
      </c>
    </row>
    <row r="607" spans="1:65" s="2" customFormat="1" ht="24.2" customHeight="1">
      <c r="A607" s="34"/>
      <c r="B607" s="35"/>
      <c r="C607" s="183" t="s">
        <v>936</v>
      </c>
      <c r="D607" s="183" t="s">
        <v>145</v>
      </c>
      <c r="E607" s="184" t="s">
        <v>937</v>
      </c>
      <c r="F607" s="185" t="s">
        <v>938</v>
      </c>
      <c r="G607" s="186" t="s">
        <v>313</v>
      </c>
      <c r="H607" s="187">
        <v>20</v>
      </c>
      <c r="I607" s="188"/>
      <c r="J607" s="189">
        <f>ROUND(I607*H607,2)</f>
        <v>0</v>
      </c>
      <c r="K607" s="190"/>
      <c r="L607" s="39"/>
      <c r="M607" s="191" t="s">
        <v>1</v>
      </c>
      <c r="N607" s="192" t="s">
        <v>39</v>
      </c>
      <c r="O607" s="71"/>
      <c r="P607" s="193">
        <f>O607*H607</f>
        <v>0</v>
      </c>
      <c r="Q607" s="193">
        <v>0</v>
      </c>
      <c r="R607" s="193">
        <f>Q607*H607</f>
        <v>0</v>
      </c>
      <c r="S607" s="193">
        <v>0</v>
      </c>
      <c r="T607" s="194">
        <f>S607*H607</f>
        <v>0</v>
      </c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R607" s="195" t="s">
        <v>261</v>
      </c>
      <c r="AT607" s="195" t="s">
        <v>145</v>
      </c>
      <c r="AU607" s="195" t="s">
        <v>150</v>
      </c>
      <c r="AY607" s="17" t="s">
        <v>142</v>
      </c>
      <c r="BE607" s="196">
        <f>IF(N607="základní",J607,0)</f>
        <v>0</v>
      </c>
      <c r="BF607" s="196">
        <f>IF(N607="snížená",J607,0)</f>
        <v>0</v>
      </c>
      <c r="BG607" s="196">
        <f>IF(N607="zákl. přenesená",J607,0)</f>
        <v>0</v>
      </c>
      <c r="BH607" s="196">
        <f>IF(N607="sníž. přenesená",J607,0)</f>
        <v>0</v>
      </c>
      <c r="BI607" s="196">
        <f>IF(N607="nulová",J607,0)</f>
        <v>0</v>
      </c>
      <c r="BJ607" s="17" t="s">
        <v>150</v>
      </c>
      <c r="BK607" s="196">
        <f>ROUND(I607*H607,2)</f>
        <v>0</v>
      </c>
      <c r="BL607" s="17" t="s">
        <v>261</v>
      </c>
      <c r="BM607" s="195" t="s">
        <v>939</v>
      </c>
    </row>
    <row r="608" spans="1:65" s="2" customFormat="1" ht="16.5" customHeight="1">
      <c r="A608" s="34"/>
      <c r="B608" s="35"/>
      <c r="C608" s="230" t="s">
        <v>940</v>
      </c>
      <c r="D608" s="230" t="s">
        <v>413</v>
      </c>
      <c r="E608" s="231" t="s">
        <v>941</v>
      </c>
      <c r="F608" s="232" t="s">
        <v>942</v>
      </c>
      <c r="G608" s="233" t="s">
        <v>313</v>
      </c>
      <c r="H608" s="234">
        <v>21</v>
      </c>
      <c r="I608" s="235"/>
      <c r="J608" s="236">
        <f>ROUND(I608*H608,2)</f>
        <v>0</v>
      </c>
      <c r="K608" s="237"/>
      <c r="L608" s="238"/>
      <c r="M608" s="239" t="s">
        <v>1</v>
      </c>
      <c r="N608" s="240" t="s">
        <v>39</v>
      </c>
      <c r="O608" s="71"/>
      <c r="P608" s="193">
        <f>O608*H608</f>
        <v>0</v>
      </c>
      <c r="Q608" s="193">
        <v>1.0000000000000001E-5</v>
      </c>
      <c r="R608" s="193">
        <f>Q608*H608</f>
        <v>2.1000000000000001E-4</v>
      </c>
      <c r="S608" s="193">
        <v>0</v>
      </c>
      <c r="T608" s="194">
        <f>S608*H608</f>
        <v>0</v>
      </c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R608" s="195" t="s">
        <v>348</v>
      </c>
      <c r="AT608" s="195" t="s">
        <v>413</v>
      </c>
      <c r="AU608" s="195" t="s">
        <v>150</v>
      </c>
      <c r="AY608" s="17" t="s">
        <v>142</v>
      </c>
      <c r="BE608" s="196">
        <f>IF(N608="základní",J608,0)</f>
        <v>0</v>
      </c>
      <c r="BF608" s="196">
        <f>IF(N608="snížená",J608,0)</f>
        <v>0</v>
      </c>
      <c r="BG608" s="196">
        <f>IF(N608="zákl. přenesená",J608,0)</f>
        <v>0</v>
      </c>
      <c r="BH608" s="196">
        <f>IF(N608="sníž. přenesená",J608,0)</f>
        <v>0</v>
      </c>
      <c r="BI608" s="196">
        <f>IF(N608="nulová",J608,0)</f>
        <v>0</v>
      </c>
      <c r="BJ608" s="17" t="s">
        <v>150</v>
      </c>
      <c r="BK608" s="196">
        <f>ROUND(I608*H608,2)</f>
        <v>0</v>
      </c>
      <c r="BL608" s="17" t="s">
        <v>261</v>
      </c>
      <c r="BM608" s="195" t="s">
        <v>943</v>
      </c>
    </row>
    <row r="609" spans="1:65" s="14" customFormat="1" ht="11.25">
      <c r="B609" s="208"/>
      <c r="C609" s="209"/>
      <c r="D609" s="199" t="s">
        <v>152</v>
      </c>
      <c r="E609" s="209"/>
      <c r="F609" s="211" t="s">
        <v>944</v>
      </c>
      <c r="G609" s="209"/>
      <c r="H609" s="212">
        <v>21</v>
      </c>
      <c r="I609" s="213"/>
      <c r="J609" s="209"/>
      <c r="K609" s="209"/>
      <c r="L609" s="214"/>
      <c r="M609" s="215"/>
      <c r="N609" s="216"/>
      <c r="O609" s="216"/>
      <c r="P609" s="216"/>
      <c r="Q609" s="216"/>
      <c r="R609" s="216"/>
      <c r="S609" s="216"/>
      <c r="T609" s="217"/>
      <c r="AT609" s="218" t="s">
        <v>152</v>
      </c>
      <c r="AU609" s="218" t="s">
        <v>150</v>
      </c>
      <c r="AV609" s="14" t="s">
        <v>150</v>
      </c>
      <c r="AW609" s="14" t="s">
        <v>4</v>
      </c>
      <c r="AX609" s="14" t="s">
        <v>80</v>
      </c>
      <c r="AY609" s="218" t="s">
        <v>142</v>
      </c>
    </row>
    <row r="610" spans="1:65" s="2" customFormat="1" ht="16.5" customHeight="1">
      <c r="A610" s="34"/>
      <c r="B610" s="35"/>
      <c r="C610" s="183" t="s">
        <v>945</v>
      </c>
      <c r="D610" s="183" t="s">
        <v>145</v>
      </c>
      <c r="E610" s="184" t="s">
        <v>946</v>
      </c>
      <c r="F610" s="185" t="s">
        <v>947</v>
      </c>
      <c r="G610" s="186" t="s">
        <v>247</v>
      </c>
      <c r="H610" s="187">
        <v>5</v>
      </c>
      <c r="I610" s="188"/>
      <c r="J610" s="189">
        <f>ROUND(I610*H610,2)</f>
        <v>0</v>
      </c>
      <c r="K610" s="190"/>
      <c r="L610" s="39"/>
      <c r="M610" s="191" t="s">
        <v>1</v>
      </c>
      <c r="N610" s="192" t="s">
        <v>39</v>
      </c>
      <c r="O610" s="71"/>
      <c r="P610" s="193">
        <f>O610*H610</f>
        <v>0</v>
      </c>
      <c r="Q610" s="193">
        <v>0</v>
      </c>
      <c r="R610" s="193">
        <f>Q610*H610</f>
        <v>0</v>
      </c>
      <c r="S610" s="193">
        <v>0</v>
      </c>
      <c r="T610" s="194">
        <f>S610*H610</f>
        <v>0</v>
      </c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R610" s="195" t="s">
        <v>261</v>
      </c>
      <c r="AT610" s="195" t="s">
        <v>145</v>
      </c>
      <c r="AU610" s="195" t="s">
        <v>150</v>
      </c>
      <c r="AY610" s="17" t="s">
        <v>142</v>
      </c>
      <c r="BE610" s="196">
        <f>IF(N610="základní",J610,0)</f>
        <v>0</v>
      </c>
      <c r="BF610" s="196">
        <f>IF(N610="snížená",J610,0)</f>
        <v>0</v>
      </c>
      <c r="BG610" s="196">
        <f>IF(N610="zákl. přenesená",J610,0)</f>
        <v>0</v>
      </c>
      <c r="BH610" s="196">
        <f>IF(N610="sníž. přenesená",J610,0)</f>
        <v>0</v>
      </c>
      <c r="BI610" s="196">
        <f>IF(N610="nulová",J610,0)</f>
        <v>0</v>
      </c>
      <c r="BJ610" s="17" t="s">
        <v>150</v>
      </c>
      <c r="BK610" s="196">
        <f>ROUND(I610*H610,2)</f>
        <v>0</v>
      </c>
      <c r="BL610" s="17" t="s">
        <v>261</v>
      </c>
      <c r="BM610" s="195" t="s">
        <v>948</v>
      </c>
    </row>
    <row r="611" spans="1:65" s="2" customFormat="1" ht="24.2" customHeight="1">
      <c r="A611" s="34"/>
      <c r="B611" s="35"/>
      <c r="C611" s="230" t="s">
        <v>949</v>
      </c>
      <c r="D611" s="230" t="s">
        <v>413</v>
      </c>
      <c r="E611" s="231" t="s">
        <v>950</v>
      </c>
      <c r="F611" s="232" t="s">
        <v>951</v>
      </c>
      <c r="G611" s="233" t="s">
        <v>247</v>
      </c>
      <c r="H611" s="234">
        <v>5</v>
      </c>
      <c r="I611" s="235"/>
      <c r="J611" s="236">
        <f>ROUND(I611*H611,2)</f>
        <v>0</v>
      </c>
      <c r="K611" s="237"/>
      <c r="L611" s="238"/>
      <c r="M611" s="239" t="s">
        <v>1</v>
      </c>
      <c r="N611" s="240" t="s">
        <v>39</v>
      </c>
      <c r="O611" s="71"/>
      <c r="P611" s="193">
        <f>O611*H611</f>
        <v>0</v>
      </c>
      <c r="Q611" s="193">
        <v>9.0000000000000006E-5</v>
      </c>
      <c r="R611" s="193">
        <f>Q611*H611</f>
        <v>4.5000000000000004E-4</v>
      </c>
      <c r="S611" s="193">
        <v>0</v>
      </c>
      <c r="T611" s="194">
        <f>S611*H611</f>
        <v>0</v>
      </c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R611" s="195" t="s">
        <v>348</v>
      </c>
      <c r="AT611" s="195" t="s">
        <v>413</v>
      </c>
      <c r="AU611" s="195" t="s">
        <v>150</v>
      </c>
      <c r="AY611" s="17" t="s">
        <v>142</v>
      </c>
      <c r="BE611" s="196">
        <f>IF(N611="základní",J611,0)</f>
        <v>0</v>
      </c>
      <c r="BF611" s="196">
        <f>IF(N611="snížená",J611,0)</f>
        <v>0</v>
      </c>
      <c r="BG611" s="196">
        <f>IF(N611="zákl. přenesená",J611,0)</f>
        <v>0</v>
      </c>
      <c r="BH611" s="196">
        <f>IF(N611="sníž. přenesená",J611,0)</f>
        <v>0</v>
      </c>
      <c r="BI611" s="196">
        <f>IF(N611="nulová",J611,0)</f>
        <v>0</v>
      </c>
      <c r="BJ611" s="17" t="s">
        <v>150</v>
      </c>
      <c r="BK611" s="196">
        <f>ROUND(I611*H611,2)</f>
        <v>0</v>
      </c>
      <c r="BL611" s="17" t="s">
        <v>261</v>
      </c>
      <c r="BM611" s="195" t="s">
        <v>952</v>
      </c>
    </row>
    <row r="612" spans="1:65" s="2" customFormat="1" ht="21.75" customHeight="1">
      <c r="A612" s="34"/>
      <c r="B612" s="35"/>
      <c r="C612" s="183" t="s">
        <v>953</v>
      </c>
      <c r="D612" s="183" t="s">
        <v>145</v>
      </c>
      <c r="E612" s="184" t="s">
        <v>954</v>
      </c>
      <c r="F612" s="185" t="s">
        <v>955</v>
      </c>
      <c r="G612" s="186" t="s">
        <v>247</v>
      </c>
      <c r="H612" s="187">
        <v>41</v>
      </c>
      <c r="I612" s="188"/>
      <c r="J612" s="189">
        <f>ROUND(I612*H612,2)</f>
        <v>0</v>
      </c>
      <c r="K612" s="190"/>
      <c r="L612" s="39"/>
      <c r="M612" s="191" t="s">
        <v>1</v>
      </c>
      <c r="N612" s="192" t="s">
        <v>39</v>
      </c>
      <c r="O612" s="71"/>
      <c r="P612" s="193">
        <f>O612*H612</f>
        <v>0</v>
      </c>
      <c r="Q612" s="193">
        <v>0</v>
      </c>
      <c r="R612" s="193">
        <f>Q612*H612</f>
        <v>0</v>
      </c>
      <c r="S612" s="193">
        <v>0</v>
      </c>
      <c r="T612" s="194">
        <f>S612*H612</f>
        <v>0</v>
      </c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R612" s="195" t="s">
        <v>261</v>
      </c>
      <c r="AT612" s="195" t="s">
        <v>145</v>
      </c>
      <c r="AU612" s="195" t="s">
        <v>150</v>
      </c>
      <c r="AY612" s="17" t="s">
        <v>142</v>
      </c>
      <c r="BE612" s="196">
        <f>IF(N612="základní",J612,0)</f>
        <v>0</v>
      </c>
      <c r="BF612" s="196">
        <f>IF(N612="snížená",J612,0)</f>
        <v>0</v>
      </c>
      <c r="BG612" s="196">
        <f>IF(N612="zákl. přenesená",J612,0)</f>
        <v>0</v>
      </c>
      <c r="BH612" s="196">
        <f>IF(N612="sníž. přenesená",J612,0)</f>
        <v>0</v>
      </c>
      <c r="BI612" s="196">
        <f>IF(N612="nulová",J612,0)</f>
        <v>0</v>
      </c>
      <c r="BJ612" s="17" t="s">
        <v>150</v>
      </c>
      <c r="BK612" s="196">
        <f>ROUND(I612*H612,2)</f>
        <v>0</v>
      </c>
      <c r="BL612" s="17" t="s">
        <v>261</v>
      </c>
      <c r="BM612" s="195" t="s">
        <v>956</v>
      </c>
    </row>
    <row r="613" spans="1:65" s="2" customFormat="1" ht="21.75" customHeight="1">
      <c r="A613" s="34"/>
      <c r="B613" s="35"/>
      <c r="C613" s="230" t="s">
        <v>957</v>
      </c>
      <c r="D613" s="230" t="s">
        <v>413</v>
      </c>
      <c r="E613" s="231" t="s">
        <v>958</v>
      </c>
      <c r="F613" s="232" t="s">
        <v>959</v>
      </c>
      <c r="G613" s="233" t="s">
        <v>247</v>
      </c>
      <c r="H613" s="234">
        <v>41</v>
      </c>
      <c r="I613" s="235"/>
      <c r="J613" s="236">
        <f>ROUND(I613*H613,2)</f>
        <v>0</v>
      </c>
      <c r="K613" s="237"/>
      <c r="L613" s="238"/>
      <c r="M613" s="239" t="s">
        <v>1</v>
      </c>
      <c r="N613" s="240" t="s">
        <v>39</v>
      </c>
      <c r="O613" s="71"/>
      <c r="P613" s="193">
        <f>O613*H613</f>
        <v>0</v>
      </c>
      <c r="Q613" s="193">
        <v>4.0000000000000003E-5</v>
      </c>
      <c r="R613" s="193">
        <f>Q613*H613</f>
        <v>1.6400000000000002E-3</v>
      </c>
      <c r="S613" s="193">
        <v>0</v>
      </c>
      <c r="T613" s="194">
        <f>S613*H613</f>
        <v>0</v>
      </c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R613" s="195" t="s">
        <v>348</v>
      </c>
      <c r="AT613" s="195" t="s">
        <v>413</v>
      </c>
      <c r="AU613" s="195" t="s">
        <v>150</v>
      </c>
      <c r="AY613" s="17" t="s">
        <v>142</v>
      </c>
      <c r="BE613" s="196">
        <f>IF(N613="základní",J613,0)</f>
        <v>0</v>
      </c>
      <c r="BF613" s="196">
        <f>IF(N613="snížená",J613,0)</f>
        <v>0</v>
      </c>
      <c r="BG613" s="196">
        <f>IF(N613="zákl. přenesená",J613,0)</f>
        <v>0</v>
      </c>
      <c r="BH613" s="196">
        <f>IF(N613="sníž. přenesená",J613,0)</f>
        <v>0</v>
      </c>
      <c r="BI613" s="196">
        <f>IF(N613="nulová",J613,0)</f>
        <v>0</v>
      </c>
      <c r="BJ613" s="17" t="s">
        <v>150</v>
      </c>
      <c r="BK613" s="196">
        <f>ROUND(I613*H613,2)</f>
        <v>0</v>
      </c>
      <c r="BL613" s="17" t="s">
        <v>261</v>
      </c>
      <c r="BM613" s="195" t="s">
        <v>960</v>
      </c>
    </row>
    <row r="614" spans="1:65" s="2" customFormat="1" ht="33" customHeight="1">
      <c r="A614" s="34"/>
      <c r="B614" s="35"/>
      <c r="C614" s="183" t="s">
        <v>961</v>
      </c>
      <c r="D614" s="183" t="s">
        <v>145</v>
      </c>
      <c r="E614" s="184" t="s">
        <v>962</v>
      </c>
      <c r="F614" s="185" t="s">
        <v>963</v>
      </c>
      <c r="G614" s="186" t="s">
        <v>313</v>
      </c>
      <c r="H614" s="187">
        <v>149</v>
      </c>
      <c r="I614" s="188"/>
      <c r="J614" s="189">
        <f>ROUND(I614*H614,2)</f>
        <v>0</v>
      </c>
      <c r="K614" s="190"/>
      <c r="L614" s="39"/>
      <c r="M614" s="191" t="s">
        <v>1</v>
      </c>
      <c r="N614" s="192" t="s">
        <v>39</v>
      </c>
      <c r="O614" s="71"/>
      <c r="P614" s="193">
        <f>O614*H614</f>
        <v>0</v>
      </c>
      <c r="Q614" s="193">
        <v>0</v>
      </c>
      <c r="R614" s="193">
        <f>Q614*H614</f>
        <v>0</v>
      </c>
      <c r="S614" s="193">
        <v>0</v>
      </c>
      <c r="T614" s="194">
        <f>S614*H614</f>
        <v>0</v>
      </c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R614" s="195" t="s">
        <v>261</v>
      </c>
      <c r="AT614" s="195" t="s">
        <v>145</v>
      </c>
      <c r="AU614" s="195" t="s">
        <v>150</v>
      </c>
      <c r="AY614" s="17" t="s">
        <v>142</v>
      </c>
      <c r="BE614" s="196">
        <f>IF(N614="základní",J614,0)</f>
        <v>0</v>
      </c>
      <c r="BF614" s="196">
        <f>IF(N614="snížená",J614,0)</f>
        <v>0</v>
      </c>
      <c r="BG614" s="196">
        <f>IF(N614="zákl. přenesená",J614,0)</f>
        <v>0</v>
      </c>
      <c r="BH614" s="196">
        <f>IF(N614="sníž. přenesená",J614,0)</f>
        <v>0</v>
      </c>
      <c r="BI614" s="196">
        <f>IF(N614="nulová",J614,0)</f>
        <v>0</v>
      </c>
      <c r="BJ614" s="17" t="s">
        <v>150</v>
      </c>
      <c r="BK614" s="196">
        <f>ROUND(I614*H614,2)</f>
        <v>0</v>
      </c>
      <c r="BL614" s="17" t="s">
        <v>261</v>
      </c>
      <c r="BM614" s="195" t="s">
        <v>964</v>
      </c>
    </row>
    <row r="615" spans="1:65" s="14" customFormat="1" ht="11.25">
      <c r="B615" s="208"/>
      <c r="C615" s="209"/>
      <c r="D615" s="199" t="s">
        <v>152</v>
      </c>
      <c r="E615" s="210" t="s">
        <v>1</v>
      </c>
      <c r="F615" s="211" t="s">
        <v>965</v>
      </c>
      <c r="G615" s="209"/>
      <c r="H615" s="212">
        <v>149</v>
      </c>
      <c r="I615" s="213"/>
      <c r="J615" s="209"/>
      <c r="K615" s="209"/>
      <c r="L615" s="214"/>
      <c r="M615" s="215"/>
      <c r="N615" s="216"/>
      <c r="O615" s="216"/>
      <c r="P615" s="216"/>
      <c r="Q615" s="216"/>
      <c r="R615" s="216"/>
      <c r="S615" s="216"/>
      <c r="T615" s="217"/>
      <c r="AT615" s="218" t="s">
        <v>152</v>
      </c>
      <c r="AU615" s="218" t="s">
        <v>150</v>
      </c>
      <c r="AV615" s="14" t="s">
        <v>150</v>
      </c>
      <c r="AW615" s="14" t="s">
        <v>31</v>
      </c>
      <c r="AX615" s="14" t="s">
        <v>80</v>
      </c>
      <c r="AY615" s="218" t="s">
        <v>142</v>
      </c>
    </row>
    <row r="616" spans="1:65" s="2" customFormat="1" ht="24.2" customHeight="1">
      <c r="A616" s="34"/>
      <c r="B616" s="35"/>
      <c r="C616" s="230" t="s">
        <v>966</v>
      </c>
      <c r="D616" s="230" t="s">
        <v>413</v>
      </c>
      <c r="E616" s="231" t="s">
        <v>967</v>
      </c>
      <c r="F616" s="232" t="s">
        <v>968</v>
      </c>
      <c r="G616" s="233" t="s">
        <v>313</v>
      </c>
      <c r="H616" s="234">
        <v>75.599999999999994</v>
      </c>
      <c r="I616" s="235"/>
      <c r="J616" s="236">
        <f>ROUND(I616*H616,2)</f>
        <v>0</v>
      </c>
      <c r="K616" s="237"/>
      <c r="L616" s="238"/>
      <c r="M616" s="239" t="s">
        <v>1</v>
      </c>
      <c r="N616" s="240" t="s">
        <v>39</v>
      </c>
      <c r="O616" s="71"/>
      <c r="P616" s="193">
        <f>O616*H616</f>
        <v>0</v>
      </c>
      <c r="Q616" s="193">
        <v>1.0000000000000001E-5</v>
      </c>
      <c r="R616" s="193">
        <f>Q616*H616</f>
        <v>7.5600000000000005E-4</v>
      </c>
      <c r="S616" s="193">
        <v>0</v>
      </c>
      <c r="T616" s="194">
        <f>S616*H616</f>
        <v>0</v>
      </c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R616" s="195" t="s">
        <v>348</v>
      </c>
      <c r="AT616" s="195" t="s">
        <v>413</v>
      </c>
      <c r="AU616" s="195" t="s">
        <v>150</v>
      </c>
      <c r="AY616" s="17" t="s">
        <v>142</v>
      </c>
      <c r="BE616" s="196">
        <f>IF(N616="základní",J616,0)</f>
        <v>0</v>
      </c>
      <c r="BF616" s="196">
        <f>IF(N616="snížená",J616,0)</f>
        <v>0</v>
      </c>
      <c r="BG616" s="196">
        <f>IF(N616="zákl. přenesená",J616,0)</f>
        <v>0</v>
      </c>
      <c r="BH616" s="196">
        <f>IF(N616="sníž. přenesená",J616,0)</f>
        <v>0</v>
      </c>
      <c r="BI616" s="196">
        <f>IF(N616="nulová",J616,0)</f>
        <v>0</v>
      </c>
      <c r="BJ616" s="17" t="s">
        <v>150</v>
      </c>
      <c r="BK616" s="196">
        <f>ROUND(I616*H616,2)</f>
        <v>0</v>
      </c>
      <c r="BL616" s="17" t="s">
        <v>261</v>
      </c>
      <c r="BM616" s="195" t="s">
        <v>969</v>
      </c>
    </row>
    <row r="617" spans="1:65" s="13" customFormat="1" ht="11.25">
      <c r="B617" s="197"/>
      <c r="C617" s="198"/>
      <c r="D617" s="199" t="s">
        <v>152</v>
      </c>
      <c r="E617" s="200" t="s">
        <v>1</v>
      </c>
      <c r="F617" s="201" t="s">
        <v>970</v>
      </c>
      <c r="G617" s="198"/>
      <c r="H617" s="200" t="s">
        <v>1</v>
      </c>
      <c r="I617" s="202"/>
      <c r="J617" s="198"/>
      <c r="K617" s="198"/>
      <c r="L617" s="203"/>
      <c r="M617" s="204"/>
      <c r="N617" s="205"/>
      <c r="O617" s="205"/>
      <c r="P617" s="205"/>
      <c r="Q617" s="205"/>
      <c r="R617" s="205"/>
      <c r="S617" s="205"/>
      <c r="T617" s="206"/>
      <c r="AT617" s="207" t="s">
        <v>152</v>
      </c>
      <c r="AU617" s="207" t="s">
        <v>150</v>
      </c>
      <c r="AV617" s="13" t="s">
        <v>80</v>
      </c>
      <c r="AW617" s="13" t="s">
        <v>31</v>
      </c>
      <c r="AX617" s="13" t="s">
        <v>73</v>
      </c>
      <c r="AY617" s="207" t="s">
        <v>142</v>
      </c>
    </row>
    <row r="618" spans="1:65" s="13" customFormat="1" ht="11.25">
      <c r="B618" s="197"/>
      <c r="C618" s="198"/>
      <c r="D618" s="199" t="s">
        <v>152</v>
      </c>
      <c r="E618" s="200" t="s">
        <v>1</v>
      </c>
      <c r="F618" s="201" t="s">
        <v>180</v>
      </c>
      <c r="G618" s="198"/>
      <c r="H618" s="200" t="s">
        <v>1</v>
      </c>
      <c r="I618" s="202"/>
      <c r="J618" s="198"/>
      <c r="K618" s="198"/>
      <c r="L618" s="203"/>
      <c r="M618" s="204"/>
      <c r="N618" s="205"/>
      <c r="O618" s="205"/>
      <c r="P618" s="205"/>
      <c r="Q618" s="205"/>
      <c r="R618" s="205"/>
      <c r="S618" s="205"/>
      <c r="T618" s="206"/>
      <c r="AT618" s="207" t="s">
        <v>152</v>
      </c>
      <c r="AU618" s="207" t="s">
        <v>150</v>
      </c>
      <c r="AV618" s="13" t="s">
        <v>80</v>
      </c>
      <c r="AW618" s="13" t="s">
        <v>31</v>
      </c>
      <c r="AX618" s="13" t="s">
        <v>73</v>
      </c>
      <c r="AY618" s="207" t="s">
        <v>142</v>
      </c>
    </row>
    <row r="619" spans="1:65" s="14" customFormat="1" ht="11.25">
      <c r="B619" s="208"/>
      <c r="C619" s="209"/>
      <c r="D619" s="199" t="s">
        <v>152</v>
      </c>
      <c r="E619" s="210" t="s">
        <v>1</v>
      </c>
      <c r="F619" s="211" t="s">
        <v>971</v>
      </c>
      <c r="G619" s="209"/>
      <c r="H619" s="212">
        <v>21</v>
      </c>
      <c r="I619" s="213"/>
      <c r="J619" s="209"/>
      <c r="K619" s="209"/>
      <c r="L619" s="214"/>
      <c r="M619" s="215"/>
      <c r="N619" s="216"/>
      <c r="O619" s="216"/>
      <c r="P619" s="216"/>
      <c r="Q619" s="216"/>
      <c r="R619" s="216"/>
      <c r="S619" s="216"/>
      <c r="T619" s="217"/>
      <c r="AT619" s="218" t="s">
        <v>152</v>
      </c>
      <c r="AU619" s="218" t="s">
        <v>150</v>
      </c>
      <c r="AV619" s="14" t="s">
        <v>150</v>
      </c>
      <c r="AW619" s="14" t="s">
        <v>31</v>
      </c>
      <c r="AX619" s="14" t="s">
        <v>73</v>
      </c>
      <c r="AY619" s="218" t="s">
        <v>142</v>
      </c>
    </row>
    <row r="620" spans="1:65" s="13" customFormat="1" ht="11.25">
      <c r="B620" s="197"/>
      <c r="C620" s="198"/>
      <c r="D620" s="199" t="s">
        <v>152</v>
      </c>
      <c r="E620" s="200" t="s">
        <v>1</v>
      </c>
      <c r="F620" s="201" t="s">
        <v>190</v>
      </c>
      <c r="G620" s="198"/>
      <c r="H620" s="200" t="s">
        <v>1</v>
      </c>
      <c r="I620" s="202"/>
      <c r="J620" s="198"/>
      <c r="K620" s="198"/>
      <c r="L620" s="203"/>
      <c r="M620" s="204"/>
      <c r="N620" s="205"/>
      <c r="O620" s="205"/>
      <c r="P620" s="205"/>
      <c r="Q620" s="205"/>
      <c r="R620" s="205"/>
      <c r="S620" s="205"/>
      <c r="T620" s="206"/>
      <c r="AT620" s="207" t="s">
        <v>152</v>
      </c>
      <c r="AU620" s="207" t="s">
        <v>150</v>
      </c>
      <c r="AV620" s="13" t="s">
        <v>80</v>
      </c>
      <c r="AW620" s="13" t="s">
        <v>31</v>
      </c>
      <c r="AX620" s="13" t="s">
        <v>73</v>
      </c>
      <c r="AY620" s="207" t="s">
        <v>142</v>
      </c>
    </row>
    <row r="621" spans="1:65" s="14" customFormat="1" ht="11.25">
      <c r="B621" s="208"/>
      <c r="C621" s="209"/>
      <c r="D621" s="199" t="s">
        <v>152</v>
      </c>
      <c r="E621" s="210" t="s">
        <v>1</v>
      </c>
      <c r="F621" s="211" t="s">
        <v>231</v>
      </c>
      <c r="G621" s="209"/>
      <c r="H621" s="212">
        <v>11</v>
      </c>
      <c r="I621" s="213"/>
      <c r="J621" s="209"/>
      <c r="K621" s="209"/>
      <c r="L621" s="214"/>
      <c r="M621" s="215"/>
      <c r="N621" s="216"/>
      <c r="O621" s="216"/>
      <c r="P621" s="216"/>
      <c r="Q621" s="216"/>
      <c r="R621" s="216"/>
      <c r="S621" s="216"/>
      <c r="T621" s="217"/>
      <c r="AT621" s="218" t="s">
        <v>152</v>
      </c>
      <c r="AU621" s="218" t="s">
        <v>150</v>
      </c>
      <c r="AV621" s="14" t="s">
        <v>150</v>
      </c>
      <c r="AW621" s="14" t="s">
        <v>31</v>
      </c>
      <c r="AX621" s="14" t="s">
        <v>73</v>
      </c>
      <c r="AY621" s="218" t="s">
        <v>142</v>
      </c>
    </row>
    <row r="622" spans="1:65" s="13" customFormat="1" ht="11.25">
      <c r="B622" s="197"/>
      <c r="C622" s="198"/>
      <c r="D622" s="199" t="s">
        <v>152</v>
      </c>
      <c r="E622" s="200" t="s">
        <v>1</v>
      </c>
      <c r="F622" s="201" t="s">
        <v>182</v>
      </c>
      <c r="G622" s="198"/>
      <c r="H622" s="200" t="s">
        <v>1</v>
      </c>
      <c r="I622" s="202"/>
      <c r="J622" s="198"/>
      <c r="K622" s="198"/>
      <c r="L622" s="203"/>
      <c r="M622" s="204"/>
      <c r="N622" s="205"/>
      <c r="O622" s="205"/>
      <c r="P622" s="205"/>
      <c r="Q622" s="205"/>
      <c r="R622" s="205"/>
      <c r="S622" s="205"/>
      <c r="T622" s="206"/>
      <c r="AT622" s="207" t="s">
        <v>152</v>
      </c>
      <c r="AU622" s="207" t="s">
        <v>150</v>
      </c>
      <c r="AV622" s="13" t="s">
        <v>80</v>
      </c>
      <c r="AW622" s="13" t="s">
        <v>31</v>
      </c>
      <c r="AX622" s="13" t="s">
        <v>73</v>
      </c>
      <c r="AY622" s="207" t="s">
        <v>142</v>
      </c>
    </row>
    <row r="623" spans="1:65" s="14" customFormat="1" ht="11.25">
      <c r="B623" s="208"/>
      <c r="C623" s="209"/>
      <c r="D623" s="199" t="s">
        <v>152</v>
      </c>
      <c r="E623" s="210" t="s">
        <v>1</v>
      </c>
      <c r="F623" s="211" t="s">
        <v>176</v>
      </c>
      <c r="G623" s="209"/>
      <c r="H623" s="212">
        <v>5</v>
      </c>
      <c r="I623" s="213"/>
      <c r="J623" s="209"/>
      <c r="K623" s="209"/>
      <c r="L623" s="214"/>
      <c r="M623" s="215"/>
      <c r="N623" s="216"/>
      <c r="O623" s="216"/>
      <c r="P623" s="216"/>
      <c r="Q623" s="216"/>
      <c r="R623" s="216"/>
      <c r="S623" s="216"/>
      <c r="T623" s="217"/>
      <c r="AT623" s="218" t="s">
        <v>152</v>
      </c>
      <c r="AU623" s="218" t="s">
        <v>150</v>
      </c>
      <c r="AV623" s="14" t="s">
        <v>150</v>
      </c>
      <c r="AW623" s="14" t="s">
        <v>31</v>
      </c>
      <c r="AX623" s="14" t="s">
        <v>73</v>
      </c>
      <c r="AY623" s="218" t="s">
        <v>142</v>
      </c>
    </row>
    <row r="624" spans="1:65" s="13" customFormat="1" ht="11.25">
      <c r="B624" s="197"/>
      <c r="C624" s="198"/>
      <c r="D624" s="199" t="s">
        <v>152</v>
      </c>
      <c r="E624" s="200" t="s">
        <v>1</v>
      </c>
      <c r="F624" s="201" t="s">
        <v>972</v>
      </c>
      <c r="G624" s="198"/>
      <c r="H624" s="200" t="s">
        <v>1</v>
      </c>
      <c r="I624" s="202"/>
      <c r="J624" s="198"/>
      <c r="K624" s="198"/>
      <c r="L624" s="203"/>
      <c r="M624" s="204"/>
      <c r="N624" s="205"/>
      <c r="O624" s="205"/>
      <c r="P624" s="205"/>
      <c r="Q624" s="205"/>
      <c r="R624" s="205"/>
      <c r="S624" s="205"/>
      <c r="T624" s="206"/>
      <c r="AT624" s="207" t="s">
        <v>152</v>
      </c>
      <c r="AU624" s="207" t="s">
        <v>150</v>
      </c>
      <c r="AV624" s="13" t="s">
        <v>80</v>
      </c>
      <c r="AW624" s="13" t="s">
        <v>31</v>
      </c>
      <c r="AX624" s="13" t="s">
        <v>73</v>
      </c>
      <c r="AY624" s="207" t="s">
        <v>142</v>
      </c>
    </row>
    <row r="625" spans="1:65" s="13" customFormat="1" ht="11.25">
      <c r="B625" s="197"/>
      <c r="C625" s="198"/>
      <c r="D625" s="199" t="s">
        <v>152</v>
      </c>
      <c r="E625" s="200" t="s">
        <v>1</v>
      </c>
      <c r="F625" s="201" t="s">
        <v>188</v>
      </c>
      <c r="G625" s="198"/>
      <c r="H625" s="200" t="s">
        <v>1</v>
      </c>
      <c r="I625" s="202"/>
      <c r="J625" s="198"/>
      <c r="K625" s="198"/>
      <c r="L625" s="203"/>
      <c r="M625" s="204"/>
      <c r="N625" s="205"/>
      <c r="O625" s="205"/>
      <c r="P625" s="205"/>
      <c r="Q625" s="205"/>
      <c r="R625" s="205"/>
      <c r="S625" s="205"/>
      <c r="T625" s="206"/>
      <c r="AT625" s="207" t="s">
        <v>152</v>
      </c>
      <c r="AU625" s="207" t="s">
        <v>150</v>
      </c>
      <c r="AV625" s="13" t="s">
        <v>80</v>
      </c>
      <c r="AW625" s="13" t="s">
        <v>31</v>
      </c>
      <c r="AX625" s="13" t="s">
        <v>73</v>
      </c>
      <c r="AY625" s="207" t="s">
        <v>142</v>
      </c>
    </row>
    <row r="626" spans="1:65" s="14" customFormat="1" ht="11.25">
      <c r="B626" s="208"/>
      <c r="C626" s="209"/>
      <c r="D626" s="199" t="s">
        <v>152</v>
      </c>
      <c r="E626" s="210" t="s">
        <v>1</v>
      </c>
      <c r="F626" s="211" t="s">
        <v>973</v>
      </c>
      <c r="G626" s="209"/>
      <c r="H626" s="212">
        <v>13</v>
      </c>
      <c r="I626" s="213"/>
      <c r="J626" s="209"/>
      <c r="K626" s="209"/>
      <c r="L626" s="214"/>
      <c r="M626" s="215"/>
      <c r="N626" s="216"/>
      <c r="O626" s="216"/>
      <c r="P626" s="216"/>
      <c r="Q626" s="216"/>
      <c r="R626" s="216"/>
      <c r="S626" s="216"/>
      <c r="T626" s="217"/>
      <c r="AT626" s="218" t="s">
        <v>152</v>
      </c>
      <c r="AU626" s="218" t="s">
        <v>150</v>
      </c>
      <c r="AV626" s="14" t="s">
        <v>150</v>
      </c>
      <c r="AW626" s="14" t="s">
        <v>31</v>
      </c>
      <c r="AX626" s="14" t="s">
        <v>73</v>
      </c>
      <c r="AY626" s="218" t="s">
        <v>142</v>
      </c>
    </row>
    <row r="627" spans="1:65" s="13" customFormat="1" ht="11.25">
      <c r="B627" s="197"/>
      <c r="C627" s="198"/>
      <c r="D627" s="199" t="s">
        <v>152</v>
      </c>
      <c r="E627" s="200" t="s">
        <v>1</v>
      </c>
      <c r="F627" s="201" t="s">
        <v>186</v>
      </c>
      <c r="G627" s="198"/>
      <c r="H627" s="200" t="s">
        <v>1</v>
      </c>
      <c r="I627" s="202"/>
      <c r="J627" s="198"/>
      <c r="K627" s="198"/>
      <c r="L627" s="203"/>
      <c r="M627" s="204"/>
      <c r="N627" s="205"/>
      <c r="O627" s="205"/>
      <c r="P627" s="205"/>
      <c r="Q627" s="205"/>
      <c r="R627" s="205"/>
      <c r="S627" s="205"/>
      <c r="T627" s="206"/>
      <c r="AT627" s="207" t="s">
        <v>152</v>
      </c>
      <c r="AU627" s="207" t="s">
        <v>150</v>
      </c>
      <c r="AV627" s="13" t="s">
        <v>80</v>
      </c>
      <c r="AW627" s="13" t="s">
        <v>31</v>
      </c>
      <c r="AX627" s="13" t="s">
        <v>73</v>
      </c>
      <c r="AY627" s="207" t="s">
        <v>142</v>
      </c>
    </row>
    <row r="628" spans="1:65" s="14" customFormat="1" ht="11.25">
      <c r="B628" s="208"/>
      <c r="C628" s="209"/>
      <c r="D628" s="199" t="s">
        <v>152</v>
      </c>
      <c r="E628" s="210" t="s">
        <v>1</v>
      </c>
      <c r="F628" s="211" t="s">
        <v>974</v>
      </c>
      <c r="G628" s="209"/>
      <c r="H628" s="212">
        <v>9</v>
      </c>
      <c r="I628" s="213"/>
      <c r="J628" s="209"/>
      <c r="K628" s="209"/>
      <c r="L628" s="214"/>
      <c r="M628" s="215"/>
      <c r="N628" s="216"/>
      <c r="O628" s="216"/>
      <c r="P628" s="216"/>
      <c r="Q628" s="216"/>
      <c r="R628" s="216"/>
      <c r="S628" s="216"/>
      <c r="T628" s="217"/>
      <c r="AT628" s="218" t="s">
        <v>152</v>
      </c>
      <c r="AU628" s="218" t="s">
        <v>150</v>
      </c>
      <c r="AV628" s="14" t="s">
        <v>150</v>
      </c>
      <c r="AW628" s="14" t="s">
        <v>31</v>
      </c>
      <c r="AX628" s="14" t="s">
        <v>73</v>
      </c>
      <c r="AY628" s="218" t="s">
        <v>142</v>
      </c>
    </row>
    <row r="629" spans="1:65" s="13" customFormat="1" ht="11.25">
      <c r="B629" s="197"/>
      <c r="C629" s="198"/>
      <c r="D629" s="199" t="s">
        <v>152</v>
      </c>
      <c r="E629" s="200" t="s">
        <v>1</v>
      </c>
      <c r="F629" s="201" t="s">
        <v>184</v>
      </c>
      <c r="G629" s="198"/>
      <c r="H629" s="200" t="s">
        <v>1</v>
      </c>
      <c r="I629" s="202"/>
      <c r="J629" s="198"/>
      <c r="K629" s="198"/>
      <c r="L629" s="203"/>
      <c r="M629" s="204"/>
      <c r="N629" s="205"/>
      <c r="O629" s="205"/>
      <c r="P629" s="205"/>
      <c r="Q629" s="205"/>
      <c r="R629" s="205"/>
      <c r="S629" s="205"/>
      <c r="T629" s="206"/>
      <c r="AT629" s="207" t="s">
        <v>152</v>
      </c>
      <c r="AU629" s="207" t="s">
        <v>150</v>
      </c>
      <c r="AV629" s="13" t="s">
        <v>80</v>
      </c>
      <c r="AW629" s="13" t="s">
        <v>31</v>
      </c>
      <c r="AX629" s="13" t="s">
        <v>73</v>
      </c>
      <c r="AY629" s="207" t="s">
        <v>142</v>
      </c>
    </row>
    <row r="630" spans="1:65" s="14" customFormat="1" ht="11.25">
      <c r="B630" s="208"/>
      <c r="C630" s="209"/>
      <c r="D630" s="199" t="s">
        <v>152</v>
      </c>
      <c r="E630" s="210" t="s">
        <v>1</v>
      </c>
      <c r="F630" s="211" t="s">
        <v>149</v>
      </c>
      <c r="G630" s="209"/>
      <c r="H630" s="212">
        <v>4</v>
      </c>
      <c r="I630" s="213"/>
      <c r="J630" s="209"/>
      <c r="K630" s="209"/>
      <c r="L630" s="214"/>
      <c r="M630" s="215"/>
      <c r="N630" s="216"/>
      <c r="O630" s="216"/>
      <c r="P630" s="216"/>
      <c r="Q630" s="216"/>
      <c r="R630" s="216"/>
      <c r="S630" s="216"/>
      <c r="T630" s="217"/>
      <c r="AT630" s="218" t="s">
        <v>152</v>
      </c>
      <c r="AU630" s="218" t="s">
        <v>150</v>
      </c>
      <c r="AV630" s="14" t="s">
        <v>150</v>
      </c>
      <c r="AW630" s="14" t="s">
        <v>31</v>
      </c>
      <c r="AX630" s="14" t="s">
        <v>73</v>
      </c>
      <c r="AY630" s="218" t="s">
        <v>142</v>
      </c>
    </row>
    <row r="631" spans="1:65" s="15" customFormat="1" ht="11.25">
      <c r="B631" s="219"/>
      <c r="C631" s="220"/>
      <c r="D631" s="199" t="s">
        <v>152</v>
      </c>
      <c r="E631" s="221" t="s">
        <v>1</v>
      </c>
      <c r="F631" s="222" t="s">
        <v>163</v>
      </c>
      <c r="G631" s="220"/>
      <c r="H631" s="223">
        <v>63</v>
      </c>
      <c r="I631" s="224"/>
      <c r="J631" s="220"/>
      <c r="K631" s="220"/>
      <c r="L631" s="225"/>
      <c r="M631" s="226"/>
      <c r="N631" s="227"/>
      <c r="O631" s="227"/>
      <c r="P631" s="227"/>
      <c r="Q631" s="227"/>
      <c r="R631" s="227"/>
      <c r="S631" s="227"/>
      <c r="T631" s="228"/>
      <c r="AT631" s="229" t="s">
        <v>152</v>
      </c>
      <c r="AU631" s="229" t="s">
        <v>150</v>
      </c>
      <c r="AV631" s="15" t="s">
        <v>149</v>
      </c>
      <c r="AW631" s="15" t="s">
        <v>31</v>
      </c>
      <c r="AX631" s="15" t="s">
        <v>80</v>
      </c>
      <c r="AY631" s="229" t="s">
        <v>142</v>
      </c>
    </row>
    <row r="632" spans="1:65" s="14" customFormat="1" ht="11.25">
      <c r="B632" s="208"/>
      <c r="C632" s="209"/>
      <c r="D632" s="199" t="s">
        <v>152</v>
      </c>
      <c r="E632" s="209"/>
      <c r="F632" s="211" t="s">
        <v>975</v>
      </c>
      <c r="G632" s="209"/>
      <c r="H632" s="212">
        <v>75.599999999999994</v>
      </c>
      <c r="I632" s="213"/>
      <c r="J632" s="209"/>
      <c r="K632" s="209"/>
      <c r="L632" s="214"/>
      <c r="M632" s="215"/>
      <c r="N632" s="216"/>
      <c r="O632" s="216"/>
      <c r="P632" s="216"/>
      <c r="Q632" s="216"/>
      <c r="R632" s="216"/>
      <c r="S632" s="216"/>
      <c r="T632" s="217"/>
      <c r="AT632" s="218" t="s">
        <v>152</v>
      </c>
      <c r="AU632" s="218" t="s">
        <v>150</v>
      </c>
      <c r="AV632" s="14" t="s">
        <v>150</v>
      </c>
      <c r="AW632" s="14" t="s">
        <v>4</v>
      </c>
      <c r="AX632" s="14" t="s">
        <v>80</v>
      </c>
      <c r="AY632" s="218" t="s">
        <v>142</v>
      </c>
    </row>
    <row r="633" spans="1:65" s="2" customFormat="1" ht="24.2" customHeight="1">
      <c r="A633" s="34"/>
      <c r="B633" s="35"/>
      <c r="C633" s="230" t="s">
        <v>976</v>
      </c>
      <c r="D633" s="230" t="s">
        <v>413</v>
      </c>
      <c r="E633" s="231" t="s">
        <v>977</v>
      </c>
      <c r="F633" s="232" t="s">
        <v>978</v>
      </c>
      <c r="G633" s="233" t="s">
        <v>313</v>
      </c>
      <c r="H633" s="234">
        <v>103.2</v>
      </c>
      <c r="I633" s="235"/>
      <c r="J633" s="236">
        <f>ROUND(I633*H633,2)</f>
        <v>0</v>
      </c>
      <c r="K633" s="237"/>
      <c r="L633" s="238"/>
      <c r="M633" s="239" t="s">
        <v>1</v>
      </c>
      <c r="N633" s="240" t="s">
        <v>39</v>
      </c>
      <c r="O633" s="71"/>
      <c r="P633" s="193">
        <f>O633*H633</f>
        <v>0</v>
      </c>
      <c r="Q633" s="193">
        <v>1.0000000000000001E-5</v>
      </c>
      <c r="R633" s="193">
        <f>Q633*H633</f>
        <v>1.0320000000000001E-3</v>
      </c>
      <c r="S633" s="193">
        <v>0</v>
      </c>
      <c r="T633" s="194">
        <f>S633*H633</f>
        <v>0</v>
      </c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R633" s="195" t="s">
        <v>348</v>
      </c>
      <c r="AT633" s="195" t="s">
        <v>413</v>
      </c>
      <c r="AU633" s="195" t="s">
        <v>150</v>
      </c>
      <c r="AY633" s="17" t="s">
        <v>142</v>
      </c>
      <c r="BE633" s="196">
        <f>IF(N633="základní",J633,0)</f>
        <v>0</v>
      </c>
      <c r="BF633" s="196">
        <f>IF(N633="snížená",J633,0)</f>
        <v>0</v>
      </c>
      <c r="BG633" s="196">
        <f>IF(N633="zákl. přenesená",J633,0)</f>
        <v>0</v>
      </c>
      <c r="BH633" s="196">
        <f>IF(N633="sníž. přenesená",J633,0)</f>
        <v>0</v>
      </c>
      <c r="BI633" s="196">
        <f>IF(N633="nulová",J633,0)</f>
        <v>0</v>
      </c>
      <c r="BJ633" s="17" t="s">
        <v>150</v>
      </c>
      <c r="BK633" s="196">
        <f>ROUND(I633*H633,2)</f>
        <v>0</v>
      </c>
      <c r="BL633" s="17" t="s">
        <v>261</v>
      </c>
      <c r="BM633" s="195" t="s">
        <v>979</v>
      </c>
    </row>
    <row r="634" spans="1:65" s="13" customFormat="1" ht="11.25">
      <c r="B634" s="197"/>
      <c r="C634" s="198"/>
      <c r="D634" s="199" t="s">
        <v>152</v>
      </c>
      <c r="E634" s="200" t="s">
        <v>1</v>
      </c>
      <c r="F634" s="201" t="s">
        <v>980</v>
      </c>
      <c r="G634" s="198"/>
      <c r="H634" s="200" t="s">
        <v>1</v>
      </c>
      <c r="I634" s="202"/>
      <c r="J634" s="198"/>
      <c r="K634" s="198"/>
      <c r="L634" s="203"/>
      <c r="M634" s="204"/>
      <c r="N634" s="205"/>
      <c r="O634" s="205"/>
      <c r="P634" s="205"/>
      <c r="Q634" s="205"/>
      <c r="R634" s="205"/>
      <c r="S634" s="205"/>
      <c r="T634" s="206"/>
      <c r="AT634" s="207" t="s">
        <v>152</v>
      </c>
      <c r="AU634" s="207" t="s">
        <v>150</v>
      </c>
      <c r="AV634" s="13" t="s">
        <v>80</v>
      </c>
      <c r="AW634" s="13" t="s">
        <v>31</v>
      </c>
      <c r="AX634" s="13" t="s">
        <v>73</v>
      </c>
      <c r="AY634" s="207" t="s">
        <v>142</v>
      </c>
    </row>
    <row r="635" spans="1:65" s="13" customFormat="1" ht="11.25">
      <c r="B635" s="197"/>
      <c r="C635" s="198"/>
      <c r="D635" s="199" t="s">
        <v>152</v>
      </c>
      <c r="E635" s="200" t="s">
        <v>1</v>
      </c>
      <c r="F635" s="201" t="s">
        <v>981</v>
      </c>
      <c r="G635" s="198"/>
      <c r="H635" s="200" t="s">
        <v>1</v>
      </c>
      <c r="I635" s="202"/>
      <c r="J635" s="198"/>
      <c r="K635" s="198"/>
      <c r="L635" s="203"/>
      <c r="M635" s="204"/>
      <c r="N635" s="205"/>
      <c r="O635" s="205"/>
      <c r="P635" s="205"/>
      <c r="Q635" s="205"/>
      <c r="R635" s="205"/>
      <c r="S635" s="205"/>
      <c r="T635" s="206"/>
      <c r="AT635" s="207" t="s">
        <v>152</v>
      </c>
      <c r="AU635" s="207" t="s">
        <v>150</v>
      </c>
      <c r="AV635" s="13" t="s">
        <v>80</v>
      </c>
      <c r="AW635" s="13" t="s">
        <v>31</v>
      </c>
      <c r="AX635" s="13" t="s">
        <v>73</v>
      </c>
      <c r="AY635" s="207" t="s">
        <v>142</v>
      </c>
    </row>
    <row r="636" spans="1:65" s="14" customFormat="1" ht="11.25">
      <c r="B636" s="208"/>
      <c r="C636" s="209"/>
      <c r="D636" s="199" t="s">
        <v>152</v>
      </c>
      <c r="E636" s="210" t="s">
        <v>1</v>
      </c>
      <c r="F636" s="211" t="s">
        <v>195</v>
      </c>
      <c r="G636" s="209"/>
      <c r="H636" s="212">
        <v>7</v>
      </c>
      <c r="I636" s="213"/>
      <c r="J636" s="209"/>
      <c r="K636" s="209"/>
      <c r="L636" s="214"/>
      <c r="M636" s="215"/>
      <c r="N636" s="216"/>
      <c r="O636" s="216"/>
      <c r="P636" s="216"/>
      <c r="Q636" s="216"/>
      <c r="R636" s="216"/>
      <c r="S636" s="216"/>
      <c r="T636" s="217"/>
      <c r="AT636" s="218" t="s">
        <v>152</v>
      </c>
      <c r="AU636" s="218" t="s">
        <v>150</v>
      </c>
      <c r="AV636" s="14" t="s">
        <v>150</v>
      </c>
      <c r="AW636" s="14" t="s">
        <v>31</v>
      </c>
      <c r="AX636" s="14" t="s">
        <v>73</v>
      </c>
      <c r="AY636" s="218" t="s">
        <v>142</v>
      </c>
    </row>
    <row r="637" spans="1:65" s="13" customFormat="1" ht="11.25">
      <c r="B637" s="197"/>
      <c r="C637" s="198"/>
      <c r="D637" s="199" t="s">
        <v>152</v>
      </c>
      <c r="E637" s="200" t="s">
        <v>1</v>
      </c>
      <c r="F637" s="201" t="s">
        <v>982</v>
      </c>
      <c r="G637" s="198"/>
      <c r="H637" s="200" t="s">
        <v>1</v>
      </c>
      <c r="I637" s="202"/>
      <c r="J637" s="198"/>
      <c r="K637" s="198"/>
      <c r="L637" s="203"/>
      <c r="M637" s="204"/>
      <c r="N637" s="205"/>
      <c r="O637" s="205"/>
      <c r="P637" s="205"/>
      <c r="Q637" s="205"/>
      <c r="R637" s="205"/>
      <c r="S637" s="205"/>
      <c r="T637" s="206"/>
      <c r="AT637" s="207" t="s">
        <v>152</v>
      </c>
      <c r="AU637" s="207" t="s">
        <v>150</v>
      </c>
      <c r="AV637" s="13" t="s">
        <v>80</v>
      </c>
      <c r="AW637" s="13" t="s">
        <v>31</v>
      </c>
      <c r="AX637" s="13" t="s">
        <v>73</v>
      </c>
      <c r="AY637" s="207" t="s">
        <v>142</v>
      </c>
    </row>
    <row r="638" spans="1:65" s="14" customFormat="1" ht="11.25">
      <c r="B638" s="208"/>
      <c r="C638" s="209"/>
      <c r="D638" s="199" t="s">
        <v>152</v>
      </c>
      <c r="E638" s="210" t="s">
        <v>1</v>
      </c>
      <c r="F638" s="211" t="s">
        <v>231</v>
      </c>
      <c r="G638" s="209"/>
      <c r="H638" s="212">
        <v>11</v>
      </c>
      <c r="I638" s="213"/>
      <c r="J638" s="209"/>
      <c r="K638" s="209"/>
      <c r="L638" s="214"/>
      <c r="M638" s="215"/>
      <c r="N638" s="216"/>
      <c r="O638" s="216"/>
      <c r="P638" s="216"/>
      <c r="Q638" s="216"/>
      <c r="R638" s="216"/>
      <c r="S638" s="216"/>
      <c r="T638" s="217"/>
      <c r="AT638" s="218" t="s">
        <v>152</v>
      </c>
      <c r="AU638" s="218" t="s">
        <v>150</v>
      </c>
      <c r="AV638" s="14" t="s">
        <v>150</v>
      </c>
      <c r="AW638" s="14" t="s">
        <v>31</v>
      </c>
      <c r="AX638" s="14" t="s">
        <v>73</v>
      </c>
      <c r="AY638" s="218" t="s">
        <v>142</v>
      </c>
    </row>
    <row r="639" spans="1:65" s="13" customFormat="1" ht="11.25">
      <c r="B639" s="197"/>
      <c r="C639" s="198"/>
      <c r="D639" s="199" t="s">
        <v>152</v>
      </c>
      <c r="E639" s="200" t="s">
        <v>1</v>
      </c>
      <c r="F639" s="201" t="s">
        <v>983</v>
      </c>
      <c r="G639" s="198"/>
      <c r="H639" s="200" t="s">
        <v>1</v>
      </c>
      <c r="I639" s="202"/>
      <c r="J639" s="198"/>
      <c r="K639" s="198"/>
      <c r="L639" s="203"/>
      <c r="M639" s="204"/>
      <c r="N639" s="205"/>
      <c r="O639" s="205"/>
      <c r="P639" s="205"/>
      <c r="Q639" s="205"/>
      <c r="R639" s="205"/>
      <c r="S639" s="205"/>
      <c r="T639" s="206"/>
      <c r="AT639" s="207" t="s">
        <v>152</v>
      </c>
      <c r="AU639" s="207" t="s">
        <v>150</v>
      </c>
      <c r="AV639" s="13" t="s">
        <v>80</v>
      </c>
      <c r="AW639" s="13" t="s">
        <v>31</v>
      </c>
      <c r="AX639" s="13" t="s">
        <v>73</v>
      </c>
      <c r="AY639" s="207" t="s">
        <v>142</v>
      </c>
    </row>
    <row r="640" spans="1:65" s="13" customFormat="1" ht="11.25">
      <c r="B640" s="197"/>
      <c r="C640" s="198"/>
      <c r="D640" s="199" t="s">
        <v>152</v>
      </c>
      <c r="E640" s="200" t="s">
        <v>1</v>
      </c>
      <c r="F640" s="201" t="s">
        <v>180</v>
      </c>
      <c r="G640" s="198"/>
      <c r="H640" s="200" t="s">
        <v>1</v>
      </c>
      <c r="I640" s="202"/>
      <c r="J640" s="198"/>
      <c r="K640" s="198"/>
      <c r="L640" s="203"/>
      <c r="M640" s="204"/>
      <c r="N640" s="205"/>
      <c r="O640" s="205"/>
      <c r="P640" s="205"/>
      <c r="Q640" s="205"/>
      <c r="R640" s="205"/>
      <c r="S640" s="205"/>
      <c r="T640" s="206"/>
      <c r="AT640" s="207" t="s">
        <v>152</v>
      </c>
      <c r="AU640" s="207" t="s">
        <v>150</v>
      </c>
      <c r="AV640" s="13" t="s">
        <v>80</v>
      </c>
      <c r="AW640" s="13" t="s">
        <v>31</v>
      </c>
      <c r="AX640" s="13" t="s">
        <v>73</v>
      </c>
      <c r="AY640" s="207" t="s">
        <v>142</v>
      </c>
    </row>
    <row r="641" spans="1:65" s="14" customFormat="1" ht="11.25">
      <c r="B641" s="208"/>
      <c r="C641" s="209"/>
      <c r="D641" s="199" t="s">
        <v>152</v>
      </c>
      <c r="E641" s="210" t="s">
        <v>1</v>
      </c>
      <c r="F641" s="211" t="s">
        <v>226</v>
      </c>
      <c r="G641" s="209"/>
      <c r="H641" s="212">
        <v>10</v>
      </c>
      <c r="I641" s="213"/>
      <c r="J641" s="209"/>
      <c r="K641" s="209"/>
      <c r="L641" s="214"/>
      <c r="M641" s="215"/>
      <c r="N641" s="216"/>
      <c r="O641" s="216"/>
      <c r="P641" s="216"/>
      <c r="Q641" s="216"/>
      <c r="R641" s="216"/>
      <c r="S641" s="216"/>
      <c r="T641" s="217"/>
      <c r="AT641" s="218" t="s">
        <v>152</v>
      </c>
      <c r="AU641" s="218" t="s">
        <v>150</v>
      </c>
      <c r="AV641" s="14" t="s">
        <v>150</v>
      </c>
      <c r="AW641" s="14" t="s">
        <v>31</v>
      </c>
      <c r="AX641" s="14" t="s">
        <v>73</v>
      </c>
      <c r="AY641" s="218" t="s">
        <v>142</v>
      </c>
    </row>
    <row r="642" spans="1:65" s="13" customFormat="1" ht="11.25">
      <c r="B642" s="197"/>
      <c r="C642" s="198"/>
      <c r="D642" s="199" t="s">
        <v>152</v>
      </c>
      <c r="E642" s="200" t="s">
        <v>1</v>
      </c>
      <c r="F642" s="201" t="s">
        <v>190</v>
      </c>
      <c r="G642" s="198"/>
      <c r="H642" s="200" t="s">
        <v>1</v>
      </c>
      <c r="I642" s="202"/>
      <c r="J642" s="198"/>
      <c r="K642" s="198"/>
      <c r="L642" s="203"/>
      <c r="M642" s="204"/>
      <c r="N642" s="205"/>
      <c r="O642" s="205"/>
      <c r="P642" s="205"/>
      <c r="Q642" s="205"/>
      <c r="R642" s="205"/>
      <c r="S642" s="205"/>
      <c r="T642" s="206"/>
      <c r="AT642" s="207" t="s">
        <v>152</v>
      </c>
      <c r="AU642" s="207" t="s">
        <v>150</v>
      </c>
      <c r="AV642" s="13" t="s">
        <v>80</v>
      </c>
      <c r="AW642" s="13" t="s">
        <v>31</v>
      </c>
      <c r="AX642" s="13" t="s">
        <v>73</v>
      </c>
      <c r="AY642" s="207" t="s">
        <v>142</v>
      </c>
    </row>
    <row r="643" spans="1:65" s="14" customFormat="1" ht="11.25">
      <c r="B643" s="208"/>
      <c r="C643" s="209"/>
      <c r="D643" s="199" t="s">
        <v>152</v>
      </c>
      <c r="E643" s="210" t="s">
        <v>1</v>
      </c>
      <c r="F643" s="211" t="s">
        <v>310</v>
      </c>
      <c r="G643" s="209"/>
      <c r="H643" s="212">
        <v>25</v>
      </c>
      <c r="I643" s="213"/>
      <c r="J643" s="209"/>
      <c r="K643" s="209"/>
      <c r="L643" s="214"/>
      <c r="M643" s="215"/>
      <c r="N643" s="216"/>
      <c r="O643" s="216"/>
      <c r="P643" s="216"/>
      <c r="Q643" s="216"/>
      <c r="R643" s="216"/>
      <c r="S643" s="216"/>
      <c r="T643" s="217"/>
      <c r="AT643" s="218" t="s">
        <v>152</v>
      </c>
      <c r="AU643" s="218" t="s">
        <v>150</v>
      </c>
      <c r="AV643" s="14" t="s">
        <v>150</v>
      </c>
      <c r="AW643" s="14" t="s">
        <v>31</v>
      </c>
      <c r="AX643" s="14" t="s">
        <v>73</v>
      </c>
      <c r="AY643" s="218" t="s">
        <v>142</v>
      </c>
    </row>
    <row r="644" spans="1:65" s="13" customFormat="1" ht="11.25">
      <c r="B644" s="197"/>
      <c r="C644" s="198"/>
      <c r="D644" s="199" t="s">
        <v>152</v>
      </c>
      <c r="E644" s="200" t="s">
        <v>1</v>
      </c>
      <c r="F644" s="201" t="s">
        <v>182</v>
      </c>
      <c r="G644" s="198"/>
      <c r="H644" s="200" t="s">
        <v>1</v>
      </c>
      <c r="I644" s="202"/>
      <c r="J644" s="198"/>
      <c r="K644" s="198"/>
      <c r="L644" s="203"/>
      <c r="M644" s="204"/>
      <c r="N644" s="205"/>
      <c r="O644" s="205"/>
      <c r="P644" s="205"/>
      <c r="Q644" s="205"/>
      <c r="R644" s="205"/>
      <c r="S644" s="205"/>
      <c r="T644" s="206"/>
      <c r="AT644" s="207" t="s">
        <v>152</v>
      </c>
      <c r="AU644" s="207" t="s">
        <v>150</v>
      </c>
      <c r="AV644" s="13" t="s">
        <v>80</v>
      </c>
      <c r="AW644" s="13" t="s">
        <v>31</v>
      </c>
      <c r="AX644" s="13" t="s">
        <v>73</v>
      </c>
      <c r="AY644" s="207" t="s">
        <v>142</v>
      </c>
    </row>
    <row r="645" spans="1:65" s="14" customFormat="1" ht="11.25">
      <c r="B645" s="208"/>
      <c r="C645" s="209"/>
      <c r="D645" s="199" t="s">
        <v>152</v>
      </c>
      <c r="E645" s="210" t="s">
        <v>1</v>
      </c>
      <c r="F645" s="211" t="s">
        <v>176</v>
      </c>
      <c r="G645" s="209"/>
      <c r="H645" s="212">
        <v>5</v>
      </c>
      <c r="I645" s="213"/>
      <c r="J645" s="209"/>
      <c r="K645" s="209"/>
      <c r="L645" s="214"/>
      <c r="M645" s="215"/>
      <c r="N645" s="216"/>
      <c r="O645" s="216"/>
      <c r="P645" s="216"/>
      <c r="Q645" s="216"/>
      <c r="R645" s="216"/>
      <c r="S645" s="216"/>
      <c r="T645" s="217"/>
      <c r="AT645" s="218" t="s">
        <v>152</v>
      </c>
      <c r="AU645" s="218" t="s">
        <v>150</v>
      </c>
      <c r="AV645" s="14" t="s">
        <v>150</v>
      </c>
      <c r="AW645" s="14" t="s">
        <v>31</v>
      </c>
      <c r="AX645" s="14" t="s">
        <v>73</v>
      </c>
      <c r="AY645" s="218" t="s">
        <v>142</v>
      </c>
    </row>
    <row r="646" spans="1:65" s="13" customFormat="1" ht="11.25">
      <c r="B646" s="197"/>
      <c r="C646" s="198"/>
      <c r="D646" s="199" t="s">
        <v>152</v>
      </c>
      <c r="E646" s="200" t="s">
        <v>1</v>
      </c>
      <c r="F646" s="201" t="s">
        <v>984</v>
      </c>
      <c r="G646" s="198"/>
      <c r="H646" s="200" t="s">
        <v>1</v>
      </c>
      <c r="I646" s="202"/>
      <c r="J646" s="198"/>
      <c r="K646" s="198"/>
      <c r="L646" s="203"/>
      <c r="M646" s="204"/>
      <c r="N646" s="205"/>
      <c r="O646" s="205"/>
      <c r="P646" s="205"/>
      <c r="Q646" s="205"/>
      <c r="R646" s="205"/>
      <c r="S646" s="205"/>
      <c r="T646" s="206"/>
      <c r="AT646" s="207" t="s">
        <v>152</v>
      </c>
      <c r="AU646" s="207" t="s">
        <v>150</v>
      </c>
      <c r="AV646" s="13" t="s">
        <v>80</v>
      </c>
      <c r="AW646" s="13" t="s">
        <v>31</v>
      </c>
      <c r="AX646" s="13" t="s">
        <v>73</v>
      </c>
      <c r="AY646" s="207" t="s">
        <v>142</v>
      </c>
    </row>
    <row r="647" spans="1:65" s="13" customFormat="1" ht="11.25">
      <c r="B647" s="197"/>
      <c r="C647" s="198"/>
      <c r="D647" s="199" t="s">
        <v>152</v>
      </c>
      <c r="E647" s="200" t="s">
        <v>1</v>
      </c>
      <c r="F647" s="201" t="s">
        <v>188</v>
      </c>
      <c r="G647" s="198"/>
      <c r="H647" s="200" t="s">
        <v>1</v>
      </c>
      <c r="I647" s="202"/>
      <c r="J647" s="198"/>
      <c r="K647" s="198"/>
      <c r="L647" s="203"/>
      <c r="M647" s="204"/>
      <c r="N647" s="205"/>
      <c r="O647" s="205"/>
      <c r="P647" s="205"/>
      <c r="Q647" s="205"/>
      <c r="R647" s="205"/>
      <c r="S647" s="205"/>
      <c r="T647" s="206"/>
      <c r="AT647" s="207" t="s">
        <v>152</v>
      </c>
      <c r="AU647" s="207" t="s">
        <v>150</v>
      </c>
      <c r="AV647" s="13" t="s">
        <v>80</v>
      </c>
      <c r="AW647" s="13" t="s">
        <v>31</v>
      </c>
      <c r="AX647" s="13" t="s">
        <v>73</v>
      </c>
      <c r="AY647" s="207" t="s">
        <v>142</v>
      </c>
    </row>
    <row r="648" spans="1:65" s="14" customFormat="1" ht="11.25">
      <c r="B648" s="208"/>
      <c r="C648" s="209"/>
      <c r="D648" s="199" t="s">
        <v>152</v>
      </c>
      <c r="E648" s="210" t="s">
        <v>1</v>
      </c>
      <c r="F648" s="211" t="s">
        <v>283</v>
      </c>
      <c r="G648" s="209"/>
      <c r="H648" s="212">
        <v>20</v>
      </c>
      <c r="I648" s="213"/>
      <c r="J648" s="209"/>
      <c r="K648" s="209"/>
      <c r="L648" s="214"/>
      <c r="M648" s="215"/>
      <c r="N648" s="216"/>
      <c r="O648" s="216"/>
      <c r="P648" s="216"/>
      <c r="Q648" s="216"/>
      <c r="R648" s="216"/>
      <c r="S648" s="216"/>
      <c r="T648" s="217"/>
      <c r="AT648" s="218" t="s">
        <v>152</v>
      </c>
      <c r="AU648" s="218" t="s">
        <v>150</v>
      </c>
      <c r="AV648" s="14" t="s">
        <v>150</v>
      </c>
      <c r="AW648" s="14" t="s">
        <v>31</v>
      </c>
      <c r="AX648" s="14" t="s">
        <v>73</v>
      </c>
      <c r="AY648" s="218" t="s">
        <v>142</v>
      </c>
    </row>
    <row r="649" spans="1:65" s="13" customFormat="1" ht="11.25">
      <c r="B649" s="197"/>
      <c r="C649" s="198"/>
      <c r="D649" s="199" t="s">
        <v>152</v>
      </c>
      <c r="E649" s="200" t="s">
        <v>1</v>
      </c>
      <c r="F649" s="201" t="s">
        <v>186</v>
      </c>
      <c r="G649" s="198"/>
      <c r="H649" s="200" t="s">
        <v>1</v>
      </c>
      <c r="I649" s="202"/>
      <c r="J649" s="198"/>
      <c r="K649" s="198"/>
      <c r="L649" s="203"/>
      <c r="M649" s="204"/>
      <c r="N649" s="205"/>
      <c r="O649" s="205"/>
      <c r="P649" s="205"/>
      <c r="Q649" s="205"/>
      <c r="R649" s="205"/>
      <c r="S649" s="205"/>
      <c r="T649" s="206"/>
      <c r="AT649" s="207" t="s">
        <v>152</v>
      </c>
      <c r="AU649" s="207" t="s">
        <v>150</v>
      </c>
      <c r="AV649" s="13" t="s">
        <v>80</v>
      </c>
      <c r="AW649" s="13" t="s">
        <v>31</v>
      </c>
      <c r="AX649" s="13" t="s">
        <v>73</v>
      </c>
      <c r="AY649" s="207" t="s">
        <v>142</v>
      </c>
    </row>
    <row r="650" spans="1:65" s="14" customFormat="1" ht="11.25">
      <c r="B650" s="208"/>
      <c r="C650" s="209"/>
      <c r="D650" s="199" t="s">
        <v>152</v>
      </c>
      <c r="E650" s="210" t="s">
        <v>1</v>
      </c>
      <c r="F650" s="211" t="s">
        <v>201</v>
      </c>
      <c r="G650" s="209"/>
      <c r="H650" s="212">
        <v>8</v>
      </c>
      <c r="I650" s="213"/>
      <c r="J650" s="209"/>
      <c r="K650" s="209"/>
      <c r="L650" s="214"/>
      <c r="M650" s="215"/>
      <c r="N650" s="216"/>
      <c r="O650" s="216"/>
      <c r="P650" s="216"/>
      <c r="Q650" s="216"/>
      <c r="R650" s="216"/>
      <c r="S650" s="216"/>
      <c r="T650" s="217"/>
      <c r="AT650" s="218" t="s">
        <v>152</v>
      </c>
      <c r="AU650" s="218" t="s">
        <v>150</v>
      </c>
      <c r="AV650" s="14" t="s">
        <v>150</v>
      </c>
      <c r="AW650" s="14" t="s">
        <v>31</v>
      </c>
      <c r="AX650" s="14" t="s">
        <v>73</v>
      </c>
      <c r="AY650" s="218" t="s">
        <v>142</v>
      </c>
    </row>
    <row r="651" spans="1:65" s="15" customFormat="1" ht="11.25">
      <c r="B651" s="219"/>
      <c r="C651" s="220"/>
      <c r="D651" s="199" t="s">
        <v>152</v>
      </c>
      <c r="E651" s="221" t="s">
        <v>1</v>
      </c>
      <c r="F651" s="222" t="s">
        <v>163</v>
      </c>
      <c r="G651" s="220"/>
      <c r="H651" s="223">
        <v>86</v>
      </c>
      <c r="I651" s="224"/>
      <c r="J651" s="220"/>
      <c r="K651" s="220"/>
      <c r="L651" s="225"/>
      <c r="M651" s="226"/>
      <c r="N651" s="227"/>
      <c r="O651" s="227"/>
      <c r="P651" s="227"/>
      <c r="Q651" s="227"/>
      <c r="R651" s="227"/>
      <c r="S651" s="227"/>
      <c r="T651" s="228"/>
      <c r="AT651" s="229" t="s">
        <v>152</v>
      </c>
      <c r="AU651" s="229" t="s">
        <v>150</v>
      </c>
      <c r="AV651" s="15" t="s">
        <v>149</v>
      </c>
      <c r="AW651" s="15" t="s">
        <v>31</v>
      </c>
      <c r="AX651" s="15" t="s">
        <v>80</v>
      </c>
      <c r="AY651" s="229" t="s">
        <v>142</v>
      </c>
    </row>
    <row r="652" spans="1:65" s="14" customFormat="1" ht="11.25">
      <c r="B652" s="208"/>
      <c r="C652" s="209"/>
      <c r="D652" s="199" t="s">
        <v>152</v>
      </c>
      <c r="E652" s="209"/>
      <c r="F652" s="211" t="s">
        <v>985</v>
      </c>
      <c r="G652" s="209"/>
      <c r="H652" s="212">
        <v>103.2</v>
      </c>
      <c r="I652" s="213"/>
      <c r="J652" s="209"/>
      <c r="K652" s="209"/>
      <c r="L652" s="214"/>
      <c r="M652" s="215"/>
      <c r="N652" s="216"/>
      <c r="O652" s="216"/>
      <c r="P652" s="216"/>
      <c r="Q652" s="216"/>
      <c r="R652" s="216"/>
      <c r="S652" s="216"/>
      <c r="T652" s="217"/>
      <c r="AT652" s="218" t="s">
        <v>152</v>
      </c>
      <c r="AU652" s="218" t="s">
        <v>150</v>
      </c>
      <c r="AV652" s="14" t="s">
        <v>150</v>
      </c>
      <c r="AW652" s="14" t="s">
        <v>4</v>
      </c>
      <c r="AX652" s="14" t="s">
        <v>80</v>
      </c>
      <c r="AY652" s="218" t="s">
        <v>142</v>
      </c>
    </row>
    <row r="653" spans="1:65" s="2" customFormat="1" ht="33" customHeight="1">
      <c r="A653" s="34"/>
      <c r="B653" s="35"/>
      <c r="C653" s="183" t="s">
        <v>986</v>
      </c>
      <c r="D653" s="183" t="s">
        <v>145</v>
      </c>
      <c r="E653" s="184" t="s">
        <v>987</v>
      </c>
      <c r="F653" s="185" t="s">
        <v>988</v>
      </c>
      <c r="G653" s="186" t="s">
        <v>313</v>
      </c>
      <c r="H653" s="187">
        <v>12</v>
      </c>
      <c r="I653" s="188"/>
      <c r="J653" s="189">
        <f>ROUND(I653*H653,2)</f>
        <v>0</v>
      </c>
      <c r="K653" s="190"/>
      <c r="L653" s="39"/>
      <c r="M653" s="191" t="s">
        <v>1</v>
      </c>
      <c r="N653" s="192" t="s">
        <v>39</v>
      </c>
      <c r="O653" s="71"/>
      <c r="P653" s="193">
        <f>O653*H653</f>
        <v>0</v>
      </c>
      <c r="Q653" s="193">
        <v>0</v>
      </c>
      <c r="R653" s="193">
        <f>Q653*H653</f>
        <v>0</v>
      </c>
      <c r="S653" s="193">
        <v>0</v>
      </c>
      <c r="T653" s="194">
        <f>S653*H653</f>
        <v>0</v>
      </c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R653" s="195" t="s">
        <v>261</v>
      </c>
      <c r="AT653" s="195" t="s">
        <v>145</v>
      </c>
      <c r="AU653" s="195" t="s">
        <v>150</v>
      </c>
      <c r="AY653" s="17" t="s">
        <v>142</v>
      </c>
      <c r="BE653" s="196">
        <f>IF(N653="základní",J653,0)</f>
        <v>0</v>
      </c>
      <c r="BF653" s="196">
        <f>IF(N653="snížená",J653,0)</f>
        <v>0</v>
      </c>
      <c r="BG653" s="196">
        <f>IF(N653="zákl. přenesená",J653,0)</f>
        <v>0</v>
      </c>
      <c r="BH653" s="196">
        <f>IF(N653="sníž. přenesená",J653,0)</f>
        <v>0</v>
      </c>
      <c r="BI653" s="196">
        <f>IF(N653="nulová",J653,0)</f>
        <v>0</v>
      </c>
      <c r="BJ653" s="17" t="s">
        <v>150</v>
      </c>
      <c r="BK653" s="196">
        <f>ROUND(I653*H653,2)</f>
        <v>0</v>
      </c>
      <c r="BL653" s="17" t="s">
        <v>261</v>
      </c>
      <c r="BM653" s="195" t="s">
        <v>989</v>
      </c>
    </row>
    <row r="654" spans="1:65" s="13" customFormat="1" ht="11.25">
      <c r="B654" s="197"/>
      <c r="C654" s="198"/>
      <c r="D654" s="199" t="s">
        <v>152</v>
      </c>
      <c r="E654" s="200" t="s">
        <v>1</v>
      </c>
      <c r="F654" s="201" t="s">
        <v>608</v>
      </c>
      <c r="G654" s="198"/>
      <c r="H654" s="200" t="s">
        <v>1</v>
      </c>
      <c r="I654" s="202"/>
      <c r="J654" s="198"/>
      <c r="K654" s="198"/>
      <c r="L654" s="203"/>
      <c r="M654" s="204"/>
      <c r="N654" s="205"/>
      <c r="O654" s="205"/>
      <c r="P654" s="205"/>
      <c r="Q654" s="205"/>
      <c r="R654" s="205"/>
      <c r="S654" s="205"/>
      <c r="T654" s="206"/>
      <c r="AT654" s="207" t="s">
        <v>152</v>
      </c>
      <c r="AU654" s="207" t="s">
        <v>150</v>
      </c>
      <c r="AV654" s="13" t="s">
        <v>80</v>
      </c>
      <c r="AW654" s="13" t="s">
        <v>31</v>
      </c>
      <c r="AX654" s="13" t="s">
        <v>73</v>
      </c>
      <c r="AY654" s="207" t="s">
        <v>142</v>
      </c>
    </row>
    <row r="655" spans="1:65" s="14" customFormat="1" ht="11.25">
      <c r="B655" s="208"/>
      <c r="C655" s="209"/>
      <c r="D655" s="199" t="s">
        <v>152</v>
      </c>
      <c r="E655" s="210" t="s">
        <v>1</v>
      </c>
      <c r="F655" s="211" t="s">
        <v>8</v>
      </c>
      <c r="G655" s="209"/>
      <c r="H655" s="212">
        <v>12</v>
      </c>
      <c r="I655" s="213"/>
      <c r="J655" s="209"/>
      <c r="K655" s="209"/>
      <c r="L655" s="214"/>
      <c r="M655" s="215"/>
      <c r="N655" s="216"/>
      <c r="O655" s="216"/>
      <c r="P655" s="216"/>
      <c r="Q655" s="216"/>
      <c r="R655" s="216"/>
      <c r="S655" s="216"/>
      <c r="T655" s="217"/>
      <c r="AT655" s="218" t="s">
        <v>152</v>
      </c>
      <c r="AU655" s="218" t="s">
        <v>150</v>
      </c>
      <c r="AV655" s="14" t="s">
        <v>150</v>
      </c>
      <c r="AW655" s="14" t="s">
        <v>31</v>
      </c>
      <c r="AX655" s="14" t="s">
        <v>80</v>
      </c>
      <c r="AY655" s="218" t="s">
        <v>142</v>
      </c>
    </row>
    <row r="656" spans="1:65" s="2" customFormat="1" ht="24.2" customHeight="1">
      <c r="A656" s="34"/>
      <c r="B656" s="35"/>
      <c r="C656" s="230" t="s">
        <v>990</v>
      </c>
      <c r="D656" s="230" t="s">
        <v>413</v>
      </c>
      <c r="E656" s="231" t="s">
        <v>991</v>
      </c>
      <c r="F656" s="232" t="s">
        <v>992</v>
      </c>
      <c r="G656" s="233" t="s">
        <v>313</v>
      </c>
      <c r="H656" s="234">
        <v>14.4</v>
      </c>
      <c r="I656" s="235"/>
      <c r="J656" s="236">
        <f>ROUND(I656*H656,2)</f>
        <v>0</v>
      </c>
      <c r="K656" s="237"/>
      <c r="L656" s="238"/>
      <c r="M656" s="239" t="s">
        <v>1</v>
      </c>
      <c r="N656" s="240" t="s">
        <v>39</v>
      </c>
      <c r="O656" s="71"/>
      <c r="P656" s="193">
        <f>O656*H656</f>
        <v>0</v>
      </c>
      <c r="Q656" s="193">
        <v>2.5000000000000001E-4</v>
      </c>
      <c r="R656" s="193">
        <f>Q656*H656</f>
        <v>3.6000000000000003E-3</v>
      </c>
      <c r="S656" s="193">
        <v>0</v>
      </c>
      <c r="T656" s="194">
        <f>S656*H656</f>
        <v>0</v>
      </c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R656" s="195" t="s">
        <v>348</v>
      </c>
      <c r="AT656" s="195" t="s">
        <v>413</v>
      </c>
      <c r="AU656" s="195" t="s">
        <v>150</v>
      </c>
      <c r="AY656" s="17" t="s">
        <v>142</v>
      </c>
      <c r="BE656" s="196">
        <f>IF(N656="základní",J656,0)</f>
        <v>0</v>
      </c>
      <c r="BF656" s="196">
        <f>IF(N656="snížená",J656,0)</f>
        <v>0</v>
      </c>
      <c r="BG656" s="196">
        <f>IF(N656="zákl. přenesená",J656,0)</f>
        <v>0</v>
      </c>
      <c r="BH656" s="196">
        <f>IF(N656="sníž. přenesená",J656,0)</f>
        <v>0</v>
      </c>
      <c r="BI656" s="196">
        <f>IF(N656="nulová",J656,0)</f>
        <v>0</v>
      </c>
      <c r="BJ656" s="17" t="s">
        <v>150</v>
      </c>
      <c r="BK656" s="196">
        <f>ROUND(I656*H656,2)</f>
        <v>0</v>
      </c>
      <c r="BL656" s="17" t="s">
        <v>261</v>
      </c>
      <c r="BM656" s="195" t="s">
        <v>993</v>
      </c>
    </row>
    <row r="657" spans="1:65" s="14" customFormat="1" ht="11.25">
      <c r="B657" s="208"/>
      <c r="C657" s="209"/>
      <c r="D657" s="199" t="s">
        <v>152</v>
      </c>
      <c r="E657" s="209"/>
      <c r="F657" s="211" t="s">
        <v>994</v>
      </c>
      <c r="G657" s="209"/>
      <c r="H657" s="212">
        <v>14.4</v>
      </c>
      <c r="I657" s="213"/>
      <c r="J657" s="209"/>
      <c r="K657" s="209"/>
      <c r="L657" s="214"/>
      <c r="M657" s="215"/>
      <c r="N657" s="216"/>
      <c r="O657" s="216"/>
      <c r="P657" s="216"/>
      <c r="Q657" s="216"/>
      <c r="R657" s="216"/>
      <c r="S657" s="216"/>
      <c r="T657" s="217"/>
      <c r="AT657" s="218" t="s">
        <v>152</v>
      </c>
      <c r="AU657" s="218" t="s">
        <v>150</v>
      </c>
      <c r="AV657" s="14" t="s">
        <v>150</v>
      </c>
      <c r="AW657" s="14" t="s">
        <v>4</v>
      </c>
      <c r="AX657" s="14" t="s">
        <v>80</v>
      </c>
      <c r="AY657" s="218" t="s">
        <v>142</v>
      </c>
    </row>
    <row r="658" spans="1:65" s="2" customFormat="1" ht="24.2" customHeight="1">
      <c r="A658" s="34"/>
      <c r="B658" s="35"/>
      <c r="C658" s="183" t="s">
        <v>995</v>
      </c>
      <c r="D658" s="183" t="s">
        <v>145</v>
      </c>
      <c r="E658" s="184" t="s">
        <v>996</v>
      </c>
      <c r="F658" s="185" t="s">
        <v>997</v>
      </c>
      <c r="G658" s="186" t="s">
        <v>313</v>
      </c>
      <c r="H658" s="187">
        <v>20</v>
      </c>
      <c r="I658" s="188"/>
      <c r="J658" s="189">
        <f>ROUND(I658*H658,2)</f>
        <v>0</v>
      </c>
      <c r="K658" s="190"/>
      <c r="L658" s="39"/>
      <c r="M658" s="191" t="s">
        <v>1</v>
      </c>
      <c r="N658" s="192" t="s">
        <v>39</v>
      </c>
      <c r="O658" s="71"/>
      <c r="P658" s="193">
        <f>O658*H658</f>
        <v>0</v>
      </c>
      <c r="Q658" s="193">
        <v>0</v>
      </c>
      <c r="R658" s="193">
        <f>Q658*H658</f>
        <v>0</v>
      </c>
      <c r="S658" s="193">
        <v>0</v>
      </c>
      <c r="T658" s="194">
        <f>S658*H658</f>
        <v>0</v>
      </c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R658" s="195" t="s">
        <v>261</v>
      </c>
      <c r="AT658" s="195" t="s">
        <v>145</v>
      </c>
      <c r="AU658" s="195" t="s">
        <v>150</v>
      </c>
      <c r="AY658" s="17" t="s">
        <v>142</v>
      </c>
      <c r="BE658" s="196">
        <f>IF(N658="základní",J658,0)</f>
        <v>0</v>
      </c>
      <c r="BF658" s="196">
        <f>IF(N658="snížená",J658,0)</f>
        <v>0</v>
      </c>
      <c r="BG658" s="196">
        <f>IF(N658="zákl. přenesená",J658,0)</f>
        <v>0</v>
      </c>
      <c r="BH658" s="196">
        <f>IF(N658="sníž. přenesená",J658,0)</f>
        <v>0</v>
      </c>
      <c r="BI658" s="196">
        <f>IF(N658="nulová",J658,0)</f>
        <v>0</v>
      </c>
      <c r="BJ658" s="17" t="s">
        <v>150</v>
      </c>
      <c r="BK658" s="196">
        <f>ROUND(I658*H658,2)</f>
        <v>0</v>
      </c>
      <c r="BL658" s="17" t="s">
        <v>261</v>
      </c>
      <c r="BM658" s="195" t="s">
        <v>998</v>
      </c>
    </row>
    <row r="659" spans="1:65" s="13" customFormat="1" ht="11.25">
      <c r="B659" s="197"/>
      <c r="C659" s="198"/>
      <c r="D659" s="199" t="s">
        <v>152</v>
      </c>
      <c r="E659" s="200" t="s">
        <v>1</v>
      </c>
      <c r="F659" s="201" t="s">
        <v>999</v>
      </c>
      <c r="G659" s="198"/>
      <c r="H659" s="200" t="s">
        <v>1</v>
      </c>
      <c r="I659" s="202"/>
      <c r="J659" s="198"/>
      <c r="K659" s="198"/>
      <c r="L659" s="203"/>
      <c r="M659" s="204"/>
      <c r="N659" s="205"/>
      <c r="O659" s="205"/>
      <c r="P659" s="205"/>
      <c r="Q659" s="205"/>
      <c r="R659" s="205"/>
      <c r="S659" s="205"/>
      <c r="T659" s="206"/>
      <c r="AT659" s="207" t="s">
        <v>152</v>
      </c>
      <c r="AU659" s="207" t="s">
        <v>150</v>
      </c>
      <c r="AV659" s="13" t="s">
        <v>80</v>
      </c>
      <c r="AW659" s="13" t="s">
        <v>31</v>
      </c>
      <c r="AX659" s="13" t="s">
        <v>73</v>
      </c>
      <c r="AY659" s="207" t="s">
        <v>142</v>
      </c>
    </row>
    <row r="660" spans="1:65" s="14" customFormat="1" ht="11.25">
      <c r="B660" s="208"/>
      <c r="C660" s="209"/>
      <c r="D660" s="199" t="s">
        <v>152</v>
      </c>
      <c r="E660" s="210" t="s">
        <v>1</v>
      </c>
      <c r="F660" s="211" t="s">
        <v>283</v>
      </c>
      <c r="G660" s="209"/>
      <c r="H660" s="212">
        <v>20</v>
      </c>
      <c r="I660" s="213"/>
      <c r="J660" s="209"/>
      <c r="K660" s="209"/>
      <c r="L660" s="214"/>
      <c r="M660" s="215"/>
      <c r="N660" s="216"/>
      <c r="O660" s="216"/>
      <c r="P660" s="216"/>
      <c r="Q660" s="216"/>
      <c r="R660" s="216"/>
      <c r="S660" s="216"/>
      <c r="T660" s="217"/>
      <c r="AT660" s="218" t="s">
        <v>152</v>
      </c>
      <c r="AU660" s="218" t="s">
        <v>150</v>
      </c>
      <c r="AV660" s="14" t="s">
        <v>150</v>
      </c>
      <c r="AW660" s="14" t="s">
        <v>31</v>
      </c>
      <c r="AX660" s="14" t="s">
        <v>80</v>
      </c>
      <c r="AY660" s="218" t="s">
        <v>142</v>
      </c>
    </row>
    <row r="661" spans="1:65" s="2" customFormat="1" ht="24.2" customHeight="1">
      <c r="A661" s="34"/>
      <c r="B661" s="35"/>
      <c r="C661" s="230" t="s">
        <v>1000</v>
      </c>
      <c r="D661" s="230" t="s">
        <v>413</v>
      </c>
      <c r="E661" s="231" t="s">
        <v>1001</v>
      </c>
      <c r="F661" s="232" t="s">
        <v>1002</v>
      </c>
      <c r="G661" s="233" t="s">
        <v>313</v>
      </c>
      <c r="H661" s="234">
        <v>24</v>
      </c>
      <c r="I661" s="235"/>
      <c r="J661" s="236">
        <f>ROUND(I661*H661,2)</f>
        <v>0</v>
      </c>
      <c r="K661" s="237"/>
      <c r="L661" s="238"/>
      <c r="M661" s="239" t="s">
        <v>1</v>
      </c>
      <c r="N661" s="240" t="s">
        <v>39</v>
      </c>
      <c r="O661" s="71"/>
      <c r="P661" s="193">
        <f>O661*H661</f>
        <v>0</v>
      </c>
      <c r="Q661" s="193">
        <v>5.2999999999999998E-4</v>
      </c>
      <c r="R661" s="193">
        <f>Q661*H661</f>
        <v>1.2719999999999999E-2</v>
      </c>
      <c r="S661" s="193">
        <v>0</v>
      </c>
      <c r="T661" s="194">
        <f>S661*H661</f>
        <v>0</v>
      </c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R661" s="195" t="s">
        <v>348</v>
      </c>
      <c r="AT661" s="195" t="s">
        <v>413</v>
      </c>
      <c r="AU661" s="195" t="s">
        <v>150</v>
      </c>
      <c r="AY661" s="17" t="s">
        <v>142</v>
      </c>
      <c r="BE661" s="196">
        <f>IF(N661="základní",J661,0)</f>
        <v>0</v>
      </c>
      <c r="BF661" s="196">
        <f>IF(N661="snížená",J661,0)</f>
        <v>0</v>
      </c>
      <c r="BG661" s="196">
        <f>IF(N661="zákl. přenesená",J661,0)</f>
        <v>0</v>
      </c>
      <c r="BH661" s="196">
        <f>IF(N661="sníž. přenesená",J661,0)</f>
        <v>0</v>
      </c>
      <c r="BI661" s="196">
        <f>IF(N661="nulová",J661,0)</f>
        <v>0</v>
      </c>
      <c r="BJ661" s="17" t="s">
        <v>150</v>
      </c>
      <c r="BK661" s="196">
        <f>ROUND(I661*H661,2)</f>
        <v>0</v>
      </c>
      <c r="BL661" s="17" t="s">
        <v>261</v>
      </c>
      <c r="BM661" s="195" t="s">
        <v>1003</v>
      </c>
    </row>
    <row r="662" spans="1:65" s="14" customFormat="1" ht="11.25">
      <c r="B662" s="208"/>
      <c r="C662" s="209"/>
      <c r="D662" s="199" t="s">
        <v>152</v>
      </c>
      <c r="E662" s="209"/>
      <c r="F662" s="211" t="s">
        <v>1004</v>
      </c>
      <c r="G662" s="209"/>
      <c r="H662" s="212">
        <v>24</v>
      </c>
      <c r="I662" s="213"/>
      <c r="J662" s="209"/>
      <c r="K662" s="209"/>
      <c r="L662" s="214"/>
      <c r="M662" s="215"/>
      <c r="N662" s="216"/>
      <c r="O662" s="216"/>
      <c r="P662" s="216"/>
      <c r="Q662" s="216"/>
      <c r="R662" s="216"/>
      <c r="S662" s="216"/>
      <c r="T662" s="217"/>
      <c r="AT662" s="218" t="s">
        <v>152</v>
      </c>
      <c r="AU662" s="218" t="s">
        <v>150</v>
      </c>
      <c r="AV662" s="14" t="s">
        <v>150</v>
      </c>
      <c r="AW662" s="14" t="s">
        <v>4</v>
      </c>
      <c r="AX662" s="14" t="s">
        <v>80</v>
      </c>
      <c r="AY662" s="218" t="s">
        <v>142</v>
      </c>
    </row>
    <row r="663" spans="1:65" s="2" customFormat="1" ht="24.2" customHeight="1">
      <c r="A663" s="34"/>
      <c r="B663" s="35"/>
      <c r="C663" s="183" t="s">
        <v>1005</v>
      </c>
      <c r="D663" s="183" t="s">
        <v>145</v>
      </c>
      <c r="E663" s="184" t="s">
        <v>1006</v>
      </c>
      <c r="F663" s="185" t="s">
        <v>1007</v>
      </c>
      <c r="G663" s="186" t="s">
        <v>247</v>
      </c>
      <c r="H663" s="187">
        <v>50</v>
      </c>
      <c r="I663" s="188"/>
      <c r="J663" s="189">
        <f>ROUND(I663*H663,2)</f>
        <v>0</v>
      </c>
      <c r="K663" s="190"/>
      <c r="L663" s="39"/>
      <c r="M663" s="191" t="s">
        <v>1</v>
      </c>
      <c r="N663" s="192" t="s">
        <v>39</v>
      </c>
      <c r="O663" s="71"/>
      <c r="P663" s="193">
        <f>O663*H663</f>
        <v>0</v>
      </c>
      <c r="Q663" s="193">
        <v>0</v>
      </c>
      <c r="R663" s="193">
        <f>Q663*H663</f>
        <v>0</v>
      </c>
      <c r="S663" s="193">
        <v>0</v>
      </c>
      <c r="T663" s="194">
        <f>S663*H663</f>
        <v>0</v>
      </c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R663" s="195" t="s">
        <v>261</v>
      </c>
      <c r="AT663" s="195" t="s">
        <v>145</v>
      </c>
      <c r="AU663" s="195" t="s">
        <v>150</v>
      </c>
      <c r="AY663" s="17" t="s">
        <v>142</v>
      </c>
      <c r="BE663" s="196">
        <f>IF(N663="základní",J663,0)</f>
        <v>0</v>
      </c>
      <c r="BF663" s="196">
        <f>IF(N663="snížená",J663,0)</f>
        <v>0</v>
      </c>
      <c r="BG663" s="196">
        <f>IF(N663="zákl. přenesená",J663,0)</f>
        <v>0</v>
      </c>
      <c r="BH663" s="196">
        <f>IF(N663="sníž. přenesená",J663,0)</f>
        <v>0</v>
      </c>
      <c r="BI663" s="196">
        <f>IF(N663="nulová",J663,0)</f>
        <v>0</v>
      </c>
      <c r="BJ663" s="17" t="s">
        <v>150</v>
      </c>
      <c r="BK663" s="196">
        <f>ROUND(I663*H663,2)</f>
        <v>0</v>
      </c>
      <c r="BL663" s="17" t="s">
        <v>261</v>
      </c>
      <c r="BM663" s="195" t="s">
        <v>1008</v>
      </c>
    </row>
    <row r="664" spans="1:65" s="2" customFormat="1" ht="24.2" customHeight="1">
      <c r="A664" s="34"/>
      <c r="B664" s="35"/>
      <c r="C664" s="183" t="s">
        <v>1009</v>
      </c>
      <c r="D664" s="183" t="s">
        <v>145</v>
      </c>
      <c r="E664" s="184" t="s">
        <v>1010</v>
      </c>
      <c r="F664" s="185" t="s">
        <v>1011</v>
      </c>
      <c r="G664" s="186" t="s">
        <v>247</v>
      </c>
      <c r="H664" s="187">
        <v>15</v>
      </c>
      <c r="I664" s="188"/>
      <c r="J664" s="189">
        <f>ROUND(I664*H664,2)</f>
        <v>0</v>
      </c>
      <c r="K664" s="190"/>
      <c r="L664" s="39"/>
      <c r="M664" s="191" t="s">
        <v>1</v>
      </c>
      <c r="N664" s="192" t="s">
        <v>39</v>
      </c>
      <c r="O664" s="71"/>
      <c r="P664" s="193">
        <f>O664*H664</f>
        <v>0</v>
      </c>
      <c r="Q664" s="193">
        <v>0</v>
      </c>
      <c r="R664" s="193">
        <f>Q664*H664</f>
        <v>0</v>
      </c>
      <c r="S664" s="193">
        <v>0</v>
      </c>
      <c r="T664" s="194">
        <f>S664*H664</f>
        <v>0</v>
      </c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R664" s="195" t="s">
        <v>261</v>
      </c>
      <c r="AT664" s="195" t="s">
        <v>145</v>
      </c>
      <c r="AU664" s="195" t="s">
        <v>150</v>
      </c>
      <c r="AY664" s="17" t="s">
        <v>142</v>
      </c>
      <c r="BE664" s="196">
        <f>IF(N664="základní",J664,0)</f>
        <v>0</v>
      </c>
      <c r="BF664" s="196">
        <f>IF(N664="snížená",J664,0)</f>
        <v>0</v>
      </c>
      <c r="BG664" s="196">
        <f>IF(N664="zákl. přenesená",J664,0)</f>
        <v>0</v>
      </c>
      <c r="BH664" s="196">
        <f>IF(N664="sníž. přenesená",J664,0)</f>
        <v>0</v>
      </c>
      <c r="BI664" s="196">
        <f>IF(N664="nulová",J664,0)</f>
        <v>0</v>
      </c>
      <c r="BJ664" s="17" t="s">
        <v>150</v>
      </c>
      <c r="BK664" s="196">
        <f>ROUND(I664*H664,2)</f>
        <v>0</v>
      </c>
      <c r="BL664" s="17" t="s">
        <v>261</v>
      </c>
      <c r="BM664" s="195" t="s">
        <v>1012</v>
      </c>
    </row>
    <row r="665" spans="1:65" s="2" customFormat="1" ht="21.75" customHeight="1">
      <c r="A665" s="34"/>
      <c r="B665" s="35"/>
      <c r="C665" s="183" t="s">
        <v>1013</v>
      </c>
      <c r="D665" s="183" t="s">
        <v>145</v>
      </c>
      <c r="E665" s="184" t="s">
        <v>1014</v>
      </c>
      <c r="F665" s="185" t="s">
        <v>1015</v>
      </c>
      <c r="G665" s="186" t="s">
        <v>247</v>
      </c>
      <c r="H665" s="187">
        <v>30</v>
      </c>
      <c r="I665" s="188"/>
      <c r="J665" s="189">
        <f>ROUND(I665*H665,2)</f>
        <v>0</v>
      </c>
      <c r="K665" s="190"/>
      <c r="L665" s="39"/>
      <c r="M665" s="191" t="s">
        <v>1</v>
      </c>
      <c r="N665" s="192" t="s">
        <v>39</v>
      </c>
      <c r="O665" s="71"/>
      <c r="P665" s="193">
        <f>O665*H665</f>
        <v>0</v>
      </c>
      <c r="Q665" s="193">
        <v>0</v>
      </c>
      <c r="R665" s="193">
        <f>Q665*H665</f>
        <v>0</v>
      </c>
      <c r="S665" s="193">
        <v>0</v>
      </c>
      <c r="T665" s="194">
        <f>S665*H665</f>
        <v>0</v>
      </c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R665" s="195" t="s">
        <v>261</v>
      </c>
      <c r="AT665" s="195" t="s">
        <v>145</v>
      </c>
      <c r="AU665" s="195" t="s">
        <v>150</v>
      </c>
      <c r="AY665" s="17" t="s">
        <v>142</v>
      </c>
      <c r="BE665" s="196">
        <f>IF(N665="základní",J665,0)</f>
        <v>0</v>
      </c>
      <c r="BF665" s="196">
        <f>IF(N665="snížená",J665,0)</f>
        <v>0</v>
      </c>
      <c r="BG665" s="196">
        <f>IF(N665="zákl. přenesená",J665,0)</f>
        <v>0</v>
      </c>
      <c r="BH665" s="196">
        <f>IF(N665="sníž. přenesená",J665,0)</f>
        <v>0</v>
      </c>
      <c r="BI665" s="196">
        <f>IF(N665="nulová",J665,0)</f>
        <v>0</v>
      </c>
      <c r="BJ665" s="17" t="s">
        <v>150</v>
      </c>
      <c r="BK665" s="196">
        <f>ROUND(I665*H665,2)</f>
        <v>0</v>
      </c>
      <c r="BL665" s="17" t="s">
        <v>261</v>
      </c>
      <c r="BM665" s="195" t="s">
        <v>1016</v>
      </c>
    </row>
    <row r="666" spans="1:65" s="2" customFormat="1" ht="16.5" customHeight="1">
      <c r="A666" s="34"/>
      <c r="B666" s="35"/>
      <c r="C666" s="183" t="s">
        <v>1017</v>
      </c>
      <c r="D666" s="183" t="s">
        <v>145</v>
      </c>
      <c r="E666" s="184" t="s">
        <v>1018</v>
      </c>
      <c r="F666" s="185" t="s">
        <v>1019</v>
      </c>
      <c r="G666" s="186" t="s">
        <v>1020</v>
      </c>
      <c r="H666" s="187">
        <v>1</v>
      </c>
      <c r="I666" s="188"/>
      <c r="J666" s="189">
        <f>ROUND(I666*H666,2)</f>
        <v>0</v>
      </c>
      <c r="K666" s="190"/>
      <c r="L666" s="39"/>
      <c r="M666" s="191" t="s">
        <v>1</v>
      </c>
      <c r="N666" s="192" t="s">
        <v>39</v>
      </c>
      <c r="O666" s="71"/>
      <c r="P666" s="193">
        <f>O666*H666</f>
        <v>0</v>
      </c>
      <c r="Q666" s="193">
        <v>0</v>
      </c>
      <c r="R666" s="193">
        <f>Q666*H666</f>
        <v>0</v>
      </c>
      <c r="S666" s="193">
        <v>0</v>
      </c>
      <c r="T666" s="194">
        <f>S666*H666</f>
        <v>0</v>
      </c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R666" s="195" t="s">
        <v>261</v>
      </c>
      <c r="AT666" s="195" t="s">
        <v>145</v>
      </c>
      <c r="AU666" s="195" t="s">
        <v>150</v>
      </c>
      <c r="AY666" s="17" t="s">
        <v>142</v>
      </c>
      <c r="BE666" s="196">
        <f>IF(N666="základní",J666,0)</f>
        <v>0</v>
      </c>
      <c r="BF666" s="196">
        <f>IF(N666="snížená",J666,0)</f>
        <v>0</v>
      </c>
      <c r="BG666" s="196">
        <f>IF(N666="zákl. přenesená",J666,0)</f>
        <v>0</v>
      </c>
      <c r="BH666" s="196">
        <f>IF(N666="sníž. přenesená",J666,0)</f>
        <v>0</v>
      </c>
      <c r="BI666" s="196">
        <f>IF(N666="nulová",J666,0)</f>
        <v>0</v>
      </c>
      <c r="BJ666" s="17" t="s">
        <v>150</v>
      </c>
      <c r="BK666" s="196">
        <f>ROUND(I666*H666,2)</f>
        <v>0</v>
      </c>
      <c r="BL666" s="17" t="s">
        <v>261</v>
      </c>
      <c r="BM666" s="195" t="s">
        <v>1021</v>
      </c>
    </row>
    <row r="667" spans="1:65" s="13" customFormat="1" ht="11.25">
      <c r="B667" s="197"/>
      <c r="C667" s="198"/>
      <c r="D667" s="199" t="s">
        <v>152</v>
      </c>
      <c r="E667" s="200" t="s">
        <v>1</v>
      </c>
      <c r="F667" s="201" t="s">
        <v>1022</v>
      </c>
      <c r="G667" s="198"/>
      <c r="H667" s="200" t="s">
        <v>1</v>
      </c>
      <c r="I667" s="202"/>
      <c r="J667" s="198"/>
      <c r="K667" s="198"/>
      <c r="L667" s="203"/>
      <c r="M667" s="204"/>
      <c r="N667" s="205"/>
      <c r="O667" s="205"/>
      <c r="P667" s="205"/>
      <c r="Q667" s="205"/>
      <c r="R667" s="205"/>
      <c r="S667" s="205"/>
      <c r="T667" s="206"/>
      <c r="AT667" s="207" t="s">
        <v>152</v>
      </c>
      <c r="AU667" s="207" t="s">
        <v>150</v>
      </c>
      <c r="AV667" s="13" t="s">
        <v>80</v>
      </c>
      <c r="AW667" s="13" t="s">
        <v>31</v>
      </c>
      <c r="AX667" s="13" t="s">
        <v>73</v>
      </c>
      <c r="AY667" s="207" t="s">
        <v>142</v>
      </c>
    </row>
    <row r="668" spans="1:65" s="14" customFormat="1" ht="11.25">
      <c r="B668" s="208"/>
      <c r="C668" s="209"/>
      <c r="D668" s="199" t="s">
        <v>152</v>
      </c>
      <c r="E668" s="210" t="s">
        <v>1</v>
      </c>
      <c r="F668" s="211" t="s">
        <v>80</v>
      </c>
      <c r="G668" s="209"/>
      <c r="H668" s="212">
        <v>1</v>
      </c>
      <c r="I668" s="213"/>
      <c r="J668" s="209"/>
      <c r="K668" s="209"/>
      <c r="L668" s="214"/>
      <c r="M668" s="215"/>
      <c r="N668" s="216"/>
      <c r="O668" s="216"/>
      <c r="P668" s="216"/>
      <c r="Q668" s="216"/>
      <c r="R668" s="216"/>
      <c r="S668" s="216"/>
      <c r="T668" s="217"/>
      <c r="AT668" s="218" t="s">
        <v>152</v>
      </c>
      <c r="AU668" s="218" t="s">
        <v>150</v>
      </c>
      <c r="AV668" s="14" t="s">
        <v>150</v>
      </c>
      <c r="AW668" s="14" t="s">
        <v>31</v>
      </c>
      <c r="AX668" s="14" t="s">
        <v>80</v>
      </c>
      <c r="AY668" s="218" t="s">
        <v>142</v>
      </c>
    </row>
    <row r="669" spans="1:65" s="2" customFormat="1" ht="24.2" customHeight="1">
      <c r="A669" s="34"/>
      <c r="B669" s="35"/>
      <c r="C669" s="183" t="s">
        <v>1023</v>
      </c>
      <c r="D669" s="183" t="s">
        <v>145</v>
      </c>
      <c r="E669" s="184" t="s">
        <v>1024</v>
      </c>
      <c r="F669" s="185" t="s">
        <v>1025</v>
      </c>
      <c r="G669" s="186" t="s">
        <v>247</v>
      </c>
      <c r="H669" s="187">
        <v>1</v>
      </c>
      <c r="I669" s="188"/>
      <c r="J669" s="189">
        <f t="shared" ref="J669:J675" si="50">ROUND(I669*H669,2)</f>
        <v>0</v>
      </c>
      <c r="K669" s="190"/>
      <c r="L669" s="39"/>
      <c r="M669" s="191" t="s">
        <v>1</v>
      </c>
      <c r="N669" s="192" t="s">
        <v>39</v>
      </c>
      <c r="O669" s="71"/>
      <c r="P669" s="193">
        <f t="shared" ref="P669:P675" si="51">O669*H669</f>
        <v>0</v>
      </c>
      <c r="Q669" s="193">
        <v>0</v>
      </c>
      <c r="R669" s="193">
        <f t="shared" ref="R669:R675" si="52">Q669*H669</f>
        <v>0</v>
      </c>
      <c r="S669" s="193">
        <v>0</v>
      </c>
      <c r="T669" s="194">
        <f t="shared" ref="T669:T675" si="53">S669*H669</f>
        <v>0</v>
      </c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R669" s="195" t="s">
        <v>261</v>
      </c>
      <c r="AT669" s="195" t="s">
        <v>145</v>
      </c>
      <c r="AU669" s="195" t="s">
        <v>150</v>
      </c>
      <c r="AY669" s="17" t="s">
        <v>142</v>
      </c>
      <c r="BE669" s="196">
        <f t="shared" ref="BE669:BE675" si="54">IF(N669="základní",J669,0)</f>
        <v>0</v>
      </c>
      <c r="BF669" s="196">
        <f t="shared" ref="BF669:BF675" si="55">IF(N669="snížená",J669,0)</f>
        <v>0</v>
      </c>
      <c r="BG669" s="196">
        <f t="shared" ref="BG669:BG675" si="56">IF(N669="zákl. přenesená",J669,0)</f>
        <v>0</v>
      </c>
      <c r="BH669" s="196">
        <f t="shared" ref="BH669:BH675" si="57">IF(N669="sníž. přenesená",J669,0)</f>
        <v>0</v>
      </c>
      <c r="BI669" s="196">
        <f t="shared" ref="BI669:BI675" si="58">IF(N669="nulová",J669,0)</f>
        <v>0</v>
      </c>
      <c r="BJ669" s="17" t="s">
        <v>150</v>
      </c>
      <c r="BK669" s="196">
        <f t="shared" ref="BK669:BK675" si="59">ROUND(I669*H669,2)</f>
        <v>0</v>
      </c>
      <c r="BL669" s="17" t="s">
        <v>261</v>
      </c>
      <c r="BM669" s="195" t="s">
        <v>1026</v>
      </c>
    </row>
    <row r="670" spans="1:65" s="2" customFormat="1" ht="24.2" customHeight="1">
      <c r="A670" s="34"/>
      <c r="B670" s="35"/>
      <c r="C670" s="230" t="s">
        <v>1027</v>
      </c>
      <c r="D670" s="230" t="s">
        <v>413</v>
      </c>
      <c r="E670" s="231" t="s">
        <v>1028</v>
      </c>
      <c r="F670" s="232" t="s">
        <v>1029</v>
      </c>
      <c r="G670" s="233" t="s">
        <v>247</v>
      </c>
      <c r="H670" s="234">
        <v>1</v>
      </c>
      <c r="I670" s="235"/>
      <c r="J670" s="236">
        <f t="shared" si="50"/>
        <v>0</v>
      </c>
      <c r="K670" s="237"/>
      <c r="L670" s="238"/>
      <c r="M670" s="239" t="s">
        <v>1</v>
      </c>
      <c r="N670" s="240" t="s">
        <v>39</v>
      </c>
      <c r="O670" s="71"/>
      <c r="P670" s="193">
        <f t="shared" si="51"/>
        <v>0</v>
      </c>
      <c r="Q670" s="193">
        <v>1.6199999999999999E-3</v>
      </c>
      <c r="R670" s="193">
        <f t="shared" si="52"/>
        <v>1.6199999999999999E-3</v>
      </c>
      <c r="S670" s="193">
        <v>0</v>
      </c>
      <c r="T670" s="194">
        <f t="shared" si="53"/>
        <v>0</v>
      </c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R670" s="195" t="s">
        <v>348</v>
      </c>
      <c r="AT670" s="195" t="s">
        <v>413</v>
      </c>
      <c r="AU670" s="195" t="s">
        <v>150</v>
      </c>
      <c r="AY670" s="17" t="s">
        <v>142</v>
      </c>
      <c r="BE670" s="196">
        <f t="shared" si="54"/>
        <v>0</v>
      </c>
      <c r="BF670" s="196">
        <f t="shared" si="55"/>
        <v>0</v>
      </c>
      <c r="BG670" s="196">
        <f t="shared" si="56"/>
        <v>0</v>
      </c>
      <c r="BH670" s="196">
        <f t="shared" si="57"/>
        <v>0</v>
      </c>
      <c r="BI670" s="196">
        <f t="shared" si="58"/>
        <v>0</v>
      </c>
      <c r="BJ670" s="17" t="s">
        <v>150</v>
      </c>
      <c r="BK670" s="196">
        <f t="shared" si="59"/>
        <v>0</v>
      </c>
      <c r="BL670" s="17" t="s">
        <v>261</v>
      </c>
      <c r="BM670" s="195" t="s">
        <v>1030</v>
      </c>
    </row>
    <row r="671" spans="1:65" s="2" customFormat="1" ht="24.2" customHeight="1">
      <c r="A671" s="34"/>
      <c r="B671" s="35"/>
      <c r="C671" s="183" t="s">
        <v>1031</v>
      </c>
      <c r="D671" s="183" t="s">
        <v>145</v>
      </c>
      <c r="E671" s="184" t="s">
        <v>1032</v>
      </c>
      <c r="F671" s="185" t="s">
        <v>1033</v>
      </c>
      <c r="G671" s="186" t="s">
        <v>247</v>
      </c>
      <c r="H671" s="187">
        <v>1</v>
      </c>
      <c r="I671" s="188"/>
      <c r="J671" s="189">
        <f t="shared" si="50"/>
        <v>0</v>
      </c>
      <c r="K671" s="190"/>
      <c r="L671" s="39"/>
      <c r="M671" s="191" t="s">
        <v>1</v>
      </c>
      <c r="N671" s="192" t="s">
        <v>39</v>
      </c>
      <c r="O671" s="71"/>
      <c r="P671" s="193">
        <f t="shared" si="51"/>
        <v>0</v>
      </c>
      <c r="Q671" s="193">
        <v>0</v>
      </c>
      <c r="R671" s="193">
        <f t="shared" si="52"/>
        <v>0</v>
      </c>
      <c r="S671" s="193">
        <v>1.4999999999999999E-2</v>
      </c>
      <c r="T671" s="194">
        <f t="shared" si="53"/>
        <v>1.4999999999999999E-2</v>
      </c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R671" s="195" t="s">
        <v>261</v>
      </c>
      <c r="AT671" s="195" t="s">
        <v>145</v>
      </c>
      <c r="AU671" s="195" t="s">
        <v>150</v>
      </c>
      <c r="AY671" s="17" t="s">
        <v>142</v>
      </c>
      <c r="BE671" s="196">
        <f t="shared" si="54"/>
        <v>0</v>
      </c>
      <c r="BF671" s="196">
        <f t="shared" si="55"/>
        <v>0</v>
      </c>
      <c r="BG671" s="196">
        <f t="shared" si="56"/>
        <v>0</v>
      </c>
      <c r="BH671" s="196">
        <f t="shared" si="57"/>
        <v>0</v>
      </c>
      <c r="BI671" s="196">
        <f t="shared" si="58"/>
        <v>0</v>
      </c>
      <c r="BJ671" s="17" t="s">
        <v>150</v>
      </c>
      <c r="BK671" s="196">
        <f t="shared" si="59"/>
        <v>0</v>
      </c>
      <c r="BL671" s="17" t="s">
        <v>261</v>
      </c>
      <c r="BM671" s="195" t="s">
        <v>1034</v>
      </c>
    </row>
    <row r="672" spans="1:65" s="2" customFormat="1" ht="24.2" customHeight="1">
      <c r="A672" s="34"/>
      <c r="B672" s="35"/>
      <c r="C672" s="183" t="s">
        <v>1035</v>
      </c>
      <c r="D672" s="183" t="s">
        <v>145</v>
      </c>
      <c r="E672" s="184" t="s">
        <v>1036</v>
      </c>
      <c r="F672" s="185" t="s">
        <v>1037</v>
      </c>
      <c r="G672" s="186" t="s">
        <v>247</v>
      </c>
      <c r="H672" s="187">
        <v>1</v>
      </c>
      <c r="I672" s="188"/>
      <c r="J672" s="189">
        <f t="shared" si="50"/>
        <v>0</v>
      </c>
      <c r="K672" s="190"/>
      <c r="L672" s="39"/>
      <c r="M672" s="191" t="s">
        <v>1</v>
      </c>
      <c r="N672" s="192" t="s">
        <v>39</v>
      </c>
      <c r="O672" s="71"/>
      <c r="P672" s="193">
        <f t="shared" si="51"/>
        <v>0</v>
      </c>
      <c r="Q672" s="193">
        <v>0</v>
      </c>
      <c r="R672" s="193">
        <f t="shared" si="52"/>
        <v>0</v>
      </c>
      <c r="S672" s="193">
        <v>2.3000000000000001E-4</v>
      </c>
      <c r="T672" s="194">
        <f t="shared" si="53"/>
        <v>2.3000000000000001E-4</v>
      </c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R672" s="195" t="s">
        <v>261</v>
      </c>
      <c r="AT672" s="195" t="s">
        <v>145</v>
      </c>
      <c r="AU672" s="195" t="s">
        <v>150</v>
      </c>
      <c r="AY672" s="17" t="s">
        <v>142</v>
      </c>
      <c r="BE672" s="196">
        <f t="shared" si="54"/>
        <v>0</v>
      </c>
      <c r="BF672" s="196">
        <f t="shared" si="55"/>
        <v>0</v>
      </c>
      <c r="BG672" s="196">
        <f t="shared" si="56"/>
        <v>0</v>
      </c>
      <c r="BH672" s="196">
        <f t="shared" si="57"/>
        <v>0</v>
      </c>
      <c r="BI672" s="196">
        <f t="shared" si="58"/>
        <v>0</v>
      </c>
      <c r="BJ672" s="17" t="s">
        <v>150</v>
      </c>
      <c r="BK672" s="196">
        <f t="shared" si="59"/>
        <v>0</v>
      </c>
      <c r="BL672" s="17" t="s">
        <v>261</v>
      </c>
      <c r="BM672" s="195" t="s">
        <v>1038</v>
      </c>
    </row>
    <row r="673" spans="1:65" s="2" customFormat="1" ht="24.2" customHeight="1">
      <c r="A673" s="34"/>
      <c r="B673" s="35"/>
      <c r="C673" s="183" t="s">
        <v>1039</v>
      </c>
      <c r="D673" s="183" t="s">
        <v>145</v>
      </c>
      <c r="E673" s="184" t="s">
        <v>1040</v>
      </c>
      <c r="F673" s="185" t="s">
        <v>1041</v>
      </c>
      <c r="G673" s="186" t="s">
        <v>247</v>
      </c>
      <c r="H673" s="187">
        <v>1</v>
      </c>
      <c r="I673" s="188"/>
      <c r="J673" s="189">
        <f t="shared" si="50"/>
        <v>0</v>
      </c>
      <c r="K673" s="190"/>
      <c r="L673" s="39"/>
      <c r="M673" s="191" t="s">
        <v>1</v>
      </c>
      <c r="N673" s="192" t="s">
        <v>39</v>
      </c>
      <c r="O673" s="71"/>
      <c r="P673" s="193">
        <f t="shared" si="51"/>
        <v>0</v>
      </c>
      <c r="Q673" s="193">
        <v>0</v>
      </c>
      <c r="R673" s="193">
        <f t="shared" si="52"/>
        <v>0</v>
      </c>
      <c r="S673" s="193">
        <v>0</v>
      </c>
      <c r="T673" s="194">
        <f t="shared" si="53"/>
        <v>0</v>
      </c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R673" s="195" t="s">
        <v>261</v>
      </c>
      <c r="AT673" s="195" t="s">
        <v>145</v>
      </c>
      <c r="AU673" s="195" t="s">
        <v>150</v>
      </c>
      <c r="AY673" s="17" t="s">
        <v>142</v>
      </c>
      <c r="BE673" s="196">
        <f t="shared" si="54"/>
        <v>0</v>
      </c>
      <c r="BF673" s="196">
        <f t="shared" si="55"/>
        <v>0</v>
      </c>
      <c r="BG673" s="196">
        <f t="shared" si="56"/>
        <v>0</v>
      </c>
      <c r="BH673" s="196">
        <f t="shared" si="57"/>
        <v>0</v>
      </c>
      <c r="BI673" s="196">
        <f t="shared" si="58"/>
        <v>0</v>
      </c>
      <c r="BJ673" s="17" t="s">
        <v>150</v>
      </c>
      <c r="BK673" s="196">
        <f t="shared" si="59"/>
        <v>0</v>
      </c>
      <c r="BL673" s="17" t="s">
        <v>261</v>
      </c>
      <c r="BM673" s="195" t="s">
        <v>1042</v>
      </c>
    </row>
    <row r="674" spans="1:65" s="2" customFormat="1" ht="16.5" customHeight="1">
      <c r="A674" s="34"/>
      <c r="B674" s="35"/>
      <c r="C674" s="230" t="s">
        <v>1043</v>
      </c>
      <c r="D674" s="230" t="s">
        <v>413</v>
      </c>
      <c r="E674" s="231" t="s">
        <v>1044</v>
      </c>
      <c r="F674" s="232" t="s">
        <v>1045</v>
      </c>
      <c r="G674" s="233" t="s">
        <v>247</v>
      </c>
      <c r="H674" s="234">
        <v>1</v>
      </c>
      <c r="I674" s="235"/>
      <c r="J674" s="236">
        <f t="shared" si="50"/>
        <v>0</v>
      </c>
      <c r="K674" s="237"/>
      <c r="L674" s="238"/>
      <c r="M674" s="239" t="s">
        <v>1</v>
      </c>
      <c r="N674" s="240" t="s">
        <v>39</v>
      </c>
      <c r="O674" s="71"/>
      <c r="P674" s="193">
        <f t="shared" si="51"/>
        <v>0</v>
      </c>
      <c r="Q674" s="193">
        <v>1.0000000000000001E-5</v>
      </c>
      <c r="R674" s="193">
        <f t="shared" si="52"/>
        <v>1.0000000000000001E-5</v>
      </c>
      <c r="S674" s="193">
        <v>0</v>
      </c>
      <c r="T674" s="194">
        <f t="shared" si="53"/>
        <v>0</v>
      </c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R674" s="195" t="s">
        <v>348</v>
      </c>
      <c r="AT674" s="195" t="s">
        <v>413</v>
      </c>
      <c r="AU674" s="195" t="s">
        <v>150</v>
      </c>
      <c r="AY674" s="17" t="s">
        <v>142</v>
      </c>
      <c r="BE674" s="196">
        <f t="shared" si="54"/>
        <v>0</v>
      </c>
      <c r="BF674" s="196">
        <f t="shared" si="55"/>
        <v>0</v>
      </c>
      <c r="BG674" s="196">
        <f t="shared" si="56"/>
        <v>0</v>
      </c>
      <c r="BH674" s="196">
        <f t="shared" si="57"/>
        <v>0</v>
      </c>
      <c r="BI674" s="196">
        <f t="shared" si="58"/>
        <v>0</v>
      </c>
      <c r="BJ674" s="17" t="s">
        <v>150</v>
      </c>
      <c r="BK674" s="196">
        <f t="shared" si="59"/>
        <v>0</v>
      </c>
      <c r="BL674" s="17" t="s">
        <v>261</v>
      </c>
      <c r="BM674" s="195" t="s">
        <v>1046</v>
      </c>
    </row>
    <row r="675" spans="1:65" s="2" customFormat="1" ht="24.2" customHeight="1">
      <c r="A675" s="34"/>
      <c r="B675" s="35"/>
      <c r="C675" s="183" t="s">
        <v>1047</v>
      </c>
      <c r="D675" s="183" t="s">
        <v>145</v>
      </c>
      <c r="E675" s="184" t="s">
        <v>1048</v>
      </c>
      <c r="F675" s="185" t="s">
        <v>1049</v>
      </c>
      <c r="G675" s="186" t="s">
        <v>247</v>
      </c>
      <c r="H675" s="187">
        <v>7</v>
      </c>
      <c r="I675" s="188"/>
      <c r="J675" s="189">
        <f t="shared" si="50"/>
        <v>0</v>
      </c>
      <c r="K675" s="190"/>
      <c r="L675" s="39"/>
      <c r="M675" s="191" t="s">
        <v>1</v>
      </c>
      <c r="N675" s="192" t="s">
        <v>39</v>
      </c>
      <c r="O675" s="71"/>
      <c r="P675" s="193">
        <f t="shared" si="51"/>
        <v>0</v>
      </c>
      <c r="Q675" s="193">
        <v>0</v>
      </c>
      <c r="R675" s="193">
        <f t="shared" si="52"/>
        <v>0</v>
      </c>
      <c r="S675" s="193">
        <v>0</v>
      </c>
      <c r="T675" s="194">
        <f t="shared" si="53"/>
        <v>0</v>
      </c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R675" s="195" t="s">
        <v>261</v>
      </c>
      <c r="AT675" s="195" t="s">
        <v>145</v>
      </c>
      <c r="AU675" s="195" t="s">
        <v>150</v>
      </c>
      <c r="AY675" s="17" t="s">
        <v>142</v>
      </c>
      <c r="BE675" s="196">
        <f t="shared" si="54"/>
        <v>0</v>
      </c>
      <c r="BF675" s="196">
        <f t="shared" si="55"/>
        <v>0</v>
      </c>
      <c r="BG675" s="196">
        <f t="shared" si="56"/>
        <v>0</v>
      </c>
      <c r="BH675" s="196">
        <f t="shared" si="57"/>
        <v>0</v>
      </c>
      <c r="BI675" s="196">
        <f t="shared" si="58"/>
        <v>0</v>
      </c>
      <c r="BJ675" s="17" t="s">
        <v>150</v>
      </c>
      <c r="BK675" s="196">
        <f t="shared" si="59"/>
        <v>0</v>
      </c>
      <c r="BL675" s="17" t="s">
        <v>261</v>
      </c>
      <c r="BM675" s="195" t="s">
        <v>1050</v>
      </c>
    </row>
    <row r="676" spans="1:65" s="13" customFormat="1" ht="11.25">
      <c r="B676" s="197"/>
      <c r="C676" s="198"/>
      <c r="D676" s="199" t="s">
        <v>152</v>
      </c>
      <c r="E676" s="200" t="s">
        <v>1</v>
      </c>
      <c r="F676" s="201" t="s">
        <v>1051</v>
      </c>
      <c r="G676" s="198"/>
      <c r="H676" s="200" t="s">
        <v>1</v>
      </c>
      <c r="I676" s="202"/>
      <c r="J676" s="198"/>
      <c r="K676" s="198"/>
      <c r="L676" s="203"/>
      <c r="M676" s="204"/>
      <c r="N676" s="205"/>
      <c r="O676" s="205"/>
      <c r="P676" s="205"/>
      <c r="Q676" s="205"/>
      <c r="R676" s="205"/>
      <c r="S676" s="205"/>
      <c r="T676" s="206"/>
      <c r="AT676" s="207" t="s">
        <v>152</v>
      </c>
      <c r="AU676" s="207" t="s">
        <v>150</v>
      </c>
      <c r="AV676" s="13" t="s">
        <v>80</v>
      </c>
      <c r="AW676" s="13" t="s">
        <v>31</v>
      </c>
      <c r="AX676" s="13" t="s">
        <v>73</v>
      </c>
      <c r="AY676" s="207" t="s">
        <v>142</v>
      </c>
    </row>
    <row r="677" spans="1:65" s="14" customFormat="1" ht="11.25">
      <c r="B677" s="208"/>
      <c r="C677" s="209"/>
      <c r="D677" s="199" t="s">
        <v>152</v>
      </c>
      <c r="E677" s="210" t="s">
        <v>1</v>
      </c>
      <c r="F677" s="211" t="s">
        <v>80</v>
      </c>
      <c r="G677" s="209"/>
      <c r="H677" s="212">
        <v>1</v>
      </c>
      <c r="I677" s="213"/>
      <c r="J677" s="209"/>
      <c r="K677" s="209"/>
      <c r="L677" s="214"/>
      <c r="M677" s="215"/>
      <c r="N677" s="216"/>
      <c r="O677" s="216"/>
      <c r="P677" s="216"/>
      <c r="Q677" s="216"/>
      <c r="R677" s="216"/>
      <c r="S677" s="216"/>
      <c r="T677" s="217"/>
      <c r="AT677" s="218" t="s">
        <v>152</v>
      </c>
      <c r="AU677" s="218" t="s">
        <v>150</v>
      </c>
      <c r="AV677" s="14" t="s">
        <v>150</v>
      </c>
      <c r="AW677" s="14" t="s">
        <v>31</v>
      </c>
      <c r="AX677" s="14" t="s">
        <v>73</v>
      </c>
      <c r="AY677" s="218" t="s">
        <v>142</v>
      </c>
    </row>
    <row r="678" spans="1:65" s="13" customFormat="1" ht="11.25">
      <c r="B678" s="197"/>
      <c r="C678" s="198"/>
      <c r="D678" s="199" t="s">
        <v>152</v>
      </c>
      <c r="E678" s="200" t="s">
        <v>1</v>
      </c>
      <c r="F678" s="201" t="s">
        <v>188</v>
      </c>
      <c r="G678" s="198"/>
      <c r="H678" s="200" t="s">
        <v>1</v>
      </c>
      <c r="I678" s="202"/>
      <c r="J678" s="198"/>
      <c r="K678" s="198"/>
      <c r="L678" s="203"/>
      <c r="M678" s="204"/>
      <c r="N678" s="205"/>
      <c r="O678" s="205"/>
      <c r="P678" s="205"/>
      <c r="Q678" s="205"/>
      <c r="R678" s="205"/>
      <c r="S678" s="205"/>
      <c r="T678" s="206"/>
      <c r="AT678" s="207" t="s">
        <v>152</v>
      </c>
      <c r="AU678" s="207" t="s">
        <v>150</v>
      </c>
      <c r="AV678" s="13" t="s">
        <v>80</v>
      </c>
      <c r="AW678" s="13" t="s">
        <v>31</v>
      </c>
      <c r="AX678" s="13" t="s">
        <v>73</v>
      </c>
      <c r="AY678" s="207" t="s">
        <v>142</v>
      </c>
    </row>
    <row r="679" spans="1:65" s="14" customFormat="1" ht="11.25">
      <c r="B679" s="208"/>
      <c r="C679" s="209"/>
      <c r="D679" s="199" t="s">
        <v>152</v>
      </c>
      <c r="E679" s="210" t="s">
        <v>1</v>
      </c>
      <c r="F679" s="211" t="s">
        <v>507</v>
      </c>
      <c r="G679" s="209"/>
      <c r="H679" s="212">
        <v>2</v>
      </c>
      <c r="I679" s="213"/>
      <c r="J679" s="209"/>
      <c r="K679" s="209"/>
      <c r="L679" s="214"/>
      <c r="M679" s="215"/>
      <c r="N679" s="216"/>
      <c r="O679" s="216"/>
      <c r="P679" s="216"/>
      <c r="Q679" s="216"/>
      <c r="R679" s="216"/>
      <c r="S679" s="216"/>
      <c r="T679" s="217"/>
      <c r="AT679" s="218" t="s">
        <v>152</v>
      </c>
      <c r="AU679" s="218" t="s">
        <v>150</v>
      </c>
      <c r="AV679" s="14" t="s">
        <v>150</v>
      </c>
      <c r="AW679" s="14" t="s">
        <v>31</v>
      </c>
      <c r="AX679" s="14" t="s">
        <v>73</v>
      </c>
      <c r="AY679" s="218" t="s">
        <v>142</v>
      </c>
    </row>
    <row r="680" spans="1:65" s="13" customFormat="1" ht="11.25">
      <c r="B680" s="197"/>
      <c r="C680" s="198"/>
      <c r="D680" s="199" t="s">
        <v>152</v>
      </c>
      <c r="E680" s="200" t="s">
        <v>1</v>
      </c>
      <c r="F680" s="201" t="s">
        <v>180</v>
      </c>
      <c r="G680" s="198"/>
      <c r="H680" s="200" t="s">
        <v>1</v>
      </c>
      <c r="I680" s="202"/>
      <c r="J680" s="198"/>
      <c r="K680" s="198"/>
      <c r="L680" s="203"/>
      <c r="M680" s="204"/>
      <c r="N680" s="205"/>
      <c r="O680" s="205"/>
      <c r="P680" s="205"/>
      <c r="Q680" s="205"/>
      <c r="R680" s="205"/>
      <c r="S680" s="205"/>
      <c r="T680" s="206"/>
      <c r="AT680" s="207" t="s">
        <v>152</v>
      </c>
      <c r="AU680" s="207" t="s">
        <v>150</v>
      </c>
      <c r="AV680" s="13" t="s">
        <v>80</v>
      </c>
      <c r="AW680" s="13" t="s">
        <v>31</v>
      </c>
      <c r="AX680" s="13" t="s">
        <v>73</v>
      </c>
      <c r="AY680" s="207" t="s">
        <v>142</v>
      </c>
    </row>
    <row r="681" spans="1:65" s="14" customFormat="1" ht="11.25">
      <c r="B681" s="208"/>
      <c r="C681" s="209"/>
      <c r="D681" s="199" t="s">
        <v>152</v>
      </c>
      <c r="E681" s="210" t="s">
        <v>1</v>
      </c>
      <c r="F681" s="211" t="s">
        <v>150</v>
      </c>
      <c r="G681" s="209"/>
      <c r="H681" s="212">
        <v>2</v>
      </c>
      <c r="I681" s="213"/>
      <c r="J681" s="209"/>
      <c r="K681" s="209"/>
      <c r="L681" s="214"/>
      <c r="M681" s="215"/>
      <c r="N681" s="216"/>
      <c r="O681" s="216"/>
      <c r="P681" s="216"/>
      <c r="Q681" s="216"/>
      <c r="R681" s="216"/>
      <c r="S681" s="216"/>
      <c r="T681" s="217"/>
      <c r="AT681" s="218" t="s">
        <v>152</v>
      </c>
      <c r="AU681" s="218" t="s">
        <v>150</v>
      </c>
      <c r="AV681" s="14" t="s">
        <v>150</v>
      </c>
      <c r="AW681" s="14" t="s">
        <v>31</v>
      </c>
      <c r="AX681" s="14" t="s">
        <v>73</v>
      </c>
      <c r="AY681" s="218" t="s">
        <v>142</v>
      </c>
    </row>
    <row r="682" spans="1:65" s="13" customFormat="1" ht="11.25">
      <c r="B682" s="197"/>
      <c r="C682" s="198"/>
      <c r="D682" s="199" t="s">
        <v>152</v>
      </c>
      <c r="E682" s="200" t="s">
        <v>1</v>
      </c>
      <c r="F682" s="201" t="s">
        <v>186</v>
      </c>
      <c r="G682" s="198"/>
      <c r="H682" s="200" t="s">
        <v>1</v>
      </c>
      <c r="I682" s="202"/>
      <c r="J682" s="198"/>
      <c r="K682" s="198"/>
      <c r="L682" s="203"/>
      <c r="M682" s="204"/>
      <c r="N682" s="205"/>
      <c r="O682" s="205"/>
      <c r="P682" s="205"/>
      <c r="Q682" s="205"/>
      <c r="R682" s="205"/>
      <c r="S682" s="205"/>
      <c r="T682" s="206"/>
      <c r="AT682" s="207" t="s">
        <v>152</v>
      </c>
      <c r="AU682" s="207" t="s">
        <v>150</v>
      </c>
      <c r="AV682" s="13" t="s">
        <v>80</v>
      </c>
      <c r="AW682" s="13" t="s">
        <v>31</v>
      </c>
      <c r="AX682" s="13" t="s">
        <v>73</v>
      </c>
      <c r="AY682" s="207" t="s">
        <v>142</v>
      </c>
    </row>
    <row r="683" spans="1:65" s="14" customFormat="1" ht="11.25">
      <c r="B683" s="208"/>
      <c r="C683" s="209"/>
      <c r="D683" s="199" t="s">
        <v>152</v>
      </c>
      <c r="E683" s="210" t="s">
        <v>1</v>
      </c>
      <c r="F683" s="211" t="s">
        <v>80</v>
      </c>
      <c r="G683" s="209"/>
      <c r="H683" s="212">
        <v>1</v>
      </c>
      <c r="I683" s="213"/>
      <c r="J683" s="209"/>
      <c r="K683" s="209"/>
      <c r="L683" s="214"/>
      <c r="M683" s="215"/>
      <c r="N683" s="216"/>
      <c r="O683" s="216"/>
      <c r="P683" s="216"/>
      <c r="Q683" s="216"/>
      <c r="R683" s="216"/>
      <c r="S683" s="216"/>
      <c r="T683" s="217"/>
      <c r="AT683" s="218" t="s">
        <v>152</v>
      </c>
      <c r="AU683" s="218" t="s">
        <v>150</v>
      </c>
      <c r="AV683" s="14" t="s">
        <v>150</v>
      </c>
      <c r="AW683" s="14" t="s">
        <v>31</v>
      </c>
      <c r="AX683" s="14" t="s">
        <v>73</v>
      </c>
      <c r="AY683" s="218" t="s">
        <v>142</v>
      </c>
    </row>
    <row r="684" spans="1:65" s="13" customFormat="1" ht="11.25">
      <c r="B684" s="197"/>
      <c r="C684" s="198"/>
      <c r="D684" s="199" t="s">
        <v>152</v>
      </c>
      <c r="E684" s="200" t="s">
        <v>1</v>
      </c>
      <c r="F684" s="201" t="s">
        <v>182</v>
      </c>
      <c r="G684" s="198"/>
      <c r="H684" s="200" t="s">
        <v>1</v>
      </c>
      <c r="I684" s="202"/>
      <c r="J684" s="198"/>
      <c r="K684" s="198"/>
      <c r="L684" s="203"/>
      <c r="M684" s="204"/>
      <c r="N684" s="205"/>
      <c r="O684" s="205"/>
      <c r="P684" s="205"/>
      <c r="Q684" s="205"/>
      <c r="R684" s="205"/>
      <c r="S684" s="205"/>
      <c r="T684" s="206"/>
      <c r="AT684" s="207" t="s">
        <v>152</v>
      </c>
      <c r="AU684" s="207" t="s">
        <v>150</v>
      </c>
      <c r="AV684" s="13" t="s">
        <v>80</v>
      </c>
      <c r="AW684" s="13" t="s">
        <v>31</v>
      </c>
      <c r="AX684" s="13" t="s">
        <v>73</v>
      </c>
      <c r="AY684" s="207" t="s">
        <v>142</v>
      </c>
    </row>
    <row r="685" spans="1:65" s="14" customFormat="1" ht="11.25">
      <c r="B685" s="208"/>
      <c r="C685" s="209"/>
      <c r="D685" s="199" t="s">
        <v>152</v>
      </c>
      <c r="E685" s="210" t="s">
        <v>1</v>
      </c>
      <c r="F685" s="211" t="s">
        <v>80</v>
      </c>
      <c r="G685" s="209"/>
      <c r="H685" s="212">
        <v>1</v>
      </c>
      <c r="I685" s="213"/>
      <c r="J685" s="209"/>
      <c r="K685" s="209"/>
      <c r="L685" s="214"/>
      <c r="M685" s="215"/>
      <c r="N685" s="216"/>
      <c r="O685" s="216"/>
      <c r="P685" s="216"/>
      <c r="Q685" s="216"/>
      <c r="R685" s="216"/>
      <c r="S685" s="216"/>
      <c r="T685" s="217"/>
      <c r="AT685" s="218" t="s">
        <v>152</v>
      </c>
      <c r="AU685" s="218" t="s">
        <v>150</v>
      </c>
      <c r="AV685" s="14" t="s">
        <v>150</v>
      </c>
      <c r="AW685" s="14" t="s">
        <v>31</v>
      </c>
      <c r="AX685" s="14" t="s">
        <v>73</v>
      </c>
      <c r="AY685" s="218" t="s">
        <v>142</v>
      </c>
    </row>
    <row r="686" spans="1:65" s="15" customFormat="1" ht="11.25">
      <c r="B686" s="219"/>
      <c r="C686" s="220"/>
      <c r="D686" s="199" t="s">
        <v>152</v>
      </c>
      <c r="E686" s="221" t="s">
        <v>1</v>
      </c>
      <c r="F686" s="222" t="s">
        <v>163</v>
      </c>
      <c r="G686" s="220"/>
      <c r="H686" s="223">
        <v>7</v>
      </c>
      <c r="I686" s="224"/>
      <c r="J686" s="220"/>
      <c r="K686" s="220"/>
      <c r="L686" s="225"/>
      <c r="M686" s="226"/>
      <c r="N686" s="227"/>
      <c r="O686" s="227"/>
      <c r="P686" s="227"/>
      <c r="Q686" s="227"/>
      <c r="R686" s="227"/>
      <c r="S686" s="227"/>
      <c r="T686" s="228"/>
      <c r="AT686" s="229" t="s">
        <v>152</v>
      </c>
      <c r="AU686" s="229" t="s">
        <v>150</v>
      </c>
      <c r="AV686" s="15" t="s">
        <v>149</v>
      </c>
      <c r="AW686" s="15" t="s">
        <v>31</v>
      </c>
      <c r="AX686" s="15" t="s">
        <v>80</v>
      </c>
      <c r="AY686" s="229" t="s">
        <v>142</v>
      </c>
    </row>
    <row r="687" spans="1:65" s="2" customFormat="1" ht="16.5" customHeight="1">
      <c r="A687" s="34"/>
      <c r="B687" s="35"/>
      <c r="C687" s="230" t="s">
        <v>1052</v>
      </c>
      <c r="D687" s="230" t="s">
        <v>413</v>
      </c>
      <c r="E687" s="231" t="s">
        <v>1053</v>
      </c>
      <c r="F687" s="232" t="s">
        <v>1054</v>
      </c>
      <c r="G687" s="233" t="s">
        <v>247</v>
      </c>
      <c r="H687" s="234">
        <v>7</v>
      </c>
      <c r="I687" s="235"/>
      <c r="J687" s="236">
        <f>ROUND(I687*H687,2)</f>
        <v>0</v>
      </c>
      <c r="K687" s="237"/>
      <c r="L687" s="238"/>
      <c r="M687" s="239" t="s">
        <v>1</v>
      </c>
      <c r="N687" s="240" t="s">
        <v>39</v>
      </c>
      <c r="O687" s="71"/>
      <c r="P687" s="193">
        <f>O687*H687</f>
        <v>0</v>
      </c>
      <c r="Q687" s="193">
        <v>4.0000000000000003E-5</v>
      </c>
      <c r="R687" s="193">
        <f>Q687*H687</f>
        <v>2.8000000000000003E-4</v>
      </c>
      <c r="S687" s="193">
        <v>0</v>
      </c>
      <c r="T687" s="194">
        <f>S687*H687</f>
        <v>0</v>
      </c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R687" s="195" t="s">
        <v>348</v>
      </c>
      <c r="AT687" s="195" t="s">
        <v>413</v>
      </c>
      <c r="AU687" s="195" t="s">
        <v>150</v>
      </c>
      <c r="AY687" s="17" t="s">
        <v>142</v>
      </c>
      <c r="BE687" s="196">
        <f>IF(N687="základní",J687,0)</f>
        <v>0</v>
      </c>
      <c r="BF687" s="196">
        <f>IF(N687="snížená",J687,0)</f>
        <v>0</v>
      </c>
      <c r="BG687" s="196">
        <f>IF(N687="zákl. přenesená",J687,0)</f>
        <v>0</v>
      </c>
      <c r="BH687" s="196">
        <f>IF(N687="sníž. přenesená",J687,0)</f>
        <v>0</v>
      </c>
      <c r="BI687" s="196">
        <f>IF(N687="nulová",J687,0)</f>
        <v>0</v>
      </c>
      <c r="BJ687" s="17" t="s">
        <v>150</v>
      </c>
      <c r="BK687" s="196">
        <f>ROUND(I687*H687,2)</f>
        <v>0</v>
      </c>
      <c r="BL687" s="17" t="s">
        <v>261</v>
      </c>
      <c r="BM687" s="195" t="s">
        <v>1055</v>
      </c>
    </row>
    <row r="688" spans="1:65" s="2" customFormat="1" ht="24.2" customHeight="1">
      <c r="A688" s="34"/>
      <c r="B688" s="35"/>
      <c r="C688" s="230" t="s">
        <v>1056</v>
      </c>
      <c r="D688" s="230" t="s">
        <v>413</v>
      </c>
      <c r="E688" s="231" t="s">
        <v>1057</v>
      </c>
      <c r="F688" s="232" t="s">
        <v>1058</v>
      </c>
      <c r="G688" s="233" t="s">
        <v>247</v>
      </c>
      <c r="H688" s="234">
        <v>7</v>
      </c>
      <c r="I688" s="235"/>
      <c r="J688" s="236">
        <f>ROUND(I688*H688,2)</f>
        <v>0</v>
      </c>
      <c r="K688" s="237"/>
      <c r="L688" s="238"/>
      <c r="M688" s="239" t="s">
        <v>1</v>
      </c>
      <c r="N688" s="240" t="s">
        <v>39</v>
      </c>
      <c r="O688" s="71"/>
      <c r="P688" s="193">
        <f>O688*H688</f>
        <v>0</v>
      </c>
      <c r="Q688" s="193">
        <v>4.0000000000000003E-5</v>
      </c>
      <c r="R688" s="193">
        <f>Q688*H688</f>
        <v>2.8000000000000003E-4</v>
      </c>
      <c r="S688" s="193">
        <v>0</v>
      </c>
      <c r="T688" s="194">
        <f>S688*H688</f>
        <v>0</v>
      </c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R688" s="195" t="s">
        <v>348</v>
      </c>
      <c r="AT688" s="195" t="s">
        <v>413</v>
      </c>
      <c r="AU688" s="195" t="s">
        <v>150</v>
      </c>
      <c r="AY688" s="17" t="s">
        <v>142</v>
      </c>
      <c r="BE688" s="196">
        <f>IF(N688="základní",J688,0)</f>
        <v>0</v>
      </c>
      <c r="BF688" s="196">
        <f>IF(N688="snížená",J688,0)</f>
        <v>0</v>
      </c>
      <c r="BG688" s="196">
        <f>IF(N688="zákl. přenesená",J688,0)</f>
        <v>0</v>
      </c>
      <c r="BH688" s="196">
        <f>IF(N688="sníž. přenesená",J688,0)</f>
        <v>0</v>
      </c>
      <c r="BI688" s="196">
        <f>IF(N688="nulová",J688,0)</f>
        <v>0</v>
      </c>
      <c r="BJ688" s="17" t="s">
        <v>150</v>
      </c>
      <c r="BK688" s="196">
        <f>ROUND(I688*H688,2)</f>
        <v>0</v>
      </c>
      <c r="BL688" s="17" t="s">
        <v>261</v>
      </c>
      <c r="BM688" s="195" t="s">
        <v>1059</v>
      </c>
    </row>
    <row r="689" spans="1:65" s="2" customFormat="1" ht="24.2" customHeight="1">
      <c r="A689" s="34"/>
      <c r="B689" s="35"/>
      <c r="C689" s="230" t="s">
        <v>1060</v>
      </c>
      <c r="D689" s="230" t="s">
        <v>413</v>
      </c>
      <c r="E689" s="231" t="s">
        <v>1061</v>
      </c>
      <c r="F689" s="232" t="s">
        <v>1062</v>
      </c>
      <c r="G689" s="233" t="s">
        <v>247</v>
      </c>
      <c r="H689" s="234">
        <v>11</v>
      </c>
      <c r="I689" s="235"/>
      <c r="J689" s="236">
        <f>ROUND(I689*H689,2)</f>
        <v>0</v>
      </c>
      <c r="K689" s="237"/>
      <c r="L689" s="238"/>
      <c r="M689" s="239" t="s">
        <v>1</v>
      </c>
      <c r="N689" s="240" t="s">
        <v>39</v>
      </c>
      <c r="O689" s="71"/>
      <c r="P689" s="193">
        <f>O689*H689</f>
        <v>0</v>
      </c>
      <c r="Q689" s="193">
        <v>1.0000000000000001E-5</v>
      </c>
      <c r="R689" s="193">
        <f>Q689*H689</f>
        <v>1.1E-4</v>
      </c>
      <c r="S689" s="193">
        <v>0</v>
      </c>
      <c r="T689" s="194">
        <f>S689*H689</f>
        <v>0</v>
      </c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R689" s="195" t="s">
        <v>348</v>
      </c>
      <c r="AT689" s="195" t="s">
        <v>413</v>
      </c>
      <c r="AU689" s="195" t="s">
        <v>150</v>
      </c>
      <c r="AY689" s="17" t="s">
        <v>142</v>
      </c>
      <c r="BE689" s="196">
        <f>IF(N689="základní",J689,0)</f>
        <v>0</v>
      </c>
      <c r="BF689" s="196">
        <f>IF(N689="snížená",J689,0)</f>
        <v>0</v>
      </c>
      <c r="BG689" s="196">
        <f>IF(N689="zákl. přenesená",J689,0)</f>
        <v>0</v>
      </c>
      <c r="BH689" s="196">
        <f>IF(N689="sníž. přenesená",J689,0)</f>
        <v>0</v>
      </c>
      <c r="BI689" s="196">
        <f>IF(N689="nulová",J689,0)</f>
        <v>0</v>
      </c>
      <c r="BJ689" s="17" t="s">
        <v>150</v>
      </c>
      <c r="BK689" s="196">
        <f>ROUND(I689*H689,2)</f>
        <v>0</v>
      </c>
      <c r="BL689" s="17" t="s">
        <v>261</v>
      </c>
      <c r="BM689" s="195" t="s">
        <v>1063</v>
      </c>
    </row>
    <row r="690" spans="1:65" s="14" customFormat="1" ht="11.25">
      <c r="B690" s="208"/>
      <c r="C690" s="209"/>
      <c r="D690" s="199" t="s">
        <v>152</v>
      </c>
      <c r="E690" s="210" t="s">
        <v>1</v>
      </c>
      <c r="F690" s="211" t="s">
        <v>1064</v>
      </c>
      <c r="G690" s="209"/>
      <c r="H690" s="212">
        <v>11</v>
      </c>
      <c r="I690" s="213"/>
      <c r="J690" s="209"/>
      <c r="K690" s="209"/>
      <c r="L690" s="214"/>
      <c r="M690" s="215"/>
      <c r="N690" s="216"/>
      <c r="O690" s="216"/>
      <c r="P690" s="216"/>
      <c r="Q690" s="216"/>
      <c r="R690" s="216"/>
      <c r="S690" s="216"/>
      <c r="T690" s="217"/>
      <c r="AT690" s="218" t="s">
        <v>152</v>
      </c>
      <c r="AU690" s="218" t="s">
        <v>150</v>
      </c>
      <c r="AV690" s="14" t="s">
        <v>150</v>
      </c>
      <c r="AW690" s="14" t="s">
        <v>31</v>
      </c>
      <c r="AX690" s="14" t="s">
        <v>80</v>
      </c>
      <c r="AY690" s="218" t="s">
        <v>142</v>
      </c>
    </row>
    <row r="691" spans="1:65" s="2" customFormat="1" ht="16.5" customHeight="1">
      <c r="A691" s="34"/>
      <c r="B691" s="35"/>
      <c r="C691" s="230" t="s">
        <v>1065</v>
      </c>
      <c r="D691" s="230" t="s">
        <v>413</v>
      </c>
      <c r="E691" s="231" t="s">
        <v>1066</v>
      </c>
      <c r="F691" s="232" t="s">
        <v>1067</v>
      </c>
      <c r="G691" s="233" t="s">
        <v>247</v>
      </c>
      <c r="H691" s="234">
        <v>10</v>
      </c>
      <c r="I691" s="235"/>
      <c r="J691" s="236">
        <f>ROUND(I691*H691,2)</f>
        <v>0</v>
      </c>
      <c r="K691" s="237"/>
      <c r="L691" s="238"/>
      <c r="M691" s="239" t="s">
        <v>1</v>
      </c>
      <c r="N691" s="240" t="s">
        <v>39</v>
      </c>
      <c r="O691" s="71"/>
      <c r="P691" s="193">
        <f>O691*H691</f>
        <v>0</v>
      </c>
      <c r="Q691" s="193">
        <v>2.0000000000000002E-5</v>
      </c>
      <c r="R691" s="193">
        <f>Q691*H691</f>
        <v>2.0000000000000001E-4</v>
      </c>
      <c r="S691" s="193">
        <v>0</v>
      </c>
      <c r="T691" s="194">
        <f>S691*H691</f>
        <v>0</v>
      </c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R691" s="195" t="s">
        <v>348</v>
      </c>
      <c r="AT691" s="195" t="s">
        <v>413</v>
      </c>
      <c r="AU691" s="195" t="s">
        <v>150</v>
      </c>
      <c r="AY691" s="17" t="s">
        <v>142</v>
      </c>
      <c r="BE691" s="196">
        <f>IF(N691="základní",J691,0)</f>
        <v>0</v>
      </c>
      <c r="BF691" s="196">
        <f>IF(N691="snížená",J691,0)</f>
        <v>0</v>
      </c>
      <c r="BG691" s="196">
        <f>IF(N691="zákl. přenesená",J691,0)</f>
        <v>0</v>
      </c>
      <c r="BH691" s="196">
        <f>IF(N691="sníž. přenesená",J691,0)</f>
        <v>0</v>
      </c>
      <c r="BI691" s="196">
        <f>IF(N691="nulová",J691,0)</f>
        <v>0</v>
      </c>
      <c r="BJ691" s="17" t="s">
        <v>150</v>
      </c>
      <c r="BK691" s="196">
        <f>ROUND(I691*H691,2)</f>
        <v>0</v>
      </c>
      <c r="BL691" s="17" t="s">
        <v>261</v>
      </c>
      <c r="BM691" s="195" t="s">
        <v>1068</v>
      </c>
    </row>
    <row r="692" spans="1:65" s="14" customFormat="1" ht="11.25">
      <c r="B692" s="208"/>
      <c r="C692" s="209"/>
      <c r="D692" s="199" t="s">
        <v>152</v>
      </c>
      <c r="E692" s="210" t="s">
        <v>1</v>
      </c>
      <c r="F692" s="211" t="s">
        <v>1069</v>
      </c>
      <c r="G692" s="209"/>
      <c r="H692" s="212">
        <v>10</v>
      </c>
      <c r="I692" s="213"/>
      <c r="J692" s="209"/>
      <c r="K692" s="209"/>
      <c r="L692" s="214"/>
      <c r="M692" s="215"/>
      <c r="N692" s="216"/>
      <c r="O692" s="216"/>
      <c r="P692" s="216"/>
      <c r="Q692" s="216"/>
      <c r="R692" s="216"/>
      <c r="S692" s="216"/>
      <c r="T692" s="217"/>
      <c r="AT692" s="218" t="s">
        <v>152</v>
      </c>
      <c r="AU692" s="218" t="s">
        <v>150</v>
      </c>
      <c r="AV692" s="14" t="s">
        <v>150</v>
      </c>
      <c r="AW692" s="14" t="s">
        <v>31</v>
      </c>
      <c r="AX692" s="14" t="s">
        <v>80</v>
      </c>
      <c r="AY692" s="218" t="s">
        <v>142</v>
      </c>
    </row>
    <row r="693" spans="1:65" s="2" customFormat="1" ht="16.5" customHeight="1">
      <c r="A693" s="34"/>
      <c r="B693" s="35"/>
      <c r="C693" s="230" t="s">
        <v>1070</v>
      </c>
      <c r="D693" s="230" t="s">
        <v>413</v>
      </c>
      <c r="E693" s="231" t="s">
        <v>1071</v>
      </c>
      <c r="F693" s="232" t="s">
        <v>1072</v>
      </c>
      <c r="G693" s="233" t="s">
        <v>247</v>
      </c>
      <c r="H693" s="234">
        <v>4</v>
      </c>
      <c r="I693" s="235"/>
      <c r="J693" s="236">
        <f>ROUND(I693*H693,2)</f>
        <v>0</v>
      </c>
      <c r="K693" s="237"/>
      <c r="L693" s="238"/>
      <c r="M693" s="239" t="s">
        <v>1</v>
      </c>
      <c r="N693" s="240" t="s">
        <v>39</v>
      </c>
      <c r="O693" s="71"/>
      <c r="P693" s="193">
        <f>O693*H693</f>
        <v>0</v>
      </c>
      <c r="Q693" s="193">
        <v>3.0000000000000001E-5</v>
      </c>
      <c r="R693" s="193">
        <f>Q693*H693</f>
        <v>1.2E-4</v>
      </c>
      <c r="S693" s="193">
        <v>0</v>
      </c>
      <c r="T693" s="194">
        <f>S693*H693</f>
        <v>0</v>
      </c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R693" s="195" t="s">
        <v>348</v>
      </c>
      <c r="AT693" s="195" t="s">
        <v>413</v>
      </c>
      <c r="AU693" s="195" t="s">
        <v>150</v>
      </c>
      <c r="AY693" s="17" t="s">
        <v>142</v>
      </c>
      <c r="BE693" s="196">
        <f>IF(N693="základní",J693,0)</f>
        <v>0</v>
      </c>
      <c r="BF693" s="196">
        <f>IF(N693="snížená",J693,0)</f>
        <v>0</v>
      </c>
      <c r="BG693" s="196">
        <f>IF(N693="zákl. přenesená",J693,0)</f>
        <v>0</v>
      </c>
      <c r="BH693" s="196">
        <f>IF(N693="sníž. přenesená",J693,0)</f>
        <v>0</v>
      </c>
      <c r="BI693" s="196">
        <f>IF(N693="nulová",J693,0)</f>
        <v>0</v>
      </c>
      <c r="BJ693" s="17" t="s">
        <v>150</v>
      </c>
      <c r="BK693" s="196">
        <f>ROUND(I693*H693,2)</f>
        <v>0</v>
      </c>
      <c r="BL693" s="17" t="s">
        <v>261</v>
      </c>
      <c r="BM693" s="195" t="s">
        <v>1073</v>
      </c>
    </row>
    <row r="694" spans="1:65" s="14" customFormat="1" ht="11.25">
      <c r="B694" s="208"/>
      <c r="C694" s="209"/>
      <c r="D694" s="199" t="s">
        <v>152</v>
      </c>
      <c r="E694" s="210" t="s">
        <v>1</v>
      </c>
      <c r="F694" s="211" t="s">
        <v>1074</v>
      </c>
      <c r="G694" s="209"/>
      <c r="H694" s="212">
        <v>4</v>
      </c>
      <c r="I694" s="213"/>
      <c r="J694" s="209"/>
      <c r="K694" s="209"/>
      <c r="L694" s="214"/>
      <c r="M694" s="215"/>
      <c r="N694" s="216"/>
      <c r="O694" s="216"/>
      <c r="P694" s="216"/>
      <c r="Q694" s="216"/>
      <c r="R694" s="216"/>
      <c r="S694" s="216"/>
      <c r="T694" s="217"/>
      <c r="AT694" s="218" t="s">
        <v>152</v>
      </c>
      <c r="AU694" s="218" t="s">
        <v>150</v>
      </c>
      <c r="AV694" s="14" t="s">
        <v>150</v>
      </c>
      <c r="AW694" s="14" t="s">
        <v>31</v>
      </c>
      <c r="AX694" s="14" t="s">
        <v>80</v>
      </c>
      <c r="AY694" s="218" t="s">
        <v>142</v>
      </c>
    </row>
    <row r="695" spans="1:65" s="2" customFormat="1" ht="24.2" customHeight="1">
      <c r="A695" s="34"/>
      <c r="B695" s="35"/>
      <c r="C695" s="183" t="s">
        <v>1075</v>
      </c>
      <c r="D695" s="183" t="s">
        <v>145</v>
      </c>
      <c r="E695" s="184" t="s">
        <v>1076</v>
      </c>
      <c r="F695" s="185" t="s">
        <v>1077</v>
      </c>
      <c r="G695" s="186" t="s">
        <v>247</v>
      </c>
      <c r="H695" s="187">
        <v>2</v>
      </c>
      <c r="I695" s="188"/>
      <c r="J695" s="189">
        <f>ROUND(I695*H695,2)</f>
        <v>0</v>
      </c>
      <c r="K695" s="190"/>
      <c r="L695" s="39"/>
      <c r="M695" s="191" t="s">
        <v>1</v>
      </c>
      <c r="N695" s="192" t="s">
        <v>39</v>
      </c>
      <c r="O695" s="71"/>
      <c r="P695" s="193">
        <f>O695*H695</f>
        <v>0</v>
      </c>
      <c r="Q695" s="193">
        <v>0</v>
      </c>
      <c r="R695" s="193">
        <f>Q695*H695</f>
        <v>0</v>
      </c>
      <c r="S695" s="193">
        <v>0</v>
      </c>
      <c r="T695" s="194">
        <f>S695*H695</f>
        <v>0</v>
      </c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R695" s="195" t="s">
        <v>261</v>
      </c>
      <c r="AT695" s="195" t="s">
        <v>145</v>
      </c>
      <c r="AU695" s="195" t="s">
        <v>150</v>
      </c>
      <c r="AY695" s="17" t="s">
        <v>142</v>
      </c>
      <c r="BE695" s="196">
        <f>IF(N695="základní",J695,0)</f>
        <v>0</v>
      </c>
      <c r="BF695" s="196">
        <f>IF(N695="snížená",J695,0)</f>
        <v>0</v>
      </c>
      <c r="BG695" s="196">
        <f>IF(N695="zákl. přenesená",J695,0)</f>
        <v>0</v>
      </c>
      <c r="BH695" s="196">
        <f>IF(N695="sníž. přenesená",J695,0)</f>
        <v>0</v>
      </c>
      <c r="BI695" s="196">
        <f>IF(N695="nulová",J695,0)</f>
        <v>0</v>
      </c>
      <c r="BJ695" s="17" t="s">
        <v>150</v>
      </c>
      <c r="BK695" s="196">
        <f>ROUND(I695*H695,2)</f>
        <v>0</v>
      </c>
      <c r="BL695" s="17" t="s">
        <v>261</v>
      </c>
      <c r="BM695" s="195" t="s">
        <v>1078</v>
      </c>
    </row>
    <row r="696" spans="1:65" s="13" customFormat="1" ht="11.25">
      <c r="B696" s="197"/>
      <c r="C696" s="198"/>
      <c r="D696" s="199" t="s">
        <v>152</v>
      </c>
      <c r="E696" s="200" t="s">
        <v>1</v>
      </c>
      <c r="F696" s="201" t="s">
        <v>180</v>
      </c>
      <c r="G696" s="198"/>
      <c r="H696" s="200" t="s">
        <v>1</v>
      </c>
      <c r="I696" s="202"/>
      <c r="J696" s="198"/>
      <c r="K696" s="198"/>
      <c r="L696" s="203"/>
      <c r="M696" s="204"/>
      <c r="N696" s="205"/>
      <c r="O696" s="205"/>
      <c r="P696" s="205"/>
      <c r="Q696" s="205"/>
      <c r="R696" s="205"/>
      <c r="S696" s="205"/>
      <c r="T696" s="206"/>
      <c r="AT696" s="207" t="s">
        <v>152</v>
      </c>
      <c r="AU696" s="207" t="s">
        <v>150</v>
      </c>
      <c r="AV696" s="13" t="s">
        <v>80</v>
      </c>
      <c r="AW696" s="13" t="s">
        <v>31</v>
      </c>
      <c r="AX696" s="13" t="s">
        <v>73</v>
      </c>
      <c r="AY696" s="207" t="s">
        <v>142</v>
      </c>
    </row>
    <row r="697" spans="1:65" s="14" customFormat="1" ht="11.25">
      <c r="B697" s="208"/>
      <c r="C697" s="209"/>
      <c r="D697" s="199" t="s">
        <v>152</v>
      </c>
      <c r="E697" s="210" t="s">
        <v>1</v>
      </c>
      <c r="F697" s="211" t="s">
        <v>150</v>
      </c>
      <c r="G697" s="209"/>
      <c r="H697" s="212">
        <v>2</v>
      </c>
      <c r="I697" s="213"/>
      <c r="J697" s="209"/>
      <c r="K697" s="209"/>
      <c r="L697" s="214"/>
      <c r="M697" s="215"/>
      <c r="N697" s="216"/>
      <c r="O697" s="216"/>
      <c r="P697" s="216"/>
      <c r="Q697" s="216"/>
      <c r="R697" s="216"/>
      <c r="S697" s="216"/>
      <c r="T697" s="217"/>
      <c r="AT697" s="218" t="s">
        <v>152</v>
      </c>
      <c r="AU697" s="218" t="s">
        <v>150</v>
      </c>
      <c r="AV697" s="14" t="s">
        <v>150</v>
      </c>
      <c r="AW697" s="14" t="s">
        <v>31</v>
      </c>
      <c r="AX697" s="14" t="s">
        <v>80</v>
      </c>
      <c r="AY697" s="218" t="s">
        <v>142</v>
      </c>
    </row>
    <row r="698" spans="1:65" s="2" customFormat="1" ht="24.2" customHeight="1">
      <c r="A698" s="34"/>
      <c r="B698" s="35"/>
      <c r="C698" s="230" t="s">
        <v>1079</v>
      </c>
      <c r="D698" s="230" t="s">
        <v>413</v>
      </c>
      <c r="E698" s="231" t="s">
        <v>1080</v>
      </c>
      <c r="F698" s="232" t="s">
        <v>1081</v>
      </c>
      <c r="G698" s="233" t="s">
        <v>247</v>
      </c>
      <c r="H698" s="234">
        <v>2</v>
      </c>
      <c r="I698" s="235"/>
      <c r="J698" s="236">
        <f>ROUND(I698*H698,2)</f>
        <v>0</v>
      </c>
      <c r="K698" s="237"/>
      <c r="L698" s="238"/>
      <c r="M698" s="239" t="s">
        <v>1</v>
      </c>
      <c r="N698" s="240" t="s">
        <v>39</v>
      </c>
      <c r="O698" s="71"/>
      <c r="P698" s="193">
        <f>O698*H698</f>
        <v>0</v>
      </c>
      <c r="Q698" s="193">
        <v>6.0000000000000002E-5</v>
      </c>
      <c r="R698" s="193">
        <f>Q698*H698</f>
        <v>1.2E-4</v>
      </c>
      <c r="S698" s="193">
        <v>0</v>
      </c>
      <c r="T698" s="194">
        <f>S698*H698</f>
        <v>0</v>
      </c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R698" s="195" t="s">
        <v>348</v>
      </c>
      <c r="AT698" s="195" t="s">
        <v>413</v>
      </c>
      <c r="AU698" s="195" t="s">
        <v>150</v>
      </c>
      <c r="AY698" s="17" t="s">
        <v>142</v>
      </c>
      <c r="BE698" s="196">
        <f>IF(N698="základní",J698,0)</f>
        <v>0</v>
      </c>
      <c r="BF698" s="196">
        <f>IF(N698="snížená",J698,0)</f>
        <v>0</v>
      </c>
      <c r="BG698" s="196">
        <f>IF(N698="zákl. přenesená",J698,0)</f>
        <v>0</v>
      </c>
      <c r="BH698" s="196">
        <f>IF(N698="sníž. přenesená",J698,0)</f>
        <v>0</v>
      </c>
      <c r="BI698" s="196">
        <f>IF(N698="nulová",J698,0)</f>
        <v>0</v>
      </c>
      <c r="BJ698" s="17" t="s">
        <v>150</v>
      </c>
      <c r="BK698" s="196">
        <f>ROUND(I698*H698,2)</f>
        <v>0</v>
      </c>
      <c r="BL698" s="17" t="s">
        <v>261</v>
      </c>
      <c r="BM698" s="195" t="s">
        <v>1082</v>
      </c>
    </row>
    <row r="699" spans="1:65" s="2" customFormat="1" ht="24.2" customHeight="1">
      <c r="A699" s="34"/>
      <c r="B699" s="35"/>
      <c r="C699" s="230" t="s">
        <v>1083</v>
      </c>
      <c r="D699" s="230" t="s">
        <v>413</v>
      </c>
      <c r="E699" s="231" t="s">
        <v>1084</v>
      </c>
      <c r="F699" s="232" t="s">
        <v>1085</v>
      </c>
      <c r="G699" s="233" t="s">
        <v>247</v>
      </c>
      <c r="H699" s="234">
        <v>2</v>
      </c>
      <c r="I699" s="235"/>
      <c r="J699" s="236">
        <f>ROUND(I699*H699,2)</f>
        <v>0</v>
      </c>
      <c r="K699" s="237"/>
      <c r="L699" s="238"/>
      <c r="M699" s="239" t="s">
        <v>1</v>
      </c>
      <c r="N699" s="240" t="s">
        <v>39</v>
      </c>
      <c r="O699" s="71"/>
      <c r="P699" s="193">
        <f>O699*H699</f>
        <v>0</v>
      </c>
      <c r="Q699" s="193">
        <v>5.0000000000000002E-5</v>
      </c>
      <c r="R699" s="193">
        <f>Q699*H699</f>
        <v>1E-4</v>
      </c>
      <c r="S699" s="193">
        <v>0</v>
      </c>
      <c r="T699" s="194">
        <f>S699*H699</f>
        <v>0</v>
      </c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R699" s="195" t="s">
        <v>348</v>
      </c>
      <c r="AT699" s="195" t="s">
        <v>413</v>
      </c>
      <c r="AU699" s="195" t="s">
        <v>150</v>
      </c>
      <c r="AY699" s="17" t="s">
        <v>142</v>
      </c>
      <c r="BE699" s="196">
        <f>IF(N699="základní",J699,0)</f>
        <v>0</v>
      </c>
      <c r="BF699" s="196">
        <f>IF(N699="snížená",J699,0)</f>
        <v>0</v>
      </c>
      <c r="BG699" s="196">
        <f>IF(N699="zákl. přenesená",J699,0)</f>
        <v>0</v>
      </c>
      <c r="BH699" s="196">
        <f>IF(N699="sníž. přenesená",J699,0)</f>
        <v>0</v>
      </c>
      <c r="BI699" s="196">
        <f>IF(N699="nulová",J699,0)</f>
        <v>0</v>
      </c>
      <c r="BJ699" s="17" t="s">
        <v>150</v>
      </c>
      <c r="BK699" s="196">
        <f>ROUND(I699*H699,2)</f>
        <v>0</v>
      </c>
      <c r="BL699" s="17" t="s">
        <v>261</v>
      </c>
      <c r="BM699" s="195" t="s">
        <v>1086</v>
      </c>
    </row>
    <row r="700" spans="1:65" s="2" customFormat="1" ht="24.2" customHeight="1">
      <c r="A700" s="34"/>
      <c r="B700" s="35"/>
      <c r="C700" s="183" t="s">
        <v>1087</v>
      </c>
      <c r="D700" s="183" t="s">
        <v>145</v>
      </c>
      <c r="E700" s="184" t="s">
        <v>1088</v>
      </c>
      <c r="F700" s="185" t="s">
        <v>1089</v>
      </c>
      <c r="G700" s="186" t="s">
        <v>247</v>
      </c>
      <c r="H700" s="187">
        <v>1</v>
      </c>
      <c r="I700" s="188"/>
      <c r="J700" s="189">
        <f>ROUND(I700*H700,2)</f>
        <v>0</v>
      </c>
      <c r="K700" s="190"/>
      <c r="L700" s="39"/>
      <c r="M700" s="191" t="s">
        <v>1</v>
      </c>
      <c r="N700" s="192" t="s">
        <v>39</v>
      </c>
      <c r="O700" s="71"/>
      <c r="P700" s="193">
        <f>O700*H700</f>
        <v>0</v>
      </c>
      <c r="Q700" s="193">
        <v>0</v>
      </c>
      <c r="R700" s="193">
        <f>Q700*H700</f>
        <v>0</v>
      </c>
      <c r="S700" s="193">
        <v>0</v>
      </c>
      <c r="T700" s="194">
        <f>S700*H700</f>
        <v>0</v>
      </c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R700" s="195" t="s">
        <v>261</v>
      </c>
      <c r="AT700" s="195" t="s">
        <v>145</v>
      </c>
      <c r="AU700" s="195" t="s">
        <v>150</v>
      </c>
      <c r="AY700" s="17" t="s">
        <v>142</v>
      </c>
      <c r="BE700" s="196">
        <f>IF(N700="základní",J700,0)</f>
        <v>0</v>
      </c>
      <c r="BF700" s="196">
        <f>IF(N700="snížená",J700,0)</f>
        <v>0</v>
      </c>
      <c r="BG700" s="196">
        <f>IF(N700="zákl. přenesená",J700,0)</f>
        <v>0</v>
      </c>
      <c r="BH700" s="196">
        <f>IF(N700="sníž. přenesená",J700,0)</f>
        <v>0</v>
      </c>
      <c r="BI700" s="196">
        <f>IF(N700="nulová",J700,0)</f>
        <v>0</v>
      </c>
      <c r="BJ700" s="17" t="s">
        <v>150</v>
      </c>
      <c r="BK700" s="196">
        <f>ROUND(I700*H700,2)</f>
        <v>0</v>
      </c>
      <c r="BL700" s="17" t="s">
        <v>261</v>
      </c>
      <c r="BM700" s="195" t="s">
        <v>1090</v>
      </c>
    </row>
    <row r="701" spans="1:65" s="2" customFormat="1" ht="24.2" customHeight="1">
      <c r="A701" s="34"/>
      <c r="B701" s="35"/>
      <c r="C701" s="230" t="s">
        <v>1091</v>
      </c>
      <c r="D701" s="230" t="s">
        <v>413</v>
      </c>
      <c r="E701" s="231" t="s">
        <v>1092</v>
      </c>
      <c r="F701" s="232" t="s">
        <v>1093</v>
      </c>
      <c r="G701" s="233" t="s">
        <v>247</v>
      </c>
      <c r="H701" s="234">
        <v>1</v>
      </c>
      <c r="I701" s="235"/>
      <c r="J701" s="236">
        <f>ROUND(I701*H701,2)</f>
        <v>0</v>
      </c>
      <c r="K701" s="237"/>
      <c r="L701" s="238"/>
      <c r="M701" s="239" t="s">
        <v>1</v>
      </c>
      <c r="N701" s="240" t="s">
        <v>39</v>
      </c>
      <c r="O701" s="71"/>
      <c r="P701" s="193">
        <f>O701*H701</f>
        <v>0</v>
      </c>
      <c r="Q701" s="193">
        <v>3.8999999999999999E-4</v>
      </c>
      <c r="R701" s="193">
        <f>Q701*H701</f>
        <v>3.8999999999999999E-4</v>
      </c>
      <c r="S701" s="193">
        <v>0</v>
      </c>
      <c r="T701" s="194">
        <f>S701*H701</f>
        <v>0</v>
      </c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R701" s="195" t="s">
        <v>348</v>
      </c>
      <c r="AT701" s="195" t="s">
        <v>413</v>
      </c>
      <c r="AU701" s="195" t="s">
        <v>150</v>
      </c>
      <c r="AY701" s="17" t="s">
        <v>142</v>
      </c>
      <c r="BE701" s="196">
        <f>IF(N701="základní",J701,0)</f>
        <v>0</v>
      </c>
      <c r="BF701" s="196">
        <f>IF(N701="snížená",J701,0)</f>
        <v>0</v>
      </c>
      <c r="BG701" s="196">
        <f>IF(N701="zákl. přenesená",J701,0)</f>
        <v>0</v>
      </c>
      <c r="BH701" s="196">
        <f>IF(N701="sníž. přenesená",J701,0)</f>
        <v>0</v>
      </c>
      <c r="BI701" s="196">
        <f>IF(N701="nulová",J701,0)</f>
        <v>0</v>
      </c>
      <c r="BJ701" s="17" t="s">
        <v>150</v>
      </c>
      <c r="BK701" s="196">
        <f>ROUND(I701*H701,2)</f>
        <v>0</v>
      </c>
      <c r="BL701" s="17" t="s">
        <v>261</v>
      </c>
      <c r="BM701" s="195" t="s">
        <v>1094</v>
      </c>
    </row>
    <row r="702" spans="1:65" s="2" customFormat="1" ht="37.9" customHeight="1">
      <c r="A702" s="34"/>
      <c r="B702" s="35"/>
      <c r="C702" s="183" t="s">
        <v>1095</v>
      </c>
      <c r="D702" s="183" t="s">
        <v>145</v>
      </c>
      <c r="E702" s="184" t="s">
        <v>1096</v>
      </c>
      <c r="F702" s="185" t="s">
        <v>1097</v>
      </c>
      <c r="G702" s="186" t="s">
        <v>247</v>
      </c>
      <c r="H702" s="187">
        <v>11</v>
      </c>
      <c r="I702" s="188"/>
      <c r="J702" s="189">
        <f>ROUND(I702*H702,2)</f>
        <v>0</v>
      </c>
      <c r="K702" s="190"/>
      <c r="L702" s="39"/>
      <c r="M702" s="191" t="s">
        <v>1</v>
      </c>
      <c r="N702" s="192" t="s">
        <v>39</v>
      </c>
      <c r="O702" s="71"/>
      <c r="P702" s="193">
        <f>O702*H702</f>
        <v>0</v>
      </c>
      <c r="Q702" s="193">
        <v>0</v>
      </c>
      <c r="R702" s="193">
        <f>Q702*H702</f>
        <v>0</v>
      </c>
      <c r="S702" s="193">
        <v>5.0000000000000002E-5</v>
      </c>
      <c r="T702" s="194">
        <f>S702*H702</f>
        <v>5.5000000000000003E-4</v>
      </c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R702" s="195" t="s">
        <v>261</v>
      </c>
      <c r="AT702" s="195" t="s">
        <v>145</v>
      </c>
      <c r="AU702" s="195" t="s">
        <v>150</v>
      </c>
      <c r="AY702" s="17" t="s">
        <v>142</v>
      </c>
      <c r="BE702" s="196">
        <f>IF(N702="základní",J702,0)</f>
        <v>0</v>
      </c>
      <c r="BF702" s="196">
        <f>IF(N702="snížená",J702,0)</f>
        <v>0</v>
      </c>
      <c r="BG702" s="196">
        <f>IF(N702="zákl. přenesená",J702,0)</f>
        <v>0</v>
      </c>
      <c r="BH702" s="196">
        <f>IF(N702="sníž. přenesená",J702,0)</f>
        <v>0</v>
      </c>
      <c r="BI702" s="196">
        <f>IF(N702="nulová",J702,0)</f>
        <v>0</v>
      </c>
      <c r="BJ702" s="17" t="s">
        <v>150</v>
      </c>
      <c r="BK702" s="196">
        <f>ROUND(I702*H702,2)</f>
        <v>0</v>
      </c>
      <c r="BL702" s="17" t="s">
        <v>261</v>
      </c>
      <c r="BM702" s="195" t="s">
        <v>1098</v>
      </c>
    </row>
    <row r="703" spans="1:65" s="13" customFormat="1" ht="11.25">
      <c r="B703" s="197"/>
      <c r="C703" s="198"/>
      <c r="D703" s="199" t="s">
        <v>152</v>
      </c>
      <c r="E703" s="200" t="s">
        <v>1</v>
      </c>
      <c r="F703" s="201" t="s">
        <v>180</v>
      </c>
      <c r="G703" s="198"/>
      <c r="H703" s="200" t="s">
        <v>1</v>
      </c>
      <c r="I703" s="202"/>
      <c r="J703" s="198"/>
      <c r="K703" s="198"/>
      <c r="L703" s="203"/>
      <c r="M703" s="204"/>
      <c r="N703" s="205"/>
      <c r="O703" s="205"/>
      <c r="P703" s="205"/>
      <c r="Q703" s="205"/>
      <c r="R703" s="205"/>
      <c r="S703" s="205"/>
      <c r="T703" s="206"/>
      <c r="AT703" s="207" t="s">
        <v>152</v>
      </c>
      <c r="AU703" s="207" t="s">
        <v>150</v>
      </c>
      <c r="AV703" s="13" t="s">
        <v>80</v>
      </c>
      <c r="AW703" s="13" t="s">
        <v>31</v>
      </c>
      <c r="AX703" s="13" t="s">
        <v>73</v>
      </c>
      <c r="AY703" s="207" t="s">
        <v>142</v>
      </c>
    </row>
    <row r="704" spans="1:65" s="14" customFormat="1" ht="11.25">
      <c r="B704" s="208"/>
      <c r="C704" s="209"/>
      <c r="D704" s="199" t="s">
        <v>152</v>
      </c>
      <c r="E704" s="210" t="s">
        <v>1</v>
      </c>
      <c r="F704" s="211" t="s">
        <v>143</v>
      </c>
      <c r="G704" s="209"/>
      <c r="H704" s="212">
        <v>3</v>
      </c>
      <c r="I704" s="213"/>
      <c r="J704" s="209"/>
      <c r="K704" s="209"/>
      <c r="L704" s="214"/>
      <c r="M704" s="215"/>
      <c r="N704" s="216"/>
      <c r="O704" s="216"/>
      <c r="P704" s="216"/>
      <c r="Q704" s="216"/>
      <c r="R704" s="216"/>
      <c r="S704" s="216"/>
      <c r="T704" s="217"/>
      <c r="AT704" s="218" t="s">
        <v>152</v>
      </c>
      <c r="AU704" s="218" t="s">
        <v>150</v>
      </c>
      <c r="AV704" s="14" t="s">
        <v>150</v>
      </c>
      <c r="AW704" s="14" t="s">
        <v>31</v>
      </c>
      <c r="AX704" s="14" t="s">
        <v>73</v>
      </c>
      <c r="AY704" s="218" t="s">
        <v>142</v>
      </c>
    </row>
    <row r="705" spans="1:65" s="13" customFormat="1" ht="11.25">
      <c r="B705" s="197"/>
      <c r="C705" s="198"/>
      <c r="D705" s="199" t="s">
        <v>152</v>
      </c>
      <c r="E705" s="200" t="s">
        <v>1</v>
      </c>
      <c r="F705" s="201" t="s">
        <v>188</v>
      </c>
      <c r="G705" s="198"/>
      <c r="H705" s="200" t="s">
        <v>1</v>
      </c>
      <c r="I705" s="202"/>
      <c r="J705" s="198"/>
      <c r="K705" s="198"/>
      <c r="L705" s="203"/>
      <c r="M705" s="204"/>
      <c r="N705" s="205"/>
      <c r="O705" s="205"/>
      <c r="P705" s="205"/>
      <c r="Q705" s="205"/>
      <c r="R705" s="205"/>
      <c r="S705" s="205"/>
      <c r="T705" s="206"/>
      <c r="AT705" s="207" t="s">
        <v>152</v>
      </c>
      <c r="AU705" s="207" t="s">
        <v>150</v>
      </c>
      <c r="AV705" s="13" t="s">
        <v>80</v>
      </c>
      <c r="AW705" s="13" t="s">
        <v>31</v>
      </c>
      <c r="AX705" s="13" t="s">
        <v>73</v>
      </c>
      <c r="AY705" s="207" t="s">
        <v>142</v>
      </c>
    </row>
    <row r="706" spans="1:65" s="14" customFormat="1" ht="11.25">
      <c r="B706" s="208"/>
      <c r="C706" s="209"/>
      <c r="D706" s="199" t="s">
        <v>152</v>
      </c>
      <c r="E706" s="210" t="s">
        <v>1</v>
      </c>
      <c r="F706" s="211" t="s">
        <v>143</v>
      </c>
      <c r="G706" s="209"/>
      <c r="H706" s="212">
        <v>3</v>
      </c>
      <c r="I706" s="213"/>
      <c r="J706" s="209"/>
      <c r="K706" s="209"/>
      <c r="L706" s="214"/>
      <c r="M706" s="215"/>
      <c r="N706" s="216"/>
      <c r="O706" s="216"/>
      <c r="P706" s="216"/>
      <c r="Q706" s="216"/>
      <c r="R706" s="216"/>
      <c r="S706" s="216"/>
      <c r="T706" s="217"/>
      <c r="AT706" s="218" t="s">
        <v>152</v>
      </c>
      <c r="AU706" s="218" t="s">
        <v>150</v>
      </c>
      <c r="AV706" s="14" t="s">
        <v>150</v>
      </c>
      <c r="AW706" s="14" t="s">
        <v>31</v>
      </c>
      <c r="AX706" s="14" t="s">
        <v>73</v>
      </c>
      <c r="AY706" s="218" t="s">
        <v>142</v>
      </c>
    </row>
    <row r="707" spans="1:65" s="13" customFormat="1" ht="11.25">
      <c r="B707" s="197"/>
      <c r="C707" s="198"/>
      <c r="D707" s="199" t="s">
        <v>152</v>
      </c>
      <c r="E707" s="200" t="s">
        <v>1</v>
      </c>
      <c r="F707" s="201" t="s">
        <v>190</v>
      </c>
      <c r="G707" s="198"/>
      <c r="H707" s="200" t="s">
        <v>1</v>
      </c>
      <c r="I707" s="202"/>
      <c r="J707" s="198"/>
      <c r="K707" s="198"/>
      <c r="L707" s="203"/>
      <c r="M707" s="204"/>
      <c r="N707" s="205"/>
      <c r="O707" s="205"/>
      <c r="P707" s="205"/>
      <c r="Q707" s="205"/>
      <c r="R707" s="205"/>
      <c r="S707" s="205"/>
      <c r="T707" s="206"/>
      <c r="AT707" s="207" t="s">
        <v>152</v>
      </c>
      <c r="AU707" s="207" t="s">
        <v>150</v>
      </c>
      <c r="AV707" s="13" t="s">
        <v>80</v>
      </c>
      <c r="AW707" s="13" t="s">
        <v>31</v>
      </c>
      <c r="AX707" s="13" t="s">
        <v>73</v>
      </c>
      <c r="AY707" s="207" t="s">
        <v>142</v>
      </c>
    </row>
    <row r="708" spans="1:65" s="14" customFormat="1" ht="11.25">
      <c r="B708" s="208"/>
      <c r="C708" s="209"/>
      <c r="D708" s="199" t="s">
        <v>152</v>
      </c>
      <c r="E708" s="210" t="s">
        <v>1</v>
      </c>
      <c r="F708" s="211" t="s">
        <v>143</v>
      </c>
      <c r="G708" s="209"/>
      <c r="H708" s="212">
        <v>3</v>
      </c>
      <c r="I708" s="213"/>
      <c r="J708" s="209"/>
      <c r="K708" s="209"/>
      <c r="L708" s="214"/>
      <c r="M708" s="215"/>
      <c r="N708" s="216"/>
      <c r="O708" s="216"/>
      <c r="P708" s="216"/>
      <c r="Q708" s="216"/>
      <c r="R708" s="216"/>
      <c r="S708" s="216"/>
      <c r="T708" s="217"/>
      <c r="AT708" s="218" t="s">
        <v>152</v>
      </c>
      <c r="AU708" s="218" t="s">
        <v>150</v>
      </c>
      <c r="AV708" s="14" t="s">
        <v>150</v>
      </c>
      <c r="AW708" s="14" t="s">
        <v>31</v>
      </c>
      <c r="AX708" s="14" t="s">
        <v>73</v>
      </c>
      <c r="AY708" s="218" t="s">
        <v>142</v>
      </c>
    </row>
    <row r="709" spans="1:65" s="13" customFormat="1" ht="11.25">
      <c r="B709" s="197"/>
      <c r="C709" s="198"/>
      <c r="D709" s="199" t="s">
        <v>152</v>
      </c>
      <c r="E709" s="200" t="s">
        <v>1</v>
      </c>
      <c r="F709" s="201" t="s">
        <v>184</v>
      </c>
      <c r="G709" s="198"/>
      <c r="H709" s="200" t="s">
        <v>1</v>
      </c>
      <c r="I709" s="202"/>
      <c r="J709" s="198"/>
      <c r="K709" s="198"/>
      <c r="L709" s="203"/>
      <c r="M709" s="204"/>
      <c r="N709" s="205"/>
      <c r="O709" s="205"/>
      <c r="P709" s="205"/>
      <c r="Q709" s="205"/>
      <c r="R709" s="205"/>
      <c r="S709" s="205"/>
      <c r="T709" s="206"/>
      <c r="AT709" s="207" t="s">
        <v>152</v>
      </c>
      <c r="AU709" s="207" t="s">
        <v>150</v>
      </c>
      <c r="AV709" s="13" t="s">
        <v>80</v>
      </c>
      <c r="AW709" s="13" t="s">
        <v>31</v>
      </c>
      <c r="AX709" s="13" t="s">
        <v>73</v>
      </c>
      <c r="AY709" s="207" t="s">
        <v>142</v>
      </c>
    </row>
    <row r="710" spans="1:65" s="14" customFormat="1" ht="11.25">
      <c r="B710" s="208"/>
      <c r="C710" s="209"/>
      <c r="D710" s="199" t="s">
        <v>152</v>
      </c>
      <c r="E710" s="210" t="s">
        <v>1</v>
      </c>
      <c r="F710" s="211" t="s">
        <v>80</v>
      </c>
      <c r="G710" s="209"/>
      <c r="H710" s="212">
        <v>1</v>
      </c>
      <c r="I710" s="213"/>
      <c r="J710" s="209"/>
      <c r="K710" s="209"/>
      <c r="L710" s="214"/>
      <c r="M710" s="215"/>
      <c r="N710" s="216"/>
      <c r="O710" s="216"/>
      <c r="P710" s="216"/>
      <c r="Q710" s="216"/>
      <c r="R710" s="216"/>
      <c r="S710" s="216"/>
      <c r="T710" s="217"/>
      <c r="AT710" s="218" t="s">
        <v>152</v>
      </c>
      <c r="AU710" s="218" t="s">
        <v>150</v>
      </c>
      <c r="AV710" s="14" t="s">
        <v>150</v>
      </c>
      <c r="AW710" s="14" t="s">
        <v>31</v>
      </c>
      <c r="AX710" s="14" t="s">
        <v>73</v>
      </c>
      <c r="AY710" s="218" t="s">
        <v>142</v>
      </c>
    </row>
    <row r="711" spans="1:65" s="13" customFormat="1" ht="11.25">
      <c r="B711" s="197"/>
      <c r="C711" s="198"/>
      <c r="D711" s="199" t="s">
        <v>152</v>
      </c>
      <c r="E711" s="200" t="s">
        <v>1</v>
      </c>
      <c r="F711" s="201" t="s">
        <v>182</v>
      </c>
      <c r="G711" s="198"/>
      <c r="H711" s="200" t="s">
        <v>1</v>
      </c>
      <c r="I711" s="202"/>
      <c r="J711" s="198"/>
      <c r="K711" s="198"/>
      <c r="L711" s="203"/>
      <c r="M711" s="204"/>
      <c r="N711" s="205"/>
      <c r="O711" s="205"/>
      <c r="P711" s="205"/>
      <c r="Q711" s="205"/>
      <c r="R711" s="205"/>
      <c r="S711" s="205"/>
      <c r="T711" s="206"/>
      <c r="AT711" s="207" t="s">
        <v>152</v>
      </c>
      <c r="AU711" s="207" t="s">
        <v>150</v>
      </c>
      <c r="AV711" s="13" t="s">
        <v>80</v>
      </c>
      <c r="AW711" s="13" t="s">
        <v>31</v>
      </c>
      <c r="AX711" s="13" t="s">
        <v>73</v>
      </c>
      <c r="AY711" s="207" t="s">
        <v>142</v>
      </c>
    </row>
    <row r="712" spans="1:65" s="14" customFormat="1" ht="11.25">
      <c r="B712" s="208"/>
      <c r="C712" s="209"/>
      <c r="D712" s="199" t="s">
        <v>152</v>
      </c>
      <c r="E712" s="210" t="s">
        <v>1</v>
      </c>
      <c r="F712" s="211" t="s">
        <v>80</v>
      </c>
      <c r="G712" s="209"/>
      <c r="H712" s="212">
        <v>1</v>
      </c>
      <c r="I712" s="213"/>
      <c r="J712" s="209"/>
      <c r="K712" s="209"/>
      <c r="L712" s="214"/>
      <c r="M712" s="215"/>
      <c r="N712" s="216"/>
      <c r="O712" s="216"/>
      <c r="P712" s="216"/>
      <c r="Q712" s="216"/>
      <c r="R712" s="216"/>
      <c r="S712" s="216"/>
      <c r="T712" s="217"/>
      <c r="AT712" s="218" t="s">
        <v>152</v>
      </c>
      <c r="AU712" s="218" t="s">
        <v>150</v>
      </c>
      <c r="AV712" s="14" t="s">
        <v>150</v>
      </c>
      <c r="AW712" s="14" t="s">
        <v>31</v>
      </c>
      <c r="AX712" s="14" t="s">
        <v>73</v>
      </c>
      <c r="AY712" s="218" t="s">
        <v>142</v>
      </c>
    </row>
    <row r="713" spans="1:65" s="15" customFormat="1" ht="11.25">
      <c r="B713" s="219"/>
      <c r="C713" s="220"/>
      <c r="D713" s="199" t="s">
        <v>152</v>
      </c>
      <c r="E713" s="221" t="s">
        <v>1</v>
      </c>
      <c r="F713" s="222" t="s">
        <v>163</v>
      </c>
      <c r="G713" s="220"/>
      <c r="H713" s="223">
        <v>11</v>
      </c>
      <c r="I713" s="224"/>
      <c r="J713" s="220"/>
      <c r="K713" s="220"/>
      <c r="L713" s="225"/>
      <c r="M713" s="226"/>
      <c r="N713" s="227"/>
      <c r="O713" s="227"/>
      <c r="P713" s="227"/>
      <c r="Q713" s="227"/>
      <c r="R713" s="227"/>
      <c r="S713" s="227"/>
      <c r="T713" s="228"/>
      <c r="AT713" s="229" t="s">
        <v>152</v>
      </c>
      <c r="AU713" s="229" t="s">
        <v>150</v>
      </c>
      <c r="AV713" s="15" t="s">
        <v>149</v>
      </c>
      <c r="AW713" s="15" t="s">
        <v>31</v>
      </c>
      <c r="AX713" s="15" t="s">
        <v>80</v>
      </c>
      <c r="AY713" s="229" t="s">
        <v>142</v>
      </c>
    </row>
    <row r="714" spans="1:65" s="2" customFormat="1" ht="24.2" customHeight="1">
      <c r="A714" s="34"/>
      <c r="B714" s="35"/>
      <c r="C714" s="183" t="s">
        <v>1099</v>
      </c>
      <c r="D714" s="183" t="s">
        <v>145</v>
      </c>
      <c r="E714" s="184" t="s">
        <v>1100</v>
      </c>
      <c r="F714" s="185" t="s">
        <v>1101</v>
      </c>
      <c r="G714" s="186" t="s">
        <v>247</v>
      </c>
      <c r="H714" s="187">
        <v>1</v>
      </c>
      <c r="I714" s="188"/>
      <c r="J714" s="189">
        <f>ROUND(I714*H714,2)</f>
        <v>0</v>
      </c>
      <c r="K714" s="190"/>
      <c r="L714" s="39"/>
      <c r="M714" s="191" t="s">
        <v>1</v>
      </c>
      <c r="N714" s="192" t="s">
        <v>39</v>
      </c>
      <c r="O714" s="71"/>
      <c r="P714" s="193">
        <f>O714*H714</f>
        <v>0</v>
      </c>
      <c r="Q714" s="193">
        <v>0</v>
      </c>
      <c r="R714" s="193">
        <f>Q714*H714</f>
        <v>0</v>
      </c>
      <c r="S714" s="193">
        <v>0</v>
      </c>
      <c r="T714" s="194">
        <f>S714*H714</f>
        <v>0</v>
      </c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R714" s="195" t="s">
        <v>261</v>
      </c>
      <c r="AT714" s="195" t="s">
        <v>145</v>
      </c>
      <c r="AU714" s="195" t="s">
        <v>150</v>
      </c>
      <c r="AY714" s="17" t="s">
        <v>142</v>
      </c>
      <c r="BE714" s="196">
        <f>IF(N714="základní",J714,0)</f>
        <v>0</v>
      </c>
      <c r="BF714" s="196">
        <f>IF(N714="snížená",J714,0)</f>
        <v>0</v>
      </c>
      <c r="BG714" s="196">
        <f>IF(N714="zákl. přenesená",J714,0)</f>
        <v>0</v>
      </c>
      <c r="BH714" s="196">
        <f>IF(N714="sníž. přenesená",J714,0)</f>
        <v>0</v>
      </c>
      <c r="BI714" s="196">
        <f>IF(N714="nulová",J714,0)</f>
        <v>0</v>
      </c>
      <c r="BJ714" s="17" t="s">
        <v>150</v>
      </c>
      <c r="BK714" s="196">
        <f>ROUND(I714*H714,2)</f>
        <v>0</v>
      </c>
      <c r="BL714" s="17" t="s">
        <v>261</v>
      </c>
      <c r="BM714" s="195" t="s">
        <v>1102</v>
      </c>
    </row>
    <row r="715" spans="1:65" s="13" customFormat="1" ht="11.25">
      <c r="B715" s="197"/>
      <c r="C715" s="198"/>
      <c r="D715" s="199" t="s">
        <v>152</v>
      </c>
      <c r="E715" s="200" t="s">
        <v>1</v>
      </c>
      <c r="F715" s="201" t="s">
        <v>1103</v>
      </c>
      <c r="G715" s="198"/>
      <c r="H715" s="200" t="s">
        <v>1</v>
      </c>
      <c r="I715" s="202"/>
      <c r="J715" s="198"/>
      <c r="K715" s="198"/>
      <c r="L715" s="203"/>
      <c r="M715" s="204"/>
      <c r="N715" s="205"/>
      <c r="O715" s="205"/>
      <c r="P715" s="205"/>
      <c r="Q715" s="205"/>
      <c r="R715" s="205"/>
      <c r="S715" s="205"/>
      <c r="T715" s="206"/>
      <c r="AT715" s="207" t="s">
        <v>152</v>
      </c>
      <c r="AU715" s="207" t="s">
        <v>150</v>
      </c>
      <c r="AV715" s="13" t="s">
        <v>80</v>
      </c>
      <c r="AW715" s="13" t="s">
        <v>31</v>
      </c>
      <c r="AX715" s="13" t="s">
        <v>73</v>
      </c>
      <c r="AY715" s="207" t="s">
        <v>142</v>
      </c>
    </row>
    <row r="716" spans="1:65" s="14" customFormat="1" ht="11.25">
      <c r="B716" s="208"/>
      <c r="C716" s="209"/>
      <c r="D716" s="199" t="s">
        <v>152</v>
      </c>
      <c r="E716" s="210" t="s">
        <v>1</v>
      </c>
      <c r="F716" s="211" t="s">
        <v>80</v>
      </c>
      <c r="G716" s="209"/>
      <c r="H716" s="212">
        <v>1</v>
      </c>
      <c r="I716" s="213"/>
      <c r="J716" s="209"/>
      <c r="K716" s="209"/>
      <c r="L716" s="214"/>
      <c r="M716" s="215"/>
      <c r="N716" s="216"/>
      <c r="O716" s="216"/>
      <c r="P716" s="216"/>
      <c r="Q716" s="216"/>
      <c r="R716" s="216"/>
      <c r="S716" s="216"/>
      <c r="T716" s="217"/>
      <c r="AT716" s="218" t="s">
        <v>152</v>
      </c>
      <c r="AU716" s="218" t="s">
        <v>150</v>
      </c>
      <c r="AV716" s="14" t="s">
        <v>150</v>
      </c>
      <c r="AW716" s="14" t="s">
        <v>31</v>
      </c>
      <c r="AX716" s="14" t="s">
        <v>80</v>
      </c>
      <c r="AY716" s="218" t="s">
        <v>142</v>
      </c>
    </row>
    <row r="717" spans="1:65" s="2" customFormat="1" ht="21.75" customHeight="1">
      <c r="A717" s="34"/>
      <c r="B717" s="35"/>
      <c r="C717" s="230" t="s">
        <v>1104</v>
      </c>
      <c r="D717" s="230" t="s">
        <v>413</v>
      </c>
      <c r="E717" s="231" t="s">
        <v>1105</v>
      </c>
      <c r="F717" s="232" t="s">
        <v>1106</v>
      </c>
      <c r="G717" s="233" t="s">
        <v>247</v>
      </c>
      <c r="H717" s="234">
        <v>1</v>
      </c>
      <c r="I717" s="235"/>
      <c r="J717" s="236">
        <f>ROUND(I717*H717,2)</f>
        <v>0</v>
      </c>
      <c r="K717" s="237"/>
      <c r="L717" s="238"/>
      <c r="M717" s="239" t="s">
        <v>1</v>
      </c>
      <c r="N717" s="240" t="s">
        <v>39</v>
      </c>
      <c r="O717" s="71"/>
      <c r="P717" s="193">
        <f>O717*H717</f>
        <v>0</v>
      </c>
      <c r="Q717" s="193">
        <v>1.0499999999999999E-3</v>
      </c>
      <c r="R717" s="193">
        <f>Q717*H717</f>
        <v>1.0499999999999999E-3</v>
      </c>
      <c r="S717" s="193">
        <v>0</v>
      </c>
      <c r="T717" s="194">
        <f>S717*H717</f>
        <v>0</v>
      </c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R717" s="195" t="s">
        <v>348</v>
      </c>
      <c r="AT717" s="195" t="s">
        <v>413</v>
      </c>
      <c r="AU717" s="195" t="s">
        <v>150</v>
      </c>
      <c r="AY717" s="17" t="s">
        <v>142</v>
      </c>
      <c r="BE717" s="196">
        <f>IF(N717="základní",J717,0)</f>
        <v>0</v>
      </c>
      <c r="BF717" s="196">
        <f>IF(N717="snížená",J717,0)</f>
        <v>0</v>
      </c>
      <c r="BG717" s="196">
        <f>IF(N717="zákl. přenesená",J717,0)</f>
        <v>0</v>
      </c>
      <c r="BH717" s="196">
        <f>IF(N717="sníž. přenesená",J717,0)</f>
        <v>0</v>
      </c>
      <c r="BI717" s="196">
        <f>IF(N717="nulová",J717,0)</f>
        <v>0</v>
      </c>
      <c r="BJ717" s="17" t="s">
        <v>150</v>
      </c>
      <c r="BK717" s="196">
        <f>ROUND(I717*H717,2)</f>
        <v>0</v>
      </c>
      <c r="BL717" s="17" t="s">
        <v>261</v>
      </c>
      <c r="BM717" s="195" t="s">
        <v>1107</v>
      </c>
    </row>
    <row r="718" spans="1:65" s="2" customFormat="1" ht="24.2" customHeight="1">
      <c r="A718" s="34"/>
      <c r="B718" s="35"/>
      <c r="C718" s="183" t="s">
        <v>1108</v>
      </c>
      <c r="D718" s="183" t="s">
        <v>145</v>
      </c>
      <c r="E718" s="184" t="s">
        <v>1109</v>
      </c>
      <c r="F718" s="185" t="s">
        <v>1110</v>
      </c>
      <c r="G718" s="186" t="s">
        <v>247</v>
      </c>
      <c r="H718" s="187">
        <v>32</v>
      </c>
      <c r="I718" s="188"/>
      <c r="J718" s="189">
        <f>ROUND(I718*H718,2)</f>
        <v>0</v>
      </c>
      <c r="K718" s="190"/>
      <c r="L718" s="39"/>
      <c r="M718" s="191" t="s">
        <v>1</v>
      </c>
      <c r="N718" s="192" t="s">
        <v>39</v>
      </c>
      <c r="O718" s="71"/>
      <c r="P718" s="193">
        <f>O718*H718</f>
        <v>0</v>
      </c>
      <c r="Q718" s="193">
        <v>0</v>
      </c>
      <c r="R718" s="193">
        <f>Q718*H718</f>
        <v>0</v>
      </c>
      <c r="S718" s="193">
        <v>0</v>
      </c>
      <c r="T718" s="194">
        <f>S718*H718</f>
        <v>0</v>
      </c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R718" s="195" t="s">
        <v>261</v>
      </c>
      <c r="AT718" s="195" t="s">
        <v>145</v>
      </c>
      <c r="AU718" s="195" t="s">
        <v>150</v>
      </c>
      <c r="AY718" s="17" t="s">
        <v>142</v>
      </c>
      <c r="BE718" s="196">
        <f>IF(N718="základní",J718,0)</f>
        <v>0</v>
      </c>
      <c r="BF718" s="196">
        <f>IF(N718="snížená",J718,0)</f>
        <v>0</v>
      </c>
      <c r="BG718" s="196">
        <f>IF(N718="zákl. přenesená",J718,0)</f>
        <v>0</v>
      </c>
      <c r="BH718" s="196">
        <f>IF(N718="sníž. přenesená",J718,0)</f>
        <v>0</v>
      </c>
      <c r="BI718" s="196">
        <f>IF(N718="nulová",J718,0)</f>
        <v>0</v>
      </c>
      <c r="BJ718" s="17" t="s">
        <v>150</v>
      </c>
      <c r="BK718" s="196">
        <f>ROUND(I718*H718,2)</f>
        <v>0</v>
      </c>
      <c r="BL718" s="17" t="s">
        <v>261</v>
      </c>
      <c r="BM718" s="195" t="s">
        <v>1111</v>
      </c>
    </row>
    <row r="719" spans="1:65" s="13" customFormat="1" ht="11.25">
      <c r="B719" s="197"/>
      <c r="C719" s="198"/>
      <c r="D719" s="199" t="s">
        <v>152</v>
      </c>
      <c r="E719" s="200" t="s">
        <v>1</v>
      </c>
      <c r="F719" s="201" t="s">
        <v>188</v>
      </c>
      <c r="G719" s="198"/>
      <c r="H719" s="200" t="s">
        <v>1</v>
      </c>
      <c r="I719" s="202"/>
      <c r="J719" s="198"/>
      <c r="K719" s="198"/>
      <c r="L719" s="203"/>
      <c r="M719" s="204"/>
      <c r="N719" s="205"/>
      <c r="O719" s="205"/>
      <c r="P719" s="205"/>
      <c r="Q719" s="205"/>
      <c r="R719" s="205"/>
      <c r="S719" s="205"/>
      <c r="T719" s="206"/>
      <c r="AT719" s="207" t="s">
        <v>152</v>
      </c>
      <c r="AU719" s="207" t="s">
        <v>150</v>
      </c>
      <c r="AV719" s="13" t="s">
        <v>80</v>
      </c>
      <c r="AW719" s="13" t="s">
        <v>31</v>
      </c>
      <c r="AX719" s="13" t="s">
        <v>73</v>
      </c>
      <c r="AY719" s="207" t="s">
        <v>142</v>
      </c>
    </row>
    <row r="720" spans="1:65" s="14" customFormat="1" ht="11.25">
      <c r="B720" s="208"/>
      <c r="C720" s="209"/>
      <c r="D720" s="199" t="s">
        <v>152</v>
      </c>
      <c r="E720" s="210" t="s">
        <v>1</v>
      </c>
      <c r="F720" s="211" t="s">
        <v>231</v>
      </c>
      <c r="G720" s="209"/>
      <c r="H720" s="212">
        <v>11</v>
      </c>
      <c r="I720" s="213"/>
      <c r="J720" s="209"/>
      <c r="K720" s="209"/>
      <c r="L720" s="214"/>
      <c r="M720" s="215"/>
      <c r="N720" s="216"/>
      <c r="O720" s="216"/>
      <c r="P720" s="216"/>
      <c r="Q720" s="216"/>
      <c r="R720" s="216"/>
      <c r="S720" s="216"/>
      <c r="T720" s="217"/>
      <c r="AT720" s="218" t="s">
        <v>152</v>
      </c>
      <c r="AU720" s="218" t="s">
        <v>150</v>
      </c>
      <c r="AV720" s="14" t="s">
        <v>150</v>
      </c>
      <c r="AW720" s="14" t="s">
        <v>31</v>
      </c>
      <c r="AX720" s="14" t="s">
        <v>73</v>
      </c>
      <c r="AY720" s="218" t="s">
        <v>142</v>
      </c>
    </row>
    <row r="721" spans="1:65" s="13" customFormat="1" ht="11.25">
      <c r="B721" s="197"/>
      <c r="C721" s="198"/>
      <c r="D721" s="199" t="s">
        <v>152</v>
      </c>
      <c r="E721" s="200" t="s">
        <v>1</v>
      </c>
      <c r="F721" s="201" t="s">
        <v>190</v>
      </c>
      <c r="G721" s="198"/>
      <c r="H721" s="200" t="s">
        <v>1</v>
      </c>
      <c r="I721" s="202"/>
      <c r="J721" s="198"/>
      <c r="K721" s="198"/>
      <c r="L721" s="203"/>
      <c r="M721" s="204"/>
      <c r="N721" s="205"/>
      <c r="O721" s="205"/>
      <c r="P721" s="205"/>
      <c r="Q721" s="205"/>
      <c r="R721" s="205"/>
      <c r="S721" s="205"/>
      <c r="T721" s="206"/>
      <c r="AT721" s="207" t="s">
        <v>152</v>
      </c>
      <c r="AU721" s="207" t="s">
        <v>150</v>
      </c>
      <c r="AV721" s="13" t="s">
        <v>80</v>
      </c>
      <c r="AW721" s="13" t="s">
        <v>31</v>
      </c>
      <c r="AX721" s="13" t="s">
        <v>73</v>
      </c>
      <c r="AY721" s="207" t="s">
        <v>142</v>
      </c>
    </row>
    <row r="722" spans="1:65" s="14" customFormat="1" ht="11.25">
      <c r="B722" s="208"/>
      <c r="C722" s="209"/>
      <c r="D722" s="199" t="s">
        <v>152</v>
      </c>
      <c r="E722" s="210" t="s">
        <v>1</v>
      </c>
      <c r="F722" s="211" t="s">
        <v>226</v>
      </c>
      <c r="G722" s="209"/>
      <c r="H722" s="212">
        <v>10</v>
      </c>
      <c r="I722" s="213"/>
      <c r="J722" s="209"/>
      <c r="K722" s="209"/>
      <c r="L722" s="214"/>
      <c r="M722" s="215"/>
      <c r="N722" s="216"/>
      <c r="O722" s="216"/>
      <c r="P722" s="216"/>
      <c r="Q722" s="216"/>
      <c r="R722" s="216"/>
      <c r="S722" s="216"/>
      <c r="T722" s="217"/>
      <c r="AT722" s="218" t="s">
        <v>152</v>
      </c>
      <c r="AU722" s="218" t="s">
        <v>150</v>
      </c>
      <c r="AV722" s="14" t="s">
        <v>150</v>
      </c>
      <c r="AW722" s="14" t="s">
        <v>31</v>
      </c>
      <c r="AX722" s="14" t="s">
        <v>73</v>
      </c>
      <c r="AY722" s="218" t="s">
        <v>142</v>
      </c>
    </row>
    <row r="723" spans="1:65" s="13" customFormat="1" ht="11.25">
      <c r="B723" s="197"/>
      <c r="C723" s="198"/>
      <c r="D723" s="199" t="s">
        <v>152</v>
      </c>
      <c r="E723" s="200" t="s">
        <v>1</v>
      </c>
      <c r="F723" s="201" t="s">
        <v>180</v>
      </c>
      <c r="G723" s="198"/>
      <c r="H723" s="200" t="s">
        <v>1</v>
      </c>
      <c r="I723" s="202"/>
      <c r="J723" s="198"/>
      <c r="K723" s="198"/>
      <c r="L723" s="203"/>
      <c r="M723" s="204"/>
      <c r="N723" s="205"/>
      <c r="O723" s="205"/>
      <c r="P723" s="205"/>
      <c r="Q723" s="205"/>
      <c r="R723" s="205"/>
      <c r="S723" s="205"/>
      <c r="T723" s="206"/>
      <c r="AT723" s="207" t="s">
        <v>152</v>
      </c>
      <c r="AU723" s="207" t="s">
        <v>150</v>
      </c>
      <c r="AV723" s="13" t="s">
        <v>80</v>
      </c>
      <c r="AW723" s="13" t="s">
        <v>31</v>
      </c>
      <c r="AX723" s="13" t="s">
        <v>73</v>
      </c>
      <c r="AY723" s="207" t="s">
        <v>142</v>
      </c>
    </row>
    <row r="724" spans="1:65" s="14" customFormat="1" ht="11.25">
      <c r="B724" s="208"/>
      <c r="C724" s="209"/>
      <c r="D724" s="199" t="s">
        <v>152</v>
      </c>
      <c r="E724" s="210" t="s">
        <v>1</v>
      </c>
      <c r="F724" s="211" t="s">
        <v>149</v>
      </c>
      <c r="G724" s="209"/>
      <c r="H724" s="212">
        <v>4</v>
      </c>
      <c r="I724" s="213"/>
      <c r="J724" s="209"/>
      <c r="K724" s="209"/>
      <c r="L724" s="214"/>
      <c r="M724" s="215"/>
      <c r="N724" s="216"/>
      <c r="O724" s="216"/>
      <c r="P724" s="216"/>
      <c r="Q724" s="216"/>
      <c r="R724" s="216"/>
      <c r="S724" s="216"/>
      <c r="T724" s="217"/>
      <c r="AT724" s="218" t="s">
        <v>152</v>
      </c>
      <c r="AU724" s="218" t="s">
        <v>150</v>
      </c>
      <c r="AV724" s="14" t="s">
        <v>150</v>
      </c>
      <c r="AW724" s="14" t="s">
        <v>31</v>
      </c>
      <c r="AX724" s="14" t="s">
        <v>73</v>
      </c>
      <c r="AY724" s="218" t="s">
        <v>142</v>
      </c>
    </row>
    <row r="725" spans="1:65" s="13" customFormat="1" ht="11.25">
      <c r="B725" s="197"/>
      <c r="C725" s="198"/>
      <c r="D725" s="199" t="s">
        <v>152</v>
      </c>
      <c r="E725" s="200" t="s">
        <v>1</v>
      </c>
      <c r="F725" s="201" t="s">
        <v>182</v>
      </c>
      <c r="G725" s="198"/>
      <c r="H725" s="200" t="s">
        <v>1</v>
      </c>
      <c r="I725" s="202"/>
      <c r="J725" s="198"/>
      <c r="K725" s="198"/>
      <c r="L725" s="203"/>
      <c r="M725" s="204"/>
      <c r="N725" s="205"/>
      <c r="O725" s="205"/>
      <c r="P725" s="205"/>
      <c r="Q725" s="205"/>
      <c r="R725" s="205"/>
      <c r="S725" s="205"/>
      <c r="T725" s="206"/>
      <c r="AT725" s="207" t="s">
        <v>152</v>
      </c>
      <c r="AU725" s="207" t="s">
        <v>150</v>
      </c>
      <c r="AV725" s="13" t="s">
        <v>80</v>
      </c>
      <c r="AW725" s="13" t="s">
        <v>31</v>
      </c>
      <c r="AX725" s="13" t="s">
        <v>73</v>
      </c>
      <c r="AY725" s="207" t="s">
        <v>142</v>
      </c>
    </row>
    <row r="726" spans="1:65" s="14" customFormat="1" ht="11.25">
      <c r="B726" s="208"/>
      <c r="C726" s="209"/>
      <c r="D726" s="199" t="s">
        <v>152</v>
      </c>
      <c r="E726" s="210" t="s">
        <v>1</v>
      </c>
      <c r="F726" s="211" t="s">
        <v>150</v>
      </c>
      <c r="G726" s="209"/>
      <c r="H726" s="212">
        <v>2</v>
      </c>
      <c r="I726" s="213"/>
      <c r="J726" s="209"/>
      <c r="K726" s="209"/>
      <c r="L726" s="214"/>
      <c r="M726" s="215"/>
      <c r="N726" s="216"/>
      <c r="O726" s="216"/>
      <c r="P726" s="216"/>
      <c r="Q726" s="216"/>
      <c r="R726" s="216"/>
      <c r="S726" s="216"/>
      <c r="T726" s="217"/>
      <c r="AT726" s="218" t="s">
        <v>152</v>
      </c>
      <c r="AU726" s="218" t="s">
        <v>150</v>
      </c>
      <c r="AV726" s="14" t="s">
        <v>150</v>
      </c>
      <c r="AW726" s="14" t="s">
        <v>31</v>
      </c>
      <c r="AX726" s="14" t="s">
        <v>73</v>
      </c>
      <c r="AY726" s="218" t="s">
        <v>142</v>
      </c>
    </row>
    <row r="727" spans="1:65" s="13" customFormat="1" ht="11.25">
      <c r="B727" s="197"/>
      <c r="C727" s="198"/>
      <c r="D727" s="199" t="s">
        <v>152</v>
      </c>
      <c r="E727" s="200" t="s">
        <v>1</v>
      </c>
      <c r="F727" s="201" t="s">
        <v>186</v>
      </c>
      <c r="G727" s="198"/>
      <c r="H727" s="200" t="s">
        <v>1</v>
      </c>
      <c r="I727" s="202"/>
      <c r="J727" s="198"/>
      <c r="K727" s="198"/>
      <c r="L727" s="203"/>
      <c r="M727" s="204"/>
      <c r="N727" s="205"/>
      <c r="O727" s="205"/>
      <c r="P727" s="205"/>
      <c r="Q727" s="205"/>
      <c r="R727" s="205"/>
      <c r="S727" s="205"/>
      <c r="T727" s="206"/>
      <c r="AT727" s="207" t="s">
        <v>152</v>
      </c>
      <c r="AU727" s="207" t="s">
        <v>150</v>
      </c>
      <c r="AV727" s="13" t="s">
        <v>80</v>
      </c>
      <c r="AW727" s="13" t="s">
        <v>31</v>
      </c>
      <c r="AX727" s="13" t="s">
        <v>73</v>
      </c>
      <c r="AY727" s="207" t="s">
        <v>142</v>
      </c>
    </row>
    <row r="728" spans="1:65" s="14" customFormat="1" ht="11.25">
      <c r="B728" s="208"/>
      <c r="C728" s="209"/>
      <c r="D728" s="199" t="s">
        <v>152</v>
      </c>
      <c r="E728" s="210" t="s">
        <v>1</v>
      </c>
      <c r="F728" s="211" t="s">
        <v>176</v>
      </c>
      <c r="G728" s="209"/>
      <c r="H728" s="212">
        <v>5</v>
      </c>
      <c r="I728" s="213"/>
      <c r="J728" s="209"/>
      <c r="K728" s="209"/>
      <c r="L728" s="214"/>
      <c r="M728" s="215"/>
      <c r="N728" s="216"/>
      <c r="O728" s="216"/>
      <c r="P728" s="216"/>
      <c r="Q728" s="216"/>
      <c r="R728" s="216"/>
      <c r="S728" s="216"/>
      <c r="T728" s="217"/>
      <c r="AT728" s="218" t="s">
        <v>152</v>
      </c>
      <c r="AU728" s="218" t="s">
        <v>150</v>
      </c>
      <c r="AV728" s="14" t="s">
        <v>150</v>
      </c>
      <c r="AW728" s="14" t="s">
        <v>31</v>
      </c>
      <c r="AX728" s="14" t="s">
        <v>73</v>
      </c>
      <c r="AY728" s="218" t="s">
        <v>142</v>
      </c>
    </row>
    <row r="729" spans="1:65" s="15" customFormat="1" ht="11.25">
      <c r="B729" s="219"/>
      <c r="C729" s="220"/>
      <c r="D729" s="199" t="s">
        <v>152</v>
      </c>
      <c r="E729" s="221" t="s">
        <v>1</v>
      </c>
      <c r="F729" s="222" t="s">
        <v>163</v>
      </c>
      <c r="G729" s="220"/>
      <c r="H729" s="223">
        <v>32</v>
      </c>
      <c r="I729" s="224"/>
      <c r="J729" s="220"/>
      <c r="K729" s="220"/>
      <c r="L729" s="225"/>
      <c r="M729" s="226"/>
      <c r="N729" s="227"/>
      <c r="O729" s="227"/>
      <c r="P729" s="227"/>
      <c r="Q729" s="227"/>
      <c r="R729" s="227"/>
      <c r="S729" s="227"/>
      <c r="T729" s="228"/>
      <c r="AT729" s="229" t="s">
        <v>152</v>
      </c>
      <c r="AU729" s="229" t="s">
        <v>150</v>
      </c>
      <c r="AV729" s="15" t="s">
        <v>149</v>
      </c>
      <c r="AW729" s="15" t="s">
        <v>31</v>
      </c>
      <c r="AX729" s="15" t="s">
        <v>80</v>
      </c>
      <c r="AY729" s="229" t="s">
        <v>142</v>
      </c>
    </row>
    <row r="730" spans="1:65" s="2" customFormat="1" ht="16.5" customHeight="1">
      <c r="A730" s="34"/>
      <c r="B730" s="35"/>
      <c r="C730" s="230" t="s">
        <v>1112</v>
      </c>
      <c r="D730" s="230" t="s">
        <v>413</v>
      </c>
      <c r="E730" s="231" t="s">
        <v>1113</v>
      </c>
      <c r="F730" s="232" t="s">
        <v>1114</v>
      </c>
      <c r="G730" s="233" t="s">
        <v>247</v>
      </c>
      <c r="H730" s="234">
        <v>32</v>
      </c>
      <c r="I730" s="235"/>
      <c r="J730" s="236">
        <f>ROUND(I730*H730,2)</f>
        <v>0</v>
      </c>
      <c r="K730" s="237"/>
      <c r="L730" s="238"/>
      <c r="M730" s="239" t="s">
        <v>1</v>
      </c>
      <c r="N730" s="240" t="s">
        <v>39</v>
      </c>
      <c r="O730" s="71"/>
      <c r="P730" s="193">
        <f>O730*H730</f>
        <v>0</v>
      </c>
      <c r="Q730" s="193">
        <v>6.9999999999999994E-5</v>
      </c>
      <c r="R730" s="193">
        <f>Q730*H730</f>
        <v>2.2399999999999998E-3</v>
      </c>
      <c r="S730" s="193">
        <v>0</v>
      </c>
      <c r="T730" s="194">
        <f>S730*H730</f>
        <v>0</v>
      </c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R730" s="195" t="s">
        <v>348</v>
      </c>
      <c r="AT730" s="195" t="s">
        <v>413</v>
      </c>
      <c r="AU730" s="195" t="s">
        <v>150</v>
      </c>
      <c r="AY730" s="17" t="s">
        <v>142</v>
      </c>
      <c r="BE730" s="196">
        <f>IF(N730="základní",J730,0)</f>
        <v>0</v>
      </c>
      <c r="BF730" s="196">
        <f>IF(N730="snížená",J730,0)</f>
        <v>0</v>
      </c>
      <c r="BG730" s="196">
        <f>IF(N730="zákl. přenesená",J730,0)</f>
        <v>0</v>
      </c>
      <c r="BH730" s="196">
        <f>IF(N730="sníž. přenesená",J730,0)</f>
        <v>0</v>
      </c>
      <c r="BI730" s="196">
        <f>IF(N730="nulová",J730,0)</f>
        <v>0</v>
      </c>
      <c r="BJ730" s="17" t="s">
        <v>150</v>
      </c>
      <c r="BK730" s="196">
        <f>ROUND(I730*H730,2)</f>
        <v>0</v>
      </c>
      <c r="BL730" s="17" t="s">
        <v>261</v>
      </c>
      <c r="BM730" s="195" t="s">
        <v>1115</v>
      </c>
    </row>
    <row r="731" spans="1:65" s="2" customFormat="1" ht="24.2" customHeight="1">
      <c r="A731" s="34"/>
      <c r="B731" s="35"/>
      <c r="C731" s="230" t="s">
        <v>1116</v>
      </c>
      <c r="D731" s="230" t="s">
        <v>413</v>
      </c>
      <c r="E731" s="231" t="s">
        <v>1117</v>
      </c>
      <c r="F731" s="232" t="s">
        <v>1118</v>
      </c>
      <c r="G731" s="233" t="s">
        <v>247</v>
      </c>
      <c r="H731" s="234">
        <v>32</v>
      </c>
      <c r="I731" s="235"/>
      <c r="J731" s="236">
        <f>ROUND(I731*H731,2)</f>
        <v>0</v>
      </c>
      <c r="K731" s="237"/>
      <c r="L731" s="238"/>
      <c r="M731" s="239" t="s">
        <v>1</v>
      </c>
      <c r="N731" s="240" t="s">
        <v>39</v>
      </c>
      <c r="O731" s="71"/>
      <c r="P731" s="193">
        <f>O731*H731</f>
        <v>0</v>
      </c>
      <c r="Q731" s="193">
        <v>6.0000000000000002E-5</v>
      </c>
      <c r="R731" s="193">
        <f>Q731*H731</f>
        <v>1.92E-3</v>
      </c>
      <c r="S731" s="193">
        <v>0</v>
      </c>
      <c r="T731" s="194">
        <f>S731*H731</f>
        <v>0</v>
      </c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R731" s="195" t="s">
        <v>348</v>
      </c>
      <c r="AT731" s="195" t="s">
        <v>413</v>
      </c>
      <c r="AU731" s="195" t="s">
        <v>150</v>
      </c>
      <c r="AY731" s="17" t="s">
        <v>142</v>
      </c>
      <c r="BE731" s="196">
        <f>IF(N731="základní",J731,0)</f>
        <v>0</v>
      </c>
      <c r="BF731" s="196">
        <f>IF(N731="snížená",J731,0)</f>
        <v>0</v>
      </c>
      <c r="BG731" s="196">
        <f>IF(N731="zákl. přenesená",J731,0)</f>
        <v>0</v>
      </c>
      <c r="BH731" s="196">
        <f>IF(N731="sníž. přenesená",J731,0)</f>
        <v>0</v>
      </c>
      <c r="BI731" s="196">
        <f>IF(N731="nulová",J731,0)</f>
        <v>0</v>
      </c>
      <c r="BJ731" s="17" t="s">
        <v>150</v>
      </c>
      <c r="BK731" s="196">
        <f>ROUND(I731*H731,2)</f>
        <v>0</v>
      </c>
      <c r="BL731" s="17" t="s">
        <v>261</v>
      </c>
      <c r="BM731" s="195" t="s">
        <v>1119</v>
      </c>
    </row>
    <row r="732" spans="1:65" s="2" customFormat="1" ht="37.9" customHeight="1">
      <c r="A732" s="34"/>
      <c r="B732" s="35"/>
      <c r="C732" s="183" t="s">
        <v>1120</v>
      </c>
      <c r="D732" s="183" t="s">
        <v>145</v>
      </c>
      <c r="E732" s="184" t="s">
        <v>1121</v>
      </c>
      <c r="F732" s="185" t="s">
        <v>1122</v>
      </c>
      <c r="G732" s="186" t="s">
        <v>247</v>
      </c>
      <c r="H732" s="187">
        <v>8</v>
      </c>
      <c r="I732" s="188"/>
      <c r="J732" s="189">
        <f>ROUND(I732*H732,2)</f>
        <v>0</v>
      </c>
      <c r="K732" s="190"/>
      <c r="L732" s="39"/>
      <c r="M732" s="191" t="s">
        <v>1</v>
      </c>
      <c r="N732" s="192" t="s">
        <v>39</v>
      </c>
      <c r="O732" s="71"/>
      <c r="P732" s="193">
        <f>O732*H732</f>
        <v>0</v>
      </c>
      <c r="Q732" s="193">
        <v>0</v>
      </c>
      <c r="R732" s="193">
        <f>Q732*H732</f>
        <v>0</v>
      </c>
      <c r="S732" s="193">
        <v>5.0000000000000002E-5</v>
      </c>
      <c r="T732" s="194">
        <f>S732*H732</f>
        <v>4.0000000000000002E-4</v>
      </c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R732" s="195" t="s">
        <v>261</v>
      </c>
      <c r="AT732" s="195" t="s">
        <v>145</v>
      </c>
      <c r="AU732" s="195" t="s">
        <v>150</v>
      </c>
      <c r="AY732" s="17" t="s">
        <v>142</v>
      </c>
      <c r="BE732" s="196">
        <f>IF(N732="základní",J732,0)</f>
        <v>0</v>
      </c>
      <c r="BF732" s="196">
        <f>IF(N732="snížená",J732,0)</f>
        <v>0</v>
      </c>
      <c r="BG732" s="196">
        <f>IF(N732="zákl. přenesená",J732,0)</f>
        <v>0</v>
      </c>
      <c r="BH732" s="196">
        <f>IF(N732="sníž. přenesená",J732,0)</f>
        <v>0</v>
      </c>
      <c r="BI732" s="196">
        <f>IF(N732="nulová",J732,0)</f>
        <v>0</v>
      </c>
      <c r="BJ732" s="17" t="s">
        <v>150</v>
      </c>
      <c r="BK732" s="196">
        <f>ROUND(I732*H732,2)</f>
        <v>0</v>
      </c>
      <c r="BL732" s="17" t="s">
        <v>261</v>
      </c>
      <c r="BM732" s="195" t="s">
        <v>1123</v>
      </c>
    </row>
    <row r="733" spans="1:65" s="13" customFormat="1" ht="11.25">
      <c r="B733" s="197"/>
      <c r="C733" s="198"/>
      <c r="D733" s="199" t="s">
        <v>152</v>
      </c>
      <c r="E733" s="200" t="s">
        <v>1</v>
      </c>
      <c r="F733" s="201" t="s">
        <v>180</v>
      </c>
      <c r="G733" s="198"/>
      <c r="H733" s="200" t="s">
        <v>1</v>
      </c>
      <c r="I733" s="202"/>
      <c r="J733" s="198"/>
      <c r="K733" s="198"/>
      <c r="L733" s="203"/>
      <c r="M733" s="204"/>
      <c r="N733" s="205"/>
      <c r="O733" s="205"/>
      <c r="P733" s="205"/>
      <c r="Q733" s="205"/>
      <c r="R733" s="205"/>
      <c r="S733" s="205"/>
      <c r="T733" s="206"/>
      <c r="AT733" s="207" t="s">
        <v>152</v>
      </c>
      <c r="AU733" s="207" t="s">
        <v>150</v>
      </c>
      <c r="AV733" s="13" t="s">
        <v>80</v>
      </c>
      <c r="AW733" s="13" t="s">
        <v>31</v>
      </c>
      <c r="AX733" s="13" t="s">
        <v>73</v>
      </c>
      <c r="AY733" s="207" t="s">
        <v>142</v>
      </c>
    </row>
    <row r="734" spans="1:65" s="14" customFormat="1" ht="11.25">
      <c r="B734" s="208"/>
      <c r="C734" s="209"/>
      <c r="D734" s="199" t="s">
        <v>152</v>
      </c>
      <c r="E734" s="210" t="s">
        <v>1</v>
      </c>
      <c r="F734" s="211" t="s">
        <v>80</v>
      </c>
      <c r="G734" s="209"/>
      <c r="H734" s="212">
        <v>1</v>
      </c>
      <c r="I734" s="213"/>
      <c r="J734" s="209"/>
      <c r="K734" s="209"/>
      <c r="L734" s="214"/>
      <c r="M734" s="215"/>
      <c r="N734" s="216"/>
      <c r="O734" s="216"/>
      <c r="P734" s="216"/>
      <c r="Q734" s="216"/>
      <c r="R734" s="216"/>
      <c r="S734" s="216"/>
      <c r="T734" s="217"/>
      <c r="AT734" s="218" t="s">
        <v>152</v>
      </c>
      <c r="AU734" s="218" t="s">
        <v>150</v>
      </c>
      <c r="AV734" s="14" t="s">
        <v>150</v>
      </c>
      <c r="AW734" s="14" t="s">
        <v>31</v>
      </c>
      <c r="AX734" s="14" t="s">
        <v>73</v>
      </c>
      <c r="AY734" s="218" t="s">
        <v>142</v>
      </c>
    </row>
    <row r="735" spans="1:65" s="13" customFormat="1" ht="11.25">
      <c r="B735" s="197"/>
      <c r="C735" s="198"/>
      <c r="D735" s="199" t="s">
        <v>152</v>
      </c>
      <c r="E735" s="200" t="s">
        <v>1</v>
      </c>
      <c r="F735" s="201" t="s">
        <v>188</v>
      </c>
      <c r="G735" s="198"/>
      <c r="H735" s="200" t="s">
        <v>1</v>
      </c>
      <c r="I735" s="202"/>
      <c r="J735" s="198"/>
      <c r="K735" s="198"/>
      <c r="L735" s="203"/>
      <c r="M735" s="204"/>
      <c r="N735" s="205"/>
      <c r="O735" s="205"/>
      <c r="P735" s="205"/>
      <c r="Q735" s="205"/>
      <c r="R735" s="205"/>
      <c r="S735" s="205"/>
      <c r="T735" s="206"/>
      <c r="AT735" s="207" t="s">
        <v>152</v>
      </c>
      <c r="AU735" s="207" t="s">
        <v>150</v>
      </c>
      <c r="AV735" s="13" t="s">
        <v>80</v>
      </c>
      <c r="AW735" s="13" t="s">
        <v>31</v>
      </c>
      <c r="AX735" s="13" t="s">
        <v>73</v>
      </c>
      <c r="AY735" s="207" t="s">
        <v>142</v>
      </c>
    </row>
    <row r="736" spans="1:65" s="14" customFormat="1" ht="11.25">
      <c r="B736" s="208"/>
      <c r="C736" s="209"/>
      <c r="D736" s="199" t="s">
        <v>152</v>
      </c>
      <c r="E736" s="210" t="s">
        <v>1</v>
      </c>
      <c r="F736" s="211" t="s">
        <v>1124</v>
      </c>
      <c r="G736" s="209"/>
      <c r="H736" s="212">
        <v>4</v>
      </c>
      <c r="I736" s="213"/>
      <c r="J736" s="209"/>
      <c r="K736" s="209"/>
      <c r="L736" s="214"/>
      <c r="M736" s="215"/>
      <c r="N736" s="216"/>
      <c r="O736" s="216"/>
      <c r="P736" s="216"/>
      <c r="Q736" s="216"/>
      <c r="R736" s="216"/>
      <c r="S736" s="216"/>
      <c r="T736" s="217"/>
      <c r="AT736" s="218" t="s">
        <v>152</v>
      </c>
      <c r="AU736" s="218" t="s">
        <v>150</v>
      </c>
      <c r="AV736" s="14" t="s">
        <v>150</v>
      </c>
      <c r="AW736" s="14" t="s">
        <v>31</v>
      </c>
      <c r="AX736" s="14" t="s">
        <v>73</v>
      </c>
      <c r="AY736" s="218" t="s">
        <v>142</v>
      </c>
    </row>
    <row r="737" spans="1:65" s="13" customFormat="1" ht="11.25">
      <c r="B737" s="197"/>
      <c r="C737" s="198"/>
      <c r="D737" s="199" t="s">
        <v>152</v>
      </c>
      <c r="E737" s="200" t="s">
        <v>1</v>
      </c>
      <c r="F737" s="201" t="s">
        <v>190</v>
      </c>
      <c r="G737" s="198"/>
      <c r="H737" s="200" t="s">
        <v>1</v>
      </c>
      <c r="I737" s="202"/>
      <c r="J737" s="198"/>
      <c r="K737" s="198"/>
      <c r="L737" s="203"/>
      <c r="M737" s="204"/>
      <c r="N737" s="205"/>
      <c r="O737" s="205"/>
      <c r="P737" s="205"/>
      <c r="Q737" s="205"/>
      <c r="R737" s="205"/>
      <c r="S737" s="205"/>
      <c r="T737" s="206"/>
      <c r="AT737" s="207" t="s">
        <v>152</v>
      </c>
      <c r="AU737" s="207" t="s">
        <v>150</v>
      </c>
      <c r="AV737" s="13" t="s">
        <v>80</v>
      </c>
      <c r="AW737" s="13" t="s">
        <v>31</v>
      </c>
      <c r="AX737" s="13" t="s">
        <v>73</v>
      </c>
      <c r="AY737" s="207" t="s">
        <v>142</v>
      </c>
    </row>
    <row r="738" spans="1:65" s="14" customFormat="1" ht="11.25">
      <c r="B738" s="208"/>
      <c r="C738" s="209"/>
      <c r="D738" s="199" t="s">
        <v>152</v>
      </c>
      <c r="E738" s="210" t="s">
        <v>1</v>
      </c>
      <c r="F738" s="211" t="s">
        <v>143</v>
      </c>
      <c r="G738" s="209"/>
      <c r="H738" s="212">
        <v>3</v>
      </c>
      <c r="I738" s="213"/>
      <c r="J738" s="209"/>
      <c r="K738" s="209"/>
      <c r="L738" s="214"/>
      <c r="M738" s="215"/>
      <c r="N738" s="216"/>
      <c r="O738" s="216"/>
      <c r="P738" s="216"/>
      <c r="Q738" s="216"/>
      <c r="R738" s="216"/>
      <c r="S738" s="216"/>
      <c r="T738" s="217"/>
      <c r="AT738" s="218" t="s">
        <v>152</v>
      </c>
      <c r="AU738" s="218" t="s">
        <v>150</v>
      </c>
      <c r="AV738" s="14" t="s">
        <v>150</v>
      </c>
      <c r="AW738" s="14" t="s">
        <v>31</v>
      </c>
      <c r="AX738" s="14" t="s">
        <v>73</v>
      </c>
      <c r="AY738" s="218" t="s">
        <v>142</v>
      </c>
    </row>
    <row r="739" spans="1:65" s="15" customFormat="1" ht="11.25">
      <c r="B739" s="219"/>
      <c r="C739" s="220"/>
      <c r="D739" s="199" t="s">
        <v>152</v>
      </c>
      <c r="E739" s="221" t="s">
        <v>1</v>
      </c>
      <c r="F739" s="222" t="s">
        <v>163</v>
      </c>
      <c r="G739" s="220"/>
      <c r="H739" s="223">
        <v>8</v>
      </c>
      <c r="I739" s="224"/>
      <c r="J739" s="220"/>
      <c r="K739" s="220"/>
      <c r="L739" s="225"/>
      <c r="M739" s="226"/>
      <c r="N739" s="227"/>
      <c r="O739" s="227"/>
      <c r="P739" s="227"/>
      <c r="Q739" s="227"/>
      <c r="R739" s="227"/>
      <c r="S739" s="227"/>
      <c r="T739" s="228"/>
      <c r="AT739" s="229" t="s">
        <v>152</v>
      </c>
      <c r="AU739" s="229" t="s">
        <v>150</v>
      </c>
      <c r="AV739" s="15" t="s">
        <v>149</v>
      </c>
      <c r="AW739" s="15" t="s">
        <v>31</v>
      </c>
      <c r="AX739" s="15" t="s">
        <v>80</v>
      </c>
      <c r="AY739" s="229" t="s">
        <v>142</v>
      </c>
    </row>
    <row r="740" spans="1:65" s="2" customFormat="1" ht="24.2" customHeight="1">
      <c r="A740" s="34"/>
      <c r="B740" s="35"/>
      <c r="C740" s="183" t="s">
        <v>1125</v>
      </c>
      <c r="D740" s="183" t="s">
        <v>145</v>
      </c>
      <c r="E740" s="184" t="s">
        <v>1126</v>
      </c>
      <c r="F740" s="185" t="s">
        <v>1127</v>
      </c>
      <c r="G740" s="186" t="s">
        <v>247</v>
      </c>
      <c r="H740" s="187">
        <v>10</v>
      </c>
      <c r="I740" s="188"/>
      <c r="J740" s="189">
        <f>ROUND(I740*H740,2)</f>
        <v>0</v>
      </c>
      <c r="K740" s="190"/>
      <c r="L740" s="39"/>
      <c r="M740" s="191" t="s">
        <v>1</v>
      </c>
      <c r="N740" s="192" t="s">
        <v>39</v>
      </c>
      <c r="O740" s="71"/>
      <c r="P740" s="193">
        <f>O740*H740</f>
        <v>0</v>
      </c>
      <c r="Q740" s="193">
        <v>0</v>
      </c>
      <c r="R740" s="193">
        <f>Q740*H740</f>
        <v>0</v>
      </c>
      <c r="S740" s="193">
        <v>0</v>
      </c>
      <c r="T740" s="194">
        <f>S740*H740</f>
        <v>0</v>
      </c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R740" s="195" t="s">
        <v>261</v>
      </c>
      <c r="AT740" s="195" t="s">
        <v>145</v>
      </c>
      <c r="AU740" s="195" t="s">
        <v>150</v>
      </c>
      <c r="AY740" s="17" t="s">
        <v>142</v>
      </c>
      <c r="BE740" s="196">
        <f>IF(N740="základní",J740,0)</f>
        <v>0</v>
      </c>
      <c r="BF740" s="196">
        <f>IF(N740="snížená",J740,0)</f>
        <v>0</v>
      </c>
      <c r="BG740" s="196">
        <f>IF(N740="zákl. přenesená",J740,0)</f>
        <v>0</v>
      </c>
      <c r="BH740" s="196">
        <f>IF(N740="sníž. přenesená",J740,0)</f>
        <v>0</v>
      </c>
      <c r="BI740" s="196">
        <f>IF(N740="nulová",J740,0)</f>
        <v>0</v>
      </c>
      <c r="BJ740" s="17" t="s">
        <v>150</v>
      </c>
      <c r="BK740" s="196">
        <f>ROUND(I740*H740,2)</f>
        <v>0</v>
      </c>
      <c r="BL740" s="17" t="s">
        <v>261</v>
      </c>
      <c r="BM740" s="195" t="s">
        <v>1128</v>
      </c>
    </row>
    <row r="741" spans="1:65" s="2" customFormat="1" ht="24.2" customHeight="1">
      <c r="A741" s="34"/>
      <c r="B741" s="35"/>
      <c r="C741" s="230" t="s">
        <v>1129</v>
      </c>
      <c r="D741" s="230" t="s">
        <v>413</v>
      </c>
      <c r="E741" s="231" t="s">
        <v>1130</v>
      </c>
      <c r="F741" s="232" t="s">
        <v>1131</v>
      </c>
      <c r="G741" s="233" t="s">
        <v>247</v>
      </c>
      <c r="H741" s="234">
        <v>8</v>
      </c>
      <c r="I741" s="235"/>
      <c r="J741" s="236">
        <f>ROUND(I741*H741,2)</f>
        <v>0</v>
      </c>
      <c r="K741" s="237"/>
      <c r="L741" s="238"/>
      <c r="M741" s="239" t="s">
        <v>1</v>
      </c>
      <c r="N741" s="240" t="s">
        <v>39</v>
      </c>
      <c r="O741" s="71"/>
      <c r="P741" s="193">
        <f>O741*H741</f>
        <v>0</v>
      </c>
      <c r="Q741" s="193">
        <v>4.0000000000000002E-4</v>
      </c>
      <c r="R741" s="193">
        <f>Q741*H741</f>
        <v>3.2000000000000002E-3</v>
      </c>
      <c r="S741" s="193">
        <v>0</v>
      </c>
      <c r="T741" s="194">
        <f>S741*H741</f>
        <v>0</v>
      </c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R741" s="195" t="s">
        <v>348</v>
      </c>
      <c r="AT741" s="195" t="s">
        <v>413</v>
      </c>
      <c r="AU741" s="195" t="s">
        <v>150</v>
      </c>
      <c r="AY741" s="17" t="s">
        <v>142</v>
      </c>
      <c r="BE741" s="196">
        <f>IF(N741="základní",J741,0)</f>
        <v>0</v>
      </c>
      <c r="BF741" s="196">
        <f>IF(N741="snížená",J741,0)</f>
        <v>0</v>
      </c>
      <c r="BG741" s="196">
        <f>IF(N741="zákl. přenesená",J741,0)</f>
        <v>0</v>
      </c>
      <c r="BH741" s="196">
        <f>IF(N741="sníž. přenesená",J741,0)</f>
        <v>0</v>
      </c>
      <c r="BI741" s="196">
        <f>IF(N741="nulová",J741,0)</f>
        <v>0</v>
      </c>
      <c r="BJ741" s="17" t="s">
        <v>150</v>
      </c>
      <c r="BK741" s="196">
        <f>ROUND(I741*H741,2)</f>
        <v>0</v>
      </c>
      <c r="BL741" s="17" t="s">
        <v>261</v>
      </c>
      <c r="BM741" s="195" t="s">
        <v>1132</v>
      </c>
    </row>
    <row r="742" spans="1:65" s="2" customFormat="1" ht="16.5" customHeight="1">
      <c r="A742" s="34"/>
      <c r="B742" s="35"/>
      <c r="C742" s="230" t="s">
        <v>1133</v>
      </c>
      <c r="D742" s="230" t="s">
        <v>413</v>
      </c>
      <c r="E742" s="231" t="s">
        <v>1134</v>
      </c>
      <c r="F742" s="232" t="s">
        <v>1135</v>
      </c>
      <c r="G742" s="233" t="s">
        <v>247</v>
      </c>
      <c r="H742" s="234">
        <v>2</v>
      </c>
      <c r="I742" s="235"/>
      <c r="J742" s="236">
        <f>ROUND(I742*H742,2)</f>
        <v>0</v>
      </c>
      <c r="K742" s="237"/>
      <c r="L742" s="238"/>
      <c r="M742" s="239" t="s">
        <v>1</v>
      </c>
      <c r="N742" s="240" t="s">
        <v>39</v>
      </c>
      <c r="O742" s="71"/>
      <c r="P742" s="193">
        <f>O742*H742</f>
        <v>0</v>
      </c>
      <c r="Q742" s="193">
        <v>4.0000000000000002E-4</v>
      </c>
      <c r="R742" s="193">
        <f>Q742*H742</f>
        <v>8.0000000000000004E-4</v>
      </c>
      <c r="S742" s="193">
        <v>0</v>
      </c>
      <c r="T742" s="194">
        <f>S742*H742</f>
        <v>0</v>
      </c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R742" s="195" t="s">
        <v>348</v>
      </c>
      <c r="AT742" s="195" t="s">
        <v>413</v>
      </c>
      <c r="AU742" s="195" t="s">
        <v>150</v>
      </c>
      <c r="AY742" s="17" t="s">
        <v>142</v>
      </c>
      <c r="BE742" s="196">
        <f>IF(N742="základní",J742,0)</f>
        <v>0</v>
      </c>
      <c r="BF742" s="196">
        <f>IF(N742="snížená",J742,0)</f>
        <v>0</v>
      </c>
      <c r="BG742" s="196">
        <f>IF(N742="zákl. přenesená",J742,0)</f>
        <v>0</v>
      </c>
      <c r="BH742" s="196">
        <f>IF(N742="sníž. přenesená",J742,0)</f>
        <v>0</v>
      </c>
      <c r="BI742" s="196">
        <f>IF(N742="nulová",J742,0)</f>
        <v>0</v>
      </c>
      <c r="BJ742" s="17" t="s">
        <v>150</v>
      </c>
      <c r="BK742" s="196">
        <f>ROUND(I742*H742,2)</f>
        <v>0</v>
      </c>
      <c r="BL742" s="17" t="s">
        <v>261</v>
      </c>
      <c r="BM742" s="195" t="s">
        <v>1136</v>
      </c>
    </row>
    <row r="743" spans="1:65" s="13" customFormat="1" ht="11.25">
      <c r="B743" s="197"/>
      <c r="C743" s="198"/>
      <c r="D743" s="199" t="s">
        <v>152</v>
      </c>
      <c r="E743" s="200" t="s">
        <v>1</v>
      </c>
      <c r="F743" s="201" t="s">
        <v>1137</v>
      </c>
      <c r="G743" s="198"/>
      <c r="H743" s="200" t="s">
        <v>1</v>
      </c>
      <c r="I743" s="202"/>
      <c r="J743" s="198"/>
      <c r="K743" s="198"/>
      <c r="L743" s="203"/>
      <c r="M743" s="204"/>
      <c r="N743" s="205"/>
      <c r="O743" s="205"/>
      <c r="P743" s="205"/>
      <c r="Q743" s="205"/>
      <c r="R743" s="205"/>
      <c r="S743" s="205"/>
      <c r="T743" s="206"/>
      <c r="AT743" s="207" t="s">
        <v>152</v>
      </c>
      <c r="AU743" s="207" t="s">
        <v>150</v>
      </c>
      <c r="AV743" s="13" t="s">
        <v>80</v>
      </c>
      <c r="AW743" s="13" t="s">
        <v>31</v>
      </c>
      <c r="AX743" s="13" t="s">
        <v>73</v>
      </c>
      <c r="AY743" s="207" t="s">
        <v>142</v>
      </c>
    </row>
    <row r="744" spans="1:65" s="14" customFormat="1" ht="11.25">
      <c r="B744" s="208"/>
      <c r="C744" s="209"/>
      <c r="D744" s="199" t="s">
        <v>152</v>
      </c>
      <c r="E744" s="210" t="s">
        <v>1</v>
      </c>
      <c r="F744" s="211" t="s">
        <v>150</v>
      </c>
      <c r="G744" s="209"/>
      <c r="H744" s="212">
        <v>2</v>
      </c>
      <c r="I744" s="213"/>
      <c r="J744" s="209"/>
      <c r="K744" s="209"/>
      <c r="L744" s="214"/>
      <c r="M744" s="215"/>
      <c r="N744" s="216"/>
      <c r="O744" s="216"/>
      <c r="P744" s="216"/>
      <c r="Q744" s="216"/>
      <c r="R744" s="216"/>
      <c r="S744" s="216"/>
      <c r="T744" s="217"/>
      <c r="AT744" s="218" t="s">
        <v>152</v>
      </c>
      <c r="AU744" s="218" t="s">
        <v>150</v>
      </c>
      <c r="AV744" s="14" t="s">
        <v>150</v>
      </c>
      <c r="AW744" s="14" t="s">
        <v>31</v>
      </c>
      <c r="AX744" s="14" t="s">
        <v>80</v>
      </c>
      <c r="AY744" s="218" t="s">
        <v>142</v>
      </c>
    </row>
    <row r="745" spans="1:65" s="2" customFormat="1" ht="24.2" customHeight="1">
      <c r="A745" s="34"/>
      <c r="B745" s="35"/>
      <c r="C745" s="183" t="s">
        <v>1138</v>
      </c>
      <c r="D745" s="183" t="s">
        <v>145</v>
      </c>
      <c r="E745" s="184" t="s">
        <v>1139</v>
      </c>
      <c r="F745" s="185" t="s">
        <v>1140</v>
      </c>
      <c r="G745" s="186" t="s">
        <v>247</v>
      </c>
      <c r="H745" s="187">
        <v>1</v>
      </c>
      <c r="I745" s="188"/>
      <c r="J745" s="189">
        <f>ROUND(I745*H745,2)</f>
        <v>0</v>
      </c>
      <c r="K745" s="190"/>
      <c r="L745" s="39"/>
      <c r="M745" s="191" t="s">
        <v>1</v>
      </c>
      <c r="N745" s="192" t="s">
        <v>39</v>
      </c>
      <c r="O745" s="71"/>
      <c r="P745" s="193">
        <f>O745*H745</f>
        <v>0</v>
      </c>
      <c r="Q745" s="193">
        <v>0</v>
      </c>
      <c r="R745" s="193">
        <f>Q745*H745</f>
        <v>0</v>
      </c>
      <c r="S745" s="193">
        <v>0</v>
      </c>
      <c r="T745" s="194">
        <f>S745*H745</f>
        <v>0</v>
      </c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R745" s="195" t="s">
        <v>261</v>
      </c>
      <c r="AT745" s="195" t="s">
        <v>145</v>
      </c>
      <c r="AU745" s="195" t="s">
        <v>150</v>
      </c>
      <c r="AY745" s="17" t="s">
        <v>142</v>
      </c>
      <c r="BE745" s="196">
        <f>IF(N745="základní",J745,0)</f>
        <v>0</v>
      </c>
      <c r="BF745" s="196">
        <f>IF(N745="snížená",J745,0)</f>
        <v>0</v>
      </c>
      <c r="BG745" s="196">
        <f>IF(N745="zákl. přenesená",J745,0)</f>
        <v>0</v>
      </c>
      <c r="BH745" s="196">
        <f>IF(N745="sníž. přenesená",J745,0)</f>
        <v>0</v>
      </c>
      <c r="BI745" s="196">
        <f>IF(N745="nulová",J745,0)</f>
        <v>0</v>
      </c>
      <c r="BJ745" s="17" t="s">
        <v>150</v>
      </c>
      <c r="BK745" s="196">
        <f>ROUND(I745*H745,2)</f>
        <v>0</v>
      </c>
      <c r="BL745" s="17" t="s">
        <v>261</v>
      </c>
      <c r="BM745" s="195" t="s">
        <v>1141</v>
      </c>
    </row>
    <row r="746" spans="1:65" s="13" customFormat="1" ht="11.25">
      <c r="B746" s="197"/>
      <c r="C746" s="198"/>
      <c r="D746" s="199" t="s">
        <v>152</v>
      </c>
      <c r="E746" s="200" t="s">
        <v>1</v>
      </c>
      <c r="F746" s="201" t="s">
        <v>608</v>
      </c>
      <c r="G746" s="198"/>
      <c r="H746" s="200" t="s">
        <v>1</v>
      </c>
      <c r="I746" s="202"/>
      <c r="J746" s="198"/>
      <c r="K746" s="198"/>
      <c r="L746" s="203"/>
      <c r="M746" s="204"/>
      <c r="N746" s="205"/>
      <c r="O746" s="205"/>
      <c r="P746" s="205"/>
      <c r="Q746" s="205"/>
      <c r="R746" s="205"/>
      <c r="S746" s="205"/>
      <c r="T746" s="206"/>
      <c r="AT746" s="207" t="s">
        <v>152</v>
      </c>
      <c r="AU746" s="207" t="s">
        <v>150</v>
      </c>
      <c r="AV746" s="13" t="s">
        <v>80</v>
      </c>
      <c r="AW746" s="13" t="s">
        <v>31</v>
      </c>
      <c r="AX746" s="13" t="s">
        <v>73</v>
      </c>
      <c r="AY746" s="207" t="s">
        <v>142</v>
      </c>
    </row>
    <row r="747" spans="1:65" s="14" customFormat="1" ht="11.25">
      <c r="B747" s="208"/>
      <c r="C747" s="209"/>
      <c r="D747" s="199" t="s">
        <v>152</v>
      </c>
      <c r="E747" s="210" t="s">
        <v>1</v>
      </c>
      <c r="F747" s="211" t="s">
        <v>80</v>
      </c>
      <c r="G747" s="209"/>
      <c r="H747" s="212">
        <v>1</v>
      </c>
      <c r="I747" s="213"/>
      <c r="J747" s="209"/>
      <c r="K747" s="209"/>
      <c r="L747" s="214"/>
      <c r="M747" s="215"/>
      <c r="N747" s="216"/>
      <c r="O747" s="216"/>
      <c r="P747" s="216"/>
      <c r="Q747" s="216"/>
      <c r="R747" s="216"/>
      <c r="S747" s="216"/>
      <c r="T747" s="217"/>
      <c r="AT747" s="218" t="s">
        <v>152</v>
      </c>
      <c r="AU747" s="218" t="s">
        <v>150</v>
      </c>
      <c r="AV747" s="14" t="s">
        <v>150</v>
      </c>
      <c r="AW747" s="14" t="s">
        <v>31</v>
      </c>
      <c r="AX747" s="14" t="s">
        <v>80</v>
      </c>
      <c r="AY747" s="218" t="s">
        <v>142</v>
      </c>
    </row>
    <row r="748" spans="1:65" s="2" customFormat="1" ht="24.2" customHeight="1">
      <c r="A748" s="34"/>
      <c r="B748" s="35"/>
      <c r="C748" s="230" t="s">
        <v>1142</v>
      </c>
      <c r="D748" s="230" t="s">
        <v>413</v>
      </c>
      <c r="E748" s="231" t="s">
        <v>1143</v>
      </c>
      <c r="F748" s="232" t="s">
        <v>1144</v>
      </c>
      <c r="G748" s="233" t="s">
        <v>247</v>
      </c>
      <c r="H748" s="234">
        <v>1</v>
      </c>
      <c r="I748" s="235"/>
      <c r="J748" s="236">
        <f t="shared" ref="J748:J759" si="60">ROUND(I748*H748,2)</f>
        <v>0</v>
      </c>
      <c r="K748" s="237"/>
      <c r="L748" s="238"/>
      <c r="M748" s="239" t="s">
        <v>1</v>
      </c>
      <c r="N748" s="240" t="s">
        <v>39</v>
      </c>
      <c r="O748" s="71"/>
      <c r="P748" s="193">
        <f t="shared" ref="P748:P759" si="61">O748*H748</f>
        <v>0</v>
      </c>
      <c r="Q748" s="193">
        <v>1.0499999999999999E-3</v>
      </c>
      <c r="R748" s="193">
        <f t="shared" ref="R748:R759" si="62">Q748*H748</f>
        <v>1.0499999999999999E-3</v>
      </c>
      <c r="S748" s="193">
        <v>0</v>
      </c>
      <c r="T748" s="194">
        <f t="shared" ref="T748:T759" si="63">S748*H748</f>
        <v>0</v>
      </c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R748" s="195" t="s">
        <v>348</v>
      </c>
      <c r="AT748" s="195" t="s">
        <v>413</v>
      </c>
      <c r="AU748" s="195" t="s">
        <v>150</v>
      </c>
      <c r="AY748" s="17" t="s">
        <v>142</v>
      </c>
      <c r="BE748" s="196">
        <f t="shared" ref="BE748:BE759" si="64">IF(N748="základní",J748,0)</f>
        <v>0</v>
      </c>
      <c r="BF748" s="196">
        <f t="shared" ref="BF748:BF759" si="65">IF(N748="snížená",J748,0)</f>
        <v>0</v>
      </c>
      <c r="BG748" s="196">
        <f t="shared" ref="BG748:BG759" si="66">IF(N748="zákl. přenesená",J748,0)</f>
        <v>0</v>
      </c>
      <c r="BH748" s="196">
        <f t="shared" ref="BH748:BH759" si="67">IF(N748="sníž. přenesená",J748,0)</f>
        <v>0</v>
      </c>
      <c r="BI748" s="196">
        <f t="shared" ref="BI748:BI759" si="68">IF(N748="nulová",J748,0)</f>
        <v>0</v>
      </c>
      <c r="BJ748" s="17" t="s">
        <v>150</v>
      </c>
      <c r="BK748" s="196">
        <f t="shared" ref="BK748:BK759" si="69">ROUND(I748*H748,2)</f>
        <v>0</v>
      </c>
      <c r="BL748" s="17" t="s">
        <v>261</v>
      </c>
      <c r="BM748" s="195" t="s">
        <v>1145</v>
      </c>
    </row>
    <row r="749" spans="1:65" s="2" customFormat="1" ht="24.2" customHeight="1">
      <c r="A749" s="34"/>
      <c r="B749" s="35"/>
      <c r="C749" s="183" t="s">
        <v>1146</v>
      </c>
      <c r="D749" s="183" t="s">
        <v>145</v>
      </c>
      <c r="E749" s="184" t="s">
        <v>1147</v>
      </c>
      <c r="F749" s="185" t="s">
        <v>1148</v>
      </c>
      <c r="G749" s="186" t="s">
        <v>247</v>
      </c>
      <c r="H749" s="187">
        <v>2</v>
      </c>
      <c r="I749" s="188"/>
      <c r="J749" s="189">
        <f t="shared" si="60"/>
        <v>0</v>
      </c>
      <c r="K749" s="190"/>
      <c r="L749" s="39"/>
      <c r="M749" s="191" t="s">
        <v>1</v>
      </c>
      <c r="N749" s="192" t="s">
        <v>39</v>
      </c>
      <c r="O749" s="71"/>
      <c r="P749" s="193">
        <f t="shared" si="61"/>
        <v>0</v>
      </c>
      <c r="Q749" s="193">
        <v>0</v>
      </c>
      <c r="R749" s="193">
        <f t="shared" si="62"/>
        <v>0</v>
      </c>
      <c r="S749" s="193">
        <v>0</v>
      </c>
      <c r="T749" s="194">
        <f t="shared" si="63"/>
        <v>0</v>
      </c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R749" s="195" t="s">
        <v>261</v>
      </c>
      <c r="AT749" s="195" t="s">
        <v>145</v>
      </c>
      <c r="AU749" s="195" t="s">
        <v>150</v>
      </c>
      <c r="AY749" s="17" t="s">
        <v>142</v>
      </c>
      <c r="BE749" s="196">
        <f t="shared" si="64"/>
        <v>0</v>
      </c>
      <c r="BF749" s="196">
        <f t="shared" si="65"/>
        <v>0</v>
      </c>
      <c r="BG749" s="196">
        <f t="shared" si="66"/>
        <v>0</v>
      </c>
      <c r="BH749" s="196">
        <f t="shared" si="67"/>
        <v>0</v>
      </c>
      <c r="BI749" s="196">
        <f t="shared" si="68"/>
        <v>0</v>
      </c>
      <c r="BJ749" s="17" t="s">
        <v>150</v>
      </c>
      <c r="BK749" s="196">
        <f t="shared" si="69"/>
        <v>0</v>
      </c>
      <c r="BL749" s="17" t="s">
        <v>261</v>
      </c>
      <c r="BM749" s="195" t="s">
        <v>1149</v>
      </c>
    </row>
    <row r="750" spans="1:65" s="2" customFormat="1" ht="24.2" customHeight="1">
      <c r="A750" s="34"/>
      <c r="B750" s="35"/>
      <c r="C750" s="230" t="s">
        <v>1150</v>
      </c>
      <c r="D750" s="230" t="s">
        <v>413</v>
      </c>
      <c r="E750" s="231" t="s">
        <v>1151</v>
      </c>
      <c r="F750" s="232" t="s">
        <v>1152</v>
      </c>
      <c r="G750" s="233" t="s">
        <v>247</v>
      </c>
      <c r="H750" s="234">
        <v>2</v>
      </c>
      <c r="I750" s="235"/>
      <c r="J750" s="236">
        <f t="shared" si="60"/>
        <v>0</v>
      </c>
      <c r="K750" s="237"/>
      <c r="L750" s="238"/>
      <c r="M750" s="239" t="s">
        <v>1</v>
      </c>
      <c r="N750" s="240" t="s">
        <v>39</v>
      </c>
      <c r="O750" s="71"/>
      <c r="P750" s="193">
        <f t="shared" si="61"/>
        <v>0</v>
      </c>
      <c r="Q750" s="193">
        <v>4.6999999999999999E-4</v>
      </c>
      <c r="R750" s="193">
        <f t="shared" si="62"/>
        <v>9.3999999999999997E-4</v>
      </c>
      <c r="S750" s="193">
        <v>0</v>
      </c>
      <c r="T750" s="194">
        <f t="shared" si="63"/>
        <v>0</v>
      </c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R750" s="195" t="s">
        <v>348</v>
      </c>
      <c r="AT750" s="195" t="s">
        <v>413</v>
      </c>
      <c r="AU750" s="195" t="s">
        <v>150</v>
      </c>
      <c r="AY750" s="17" t="s">
        <v>142</v>
      </c>
      <c r="BE750" s="196">
        <f t="shared" si="64"/>
        <v>0</v>
      </c>
      <c r="BF750" s="196">
        <f t="shared" si="65"/>
        <v>0</v>
      </c>
      <c r="BG750" s="196">
        <f t="shared" si="66"/>
        <v>0</v>
      </c>
      <c r="BH750" s="196">
        <f t="shared" si="67"/>
        <v>0</v>
      </c>
      <c r="BI750" s="196">
        <f t="shared" si="68"/>
        <v>0</v>
      </c>
      <c r="BJ750" s="17" t="s">
        <v>150</v>
      </c>
      <c r="BK750" s="196">
        <f t="shared" si="69"/>
        <v>0</v>
      </c>
      <c r="BL750" s="17" t="s">
        <v>261</v>
      </c>
      <c r="BM750" s="195" t="s">
        <v>1153</v>
      </c>
    </row>
    <row r="751" spans="1:65" s="2" customFormat="1" ht="21.75" customHeight="1">
      <c r="A751" s="34"/>
      <c r="B751" s="35"/>
      <c r="C751" s="183" t="s">
        <v>1154</v>
      </c>
      <c r="D751" s="183" t="s">
        <v>145</v>
      </c>
      <c r="E751" s="184" t="s">
        <v>1155</v>
      </c>
      <c r="F751" s="185" t="s">
        <v>1156</v>
      </c>
      <c r="G751" s="186" t="s">
        <v>247</v>
      </c>
      <c r="H751" s="187">
        <v>5</v>
      </c>
      <c r="I751" s="188"/>
      <c r="J751" s="189">
        <f t="shared" si="60"/>
        <v>0</v>
      </c>
      <c r="K751" s="190"/>
      <c r="L751" s="39"/>
      <c r="M751" s="191" t="s">
        <v>1</v>
      </c>
      <c r="N751" s="192" t="s">
        <v>39</v>
      </c>
      <c r="O751" s="71"/>
      <c r="P751" s="193">
        <f t="shared" si="61"/>
        <v>0</v>
      </c>
      <c r="Q751" s="193">
        <v>0</v>
      </c>
      <c r="R751" s="193">
        <f t="shared" si="62"/>
        <v>0</v>
      </c>
      <c r="S751" s="193">
        <v>4.0000000000000002E-4</v>
      </c>
      <c r="T751" s="194">
        <f t="shared" si="63"/>
        <v>2E-3</v>
      </c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R751" s="195" t="s">
        <v>261</v>
      </c>
      <c r="AT751" s="195" t="s">
        <v>145</v>
      </c>
      <c r="AU751" s="195" t="s">
        <v>150</v>
      </c>
      <c r="AY751" s="17" t="s">
        <v>142</v>
      </c>
      <c r="BE751" s="196">
        <f t="shared" si="64"/>
        <v>0</v>
      </c>
      <c r="BF751" s="196">
        <f t="shared" si="65"/>
        <v>0</v>
      </c>
      <c r="BG751" s="196">
        <f t="shared" si="66"/>
        <v>0</v>
      </c>
      <c r="BH751" s="196">
        <f t="shared" si="67"/>
        <v>0</v>
      </c>
      <c r="BI751" s="196">
        <f t="shared" si="68"/>
        <v>0</v>
      </c>
      <c r="BJ751" s="17" t="s">
        <v>150</v>
      </c>
      <c r="BK751" s="196">
        <f t="shared" si="69"/>
        <v>0</v>
      </c>
      <c r="BL751" s="17" t="s">
        <v>261</v>
      </c>
      <c r="BM751" s="195" t="s">
        <v>1157</v>
      </c>
    </row>
    <row r="752" spans="1:65" s="2" customFormat="1" ht="21.75" customHeight="1">
      <c r="A752" s="34"/>
      <c r="B752" s="35"/>
      <c r="C752" s="183" t="s">
        <v>1158</v>
      </c>
      <c r="D752" s="183" t="s">
        <v>145</v>
      </c>
      <c r="E752" s="184" t="s">
        <v>1159</v>
      </c>
      <c r="F752" s="185" t="s">
        <v>1160</v>
      </c>
      <c r="G752" s="186" t="s">
        <v>247</v>
      </c>
      <c r="H752" s="187">
        <v>1</v>
      </c>
      <c r="I752" s="188"/>
      <c r="J752" s="189">
        <f t="shared" si="60"/>
        <v>0</v>
      </c>
      <c r="K752" s="190"/>
      <c r="L752" s="39"/>
      <c r="M752" s="191" t="s">
        <v>1</v>
      </c>
      <c r="N752" s="192" t="s">
        <v>39</v>
      </c>
      <c r="O752" s="71"/>
      <c r="P752" s="193">
        <f t="shared" si="61"/>
        <v>0</v>
      </c>
      <c r="Q752" s="193">
        <v>0</v>
      </c>
      <c r="R752" s="193">
        <f t="shared" si="62"/>
        <v>0</v>
      </c>
      <c r="S752" s="193">
        <v>0</v>
      </c>
      <c r="T752" s="194">
        <f t="shared" si="63"/>
        <v>0</v>
      </c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R752" s="195" t="s">
        <v>261</v>
      </c>
      <c r="AT752" s="195" t="s">
        <v>145</v>
      </c>
      <c r="AU752" s="195" t="s">
        <v>150</v>
      </c>
      <c r="AY752" s="17" t="s">
        <v>142</v>
      </c>
      <c r="BE752" s="196">
        <f t="shared" si="64"/>
        <v>0</v>
      </c>
      <c r="BF752" s="196">
        <f t="shared" si="65"/>
        <v>0</v>
      </c>
      <c r="BG752" s="196">
        <f t="shared" si="66"/>
        <v>0</v>
      </c>
      <c r="BH752" s="196">
        <f t="shared" si="67"/>
        <v>0</v>
      </c>
      <c r="BI752" s="196">
        <f t="shared" si="68"/>
        <v>0</v>
      </c>
      <c r="BJ752" s="17" t="s">
        <v>150</v>
      </c>
      <c r="BK752" s="196">
        <f t="shared" si="69"/>
        <v>0</v>
      </c>
      <c r="BL752" s="17" t="s">
        <v>261</v>
      </c>
      <c r="BM752" s="195" t="s">
        <v>1161</v>
      </c>
    </row>
    <row r="753" spans="1:65" s="2" customFormat="1" ht="16.5" customHeight="1">
      <c r="A753" s="34"/>
      <c r="B753" s="35"/>
      <c r="C753" s="183" t="s">
        <v>1162</v>
      </c>
      <c r="D753" s="183" t="s">
        <v>145</v>
      </c>
      <c r="E753" s="184" t="s">
        <v>1163</v>
      </c>
      <c r="F753" s="185" t="s">
        <v>1164</v>
      </c>
      <c r="G753" s="186" t="s">
        <v>247</v>
      </c>
      <c r="H753" s="187">
        <v>1</v>
      </c>
      <c r="I753" s="188"/>
      <c r="J753" s="189">
        <f t="shared" si="60"/>
        <v>0</v>
      </c>
      <c r="K753" s="190"/>
      <c r="L753" s="39"/>
      <c r="M753" s="191" t="s">
        <v>1</v>
      </c>
      <c r="N753" s="192" t="s">
        <v>39</v>
      </c>
      <c r="O753" s="71"/>
      <c r="P753" s="193">
        <f t="shared" si="61"/>
        <v>0</v>
      </c>
      <c r="Q753" s="193">
        <v>0</v>
      </c>
      <c r="R753" s="193">
        <f t="shared" si="62"/>
        <v>0</v>
      </c>
      <c r="S753" s="193">
        <v>1.5E-3</v>
      </c>
      <c r="T753" s="194">
        <f t="shared" si="63"/>
        <v>1.5E-3</v>
      </c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R753" s="195" t="s">
        <v>261</v>
      </c>
      <c r="AT753" s="195" t="s">
        <v>145</v>
      </c>
      <c r="AU753" s="195" t="s">
        <v>150</v>
      </c>
      <c r="AY753" s="17" t="s">
        <v>142</v>
      </c>
      <c r="BE753" s="196">
        <f t="shared" si="64"/>
        <v>0</v>
      </c>
      <c r="BF753" s="196">
        <f t="shared" si="65"/>
        <v>0</v>
      </c>
      <c r="BG753" s="196">
        <f t="shared" si="66"/>
        <v>0</v>
      </c>
      <c r="BH753" s="196">
        <f t="shared" si="67"/>
        <v>0</v>
      </c>
      <c r="BI753" s="196">
        <f t="shared" si="68"/>
        <v>0</v>
      </c>
      <c r="BJ753" s="17" t="s">
        <v>150</v>
      </c>
      <c r="BK753" s="196">
        <f t="shared" si="69"/>
        <v>0</v>
      </c>
      <c r="BL753" s="17" t="s">
        <v>261</v>
      </c>
      <c r="BM753" s="195" t="s">
        <v>1165</v>
      </c>
    </row>
    <row r="754" spans="1:65" s="2" customFormat="1" ht="16.5" customHeight="1">
      <c r="A754" s="34"/>
      <c r="B754" s="35"/>
      <c r="C754" s="183" t="s">
        <v>1166</v>
      </c>
      <c r="D754" s="183" t="s">
        <v>145</v>
      </c>
      <c r="E754" s="184" t="s">
        <v>1167</v>
      </c>
      <c r="F754" s="185" t="s">
        <v>1168</v>
      </c>
      <c r="G754" s="186" t="s">
        <v>247</v>
      </c>
      <c r="H754" s="187">
        <v>2</v>
      </c>
      <c r="I754" s="188"/>
      <c r="J754" s="189">
        <f t="shared" si="60"/>
        <v>0</v>
      </c>
      <c r="K754" s="190"/>
      <c r="L754" s="39"/>
      <c r="M754" s="191" t="s">
        <v>1</v>
      </c>
      <c r="N754" s="192" t="s">
        <v>39</v>
      </c>
      <c r="O754" s="71"/>
      <c r="P754" s="193">
        <f t="shared" si="61"/>
        <v>0</v>
      </c>
      <c r="Q754" s="193">
        <v>0</v>
      </c>
      <c r="R754" s="193">
        <f t="shared" si="62"/>
        <v>0</v>
      </c>
      <c r="S754" s="193">
        <v>0</v>
      </c>
      <c r="T754" s="194">
        <f t="shared" si="63"/>
        <v>0</v>
      </c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R754" s="195" t="s">
        <v>261</v>
      </c>
      <c r="AT754" s="195" t="s">
        <v>145</v>
      </c>
      <c r="AU754" s="195" t="s">
        <v>150</v>
      </c>
      <c r="AY754" s="17" t="s">
        <v>142</v>
      </c>
      <c r="BE754" s="196">
        <f t="shared" si="64"/>
        <v>0</v>
      </c>
      <c r="BF754" s="196">
        <f t="shared" si="65"/>
        <v>0</v>
      </c>
      <c r="BG754" s="196">
        <f t="shared" si="66"/>
        <v>0</v>
      </c>
      <c r="BH754" s="196">
        <f t="shared" si="67"/>
        <v>0</v>
      </c>
      <c r="BI754" s="196">
        <f t="shared" si="68"/>
        <v>0</v>
      </c>
      <c r="BJ754" s="17" t="s">
        <v>150</v>
      </c>
      <c r="BK754" s="196">
        <f t="shared" si="69"/>
        <v>0</v>
      </c>
      <c r="BL754" s="17" t="s">
        <v>261</v>
      </c>
      <c r="BM754" s="195" t="s">
        <v>1169</v>
      </c>
    </row>
    <row r="755" spans="1:65" s="2" customFormat="1" ht="24.2" customHeight="1">
      <c r="A755" s="34"/>
      <c r="B755" s="35"/>
      <c r="C755" s="230" t="s">
        <v>1170</v>
      </c>
      <c r="D755" s="230" t="s">
        <v>413</v>
      </c>
      <c r="E755" s="231" t="s">
        <v>1171</v>
      </c>
      <c r="F755" s="232" t="s">
        <v>1172</v>
      </c>
      <c r="G755" s="233" t="s">
        <v>247</v>
      </c>
      <c r="H755" s="234">
        <v>2</v>
      </c>
      <c r="I755" s="235"/>
      <c r="J755" s="236">
        <f t="shared" si="60"/>
        <v>0</v>
      </c>
      <c r="K755" s="237"/>
      <c r="L755" s="238"/>
      <c r="M755" s="239" t="s">
        <v>1</v>
      </c>
      <c r="N755" s="240" t="s">
        <v>39</v>
      </c>
      <c r="O755" s="71"/>
      <c r="P755" s="193">
        <f t="shared" si="61"/>
        <v>0</v>
      </c>
      <c r="Q755" s="193">
        <v>2.0000000000000002E-5</v>
      </c>
      <c r="R755" s="193">
        <f t="shared" si="62"/>
        <v>4.0000000000000003E-5</v>
      </c>
      <c r="S755" s="193">
        <v>0</v>
      </c>
      <c r="T755" s="194">
        <f t="shared" si="63"/>
        <v>0</v>
      </c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R755" s="195" t="s">
        <v>348</v>
      </c>
      <c r="AT755" s="195" t="s">
        <v>413</v>
      </c>
      <c r="AU755" s="195" t="s">
        <v>150</v>
      </c>
      <c r="AY755" s="17" t="s">
        <v>142</v>
      </c>
      <c r="BE755" s="196">
        <f t="shared" si="64"/>
        <v>0</v>
      </c>
      <c r="BF755" s="196">
        <f t="shared" si="65"/>
        <v>0</v>
      </c>
      <c r="BG755" s="196">
        <f t="shared" si="66"/>
        <v>0</v>
      </c>
      <c r="BH755" s="196">
        <f t="shared" si="67"/>
        <v>0</v>
      </c>
      <c r="BI755" s="196">
        <f t="shared" si="68"/>
        <v>0</v>
      </c>
      <c r="BJ755" s="17" t="s">
        <v>150</v>
      </c>
      <c r="BK755" s="196">
        <f t="shared" si="69"/>
        <v>0</v>
      </c>
      <c r="BL755" s="17" t="s">
        <v>261</v>
      </c>
      <c r="BM755" s="195" t="s">
        <v>1173</v>
      </c>
    </row>
    <row r="756" spans="1:65" s="2" customFormat="1" ht="16.5" customHeight="1">
      <c r="A756" s="34"/>
      <c r="B756" s="35"/>
      <c r="C756" s="230" t="s">
        <v>1174</v>
      </c>
      <c r="D756" s="230" t="s">
        <v>413</v>
      </c>
      <c r="E756" s="231" t="s">
        <v>1175</v>
      </c>
      <c r="F756" s="232" t="s">
        <v>1176</v>
      </c>
      <c r="G756" s="233" t="s">
        <v>247</v>
      </c>
      <c r="H756" s="234">
        <v>2</v>
      </c>
      <c r="I756" s="235"/>
      <c r="J756" s="236">
        <f t="shared" si="60"/>
        <v>0</v>
      </c>
      <c r="K756" s="237"/>
      <c r="L756" s="238"/>
      <c r="M756" s="239" t="s">
        <v>1</v>
      </c>
      <c r="N756" s="240" t="s">
        <v>39</v>
      </c>
      <c r="O756" s="71"/>
      <c r="P756" s="193">
        <f t="shared" si="61"/>
        <v>0</v>
      </c>
      <c r="Q756" s="193">
        <v>5.0000000000000002E-5</v>
      </c>
      <c r="R756" s="193">
        <f t="shared" si="62"/>
        <v>1E-4</v>
      </c>
      <c r="S756" s="193">
        <v>0</v>
      </c>
      <c r="T756" s="194">
        <f t="shared" si="63"/>
        <v>0</v>
      </c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R756" s="195" t="s">
        <v>348</v>
      </c>
      <c r="AT756" s="195" t="s">
        <v>413</v>
      </c>
      <c r="AU756" s="195" t="s">
        <v>150</v>
      </c>
      <c r="AY756" s="17" t="s">
        <v>142</v>
      </c>
      <c r="BE756" s="196">
        <f t="shared" si="64"/>
        <v>0</v>
      </c>
      <c r="BF756" s="196">
        <f t="shared" si="65"/>
        <v>0</v>
      </c>
      <c r="BG756" s="196">
        <f t="shared" si="66"/>
        <v>0</v>
      </c>
      <c r="BH756" s="196">
        <f t="shared" si="67"/>
        <v>0</v>
      </c>
      <c r="BI756" s="196">
        <f t="shared" si="68"/>
        <v>0</v>
      </c>
      <c r="BJ756" s="17" t="s">
        <v>150</v>
      </c>
      <c r="BK756" s="196">
        <f t="shared" si="69"/>
        <v>0</v>
      </c>
      <c r="BL756" s="17" t="s">
        <v>261</v>
      </c>
      <c r="BM756" s="195" t="s">
        <v>1177</v>
      </c>
    </row>
    <row r="757" spans="1:65" s="2" customFormat="1" ht="44.25" customHeight="1">
      <c r="A757" s="34"/>
      <c r="B757" s="35"/>
      <c r="C757" s="183" t="s">
        <v>1178</v>
      </c>
      <c r="D757" s="183" t="s">
        <v>145</v>
      </c>
      <c r="E757" s="184" t="s">
        <v>1179</v>
      </c>
      <c r="F757" s="185" t="s">
        <v>1180</v>
      </c>
      <c r="G757" s="186" t="s">
        <v>247</v>
      </c>
      <c r="H757" s="187">
        <v>5</v>
      </c>
      <c r="I757" s="188"/>
      <c r="J757" s="189">
        <f t="shared" si="60"/>
        <v>0</v>
      </c>
      <c r="K757" s="190"/>
      <c r="L757" s="39"/>
      <c r="M757" s="191" t="s">
        <v>1</v>
      </c>
      <c r="N757" s="192" t="s">
        <v>39</v>
      </c>
      <c r="O757" s="71"/>
      <c r="P757" s="193">
        <f t="shared" si="61"/>
        <v>0</v>
      </c>
      <c r="Q757" s="193">
        <v>0</v>
      </c>
      <c r="R757" s="193">
        <f t="shared" si="62"/>
        <v>0</v>
      </c>
      <c r="S757" s="193">
        <v>1E-3</v>
      </c>
      <c r="T757" s="194">
        <f t="shared" si="63"/>
        <v>5.0000000000000001E-3</v>
      </c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R757" s="195" t="s">
        <v>261</v>
      </c>
      <c r="AT757" s="195" t="s">
        <v>145</v>
      </c>
      <c r="AU757" s="195" t="s">
        <v>150</v>
      </c>
      <c r="AY757" s="17" t="s">
        <v>142</v>
      </c>
      <c r="BE757" s="196">
        <f t="shared" si="64"/>
        <v>0</v>
      </c>
      <c r="BF757" s="196">
        <f t="shared" si="65"/>
        <v>0</v>
      </c>
      <c r="BG757" s="196">
        <f t="shared" si="66"/>
        <v>0</v>
      </c>
      <c r="BH757" s="196">
        <f t="shared" si="67"/>
        <v>0</v>
      </c>
      <c r="BI757" s="196">
        <f t="shared" si="68"/>
        <v>0</v>
      </c>
      <c r="BJ757" s="17" t="s">
        <v>150</v>
      </c>
      <c r="BK757" s="196">
        <f t="shared" si="69"/>
        <v>0</v>
      </c>
      <c r="BL757" s="17" t="s">
        <v>261</v>
      </c>
      <c r="BM757" s="195" t="s">
        <v>1181</v>
      </c>
    </row>
    <row r="758" spans="1:65" s="2" customFormat="1" ht="37.9" customHeight="1">
      <c r="A758" s="34"/>
      <c r="B758" s="35"/>
      <c r="C758" s="183" t="s">
        <v>1182</v>
      </c>
      <c r="D758" s="183" t="s">
        <v>145</v>
      </c>
      <c r="E758" s="184" t="s">
        <v>1183</v>
      </c>
      <c r="F758" s="185" t="s">
        <v>1184</v>
      </c>
      <c r="G758" s="186" t="s">
        <v>247</v>
      </c>
      <c r="H758" s="187">
        <v>2</v>
      </c>
      <c r="I758" s="188"/>
      <c r="J758" s="189">
        <f t="shared" si="60"/>
        <v>0</v>
      </c>
      <c r="K758" s="190"/>
      <c r="L758" s="39"/>
      <c r="M758" s="191" t="s">
        <v>1</v>
      </c>
      <c r="N758" s="192" t="s">
        <v>39</v>
      </c>
      <c r="O758" s="71"/>
      <c r="P758" s="193">
        <f t="shared" si="61"/>
        <v>0</v>
      </c>
      <c r="Q758" s="193">
        <v>0</v>
      </c>
      <c r="R758" s="193">
        <f t="shared" si="62"/>
        <v>0</v>
      </c>
      <c r="S758" s="193">
        <v>5.0000000000000001E-3</v>
      </c>
      <c r="T758" s="194">
        <f t="shared" si="63"/>
        <v>0.01</v>
      </c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R758" s="195" t="s">
        <v>261</v>
      </c>
      <c r="AT758" s="195" t="s">
        <v>145</v>
      </c>
      <c r="AU758" s="195" t="s">
        <v>150</v>
      </c>
      <c r="AY758" s="17" t="s">
        <v>142</v>
      </c>
      <c r="BE758" s="196">
        <f t="shared" si="64"/>
        <v>0</v>
      </c>
      <c r="BF758" s="196">
        <f t="shared" si="65"/>
        <v>0</v>
      </c>
      <c r="BG758" s="196">
        <f t="shared" si="66"/>
        <v>0</v>
      </c>
      <c r="BH758" s="196">
        <f t="shared" si="67"/>
        <v>0</v>
      </c>
      <c r="BI758" s="196">
        <f t="shared" si="68"/>
        <v>0</v>
      </c>
      <c r="BJ758" s="17" t="s">
        <v>150</v>
      </c>
      <c r="BK758" s="196">
        <f t="shared" si="69"/>
        <v>0</v>
      </c>
      <c r="BL758" s="17" t="s">
        <v>261</v>
      </c>
      <c r="BM758" s="195" t="s">
        <v>1185</v>
      </c>
    </row>
    <row r="759" spans="1:65" s="2" customFormat="1" ht="37.9" customHeight="1">
      <c r="A759" s="34"/>
      <c r="B759" s="35"/>
      <c r="C759" s="183" t="s">
        <v>1186</v>
      </c>
      <c r="D759" s="183" t="s">
        <v>145</v>
      </c>
      <c r="E759" s="184" t="s">
        <v>1187</v>
      </c>
      <c r="F759" s="185" t="s">
        <v>1188</v>
      </c>
      <c r="G759" s="186" t="s">
        <v>247</v>
      </c>
      <c r="H759" s="187">
        <v>1</v>
      </c>
      <c r="I759" s="188"/>
      <c r="J759" s="189">
        <f t="shared" si="60"/>
        <v>0</v>
      </c>
      <c r="K759" s="190"/>
      <c r="L759" s="39"/>
      <c r="M759" s="191" t="s">
        <v>1</v>
      </c>
      <c r="N759" s="192" t="s">
        <v>39</v>
      </c>
      <c r="O759" s="71"/>
      <c r="P759" s="193">
        <f t="shared" si="61"/>
        <v>0</v>
      </c>
      <c r="Q759" s="193">
        <v>0</v>
      </c>
      <c r="R759" s="193">
        <f t="shared" si="62"/>
        <v>0</v>
      </c>
      <c r="S759" s="193">
        <v>0</v>
      </c>
      <c r="T759" s="194">
        <f t="shared" si="63"/>
        <v>0</v>
      </c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R759" s="195" t="s">
        <v>261</v>
      </c>
      <c r="AT759" s="195" t="s">
        <v>145</v>
      </c>
      <c r="AU759" s="195" t="s">
        <v>150</v>
      </c>
      <c r="AY759" s="17" t="s">
        <v>142</v>
      </c>
      <c r="BE759" s="196">
        <f t="shared" si="64"/>
        <v>0</v>
      </c>
      <c r="BF759" s="196">
        <f t="shared" si="65"/>
        <v>0</v>
      </c>
      <c r="BG759" s="196">
        <f t="shared" si="66"/>
        <v>0</v>
      </c>
      <c r="BH759" s="196">
        <f t="shared" si="67"/>
        <v>0</v>
      </c>
      <c r="BI759" s="196">
        <f t="shared" si="68"/>
        <v>0</v>
      </c>
      <c r="BJ759" s="17" t="s">
        <v>150</v>
      </c>
      <c r="BK759" s="196">
        <f t="shared" si="69"/>
        <v>0</v>
      </c>
      <c r="BL759" s="17" t="s">
        <v>261</v>
      </c>
      <c r="BM759" s="195" t="s">
        <v>1189</v>
      </c>
    </row>
    <row r="760" spans="1:65" s="13" customFormat="1" ht="11.25">
      <c r="B760" s="197"/>
      <c r="C760" s="198"/>
      <c r="D760" s="199" t="s">
        <v>152</v>
      </c>
      <c r="E760" s="200" t="s">
        <v>1</v>
      </c>
      <c r="F760" s="201" t="s">
        <v>186</v>
      </c>
      <c r="G760" s="198"/>
      <c r="H760" s="200" t="s">
        <v>1</v>
      </c>
      <c r="I760" s="202"/>
      <c r="J760" s="198"/>
      <c r="K760" s="198"/>
      <c r="L760" s="203"/>
      <c r="M760" s="204"/>
      <c r="N760" s="205"/>
      <c r="O760" s="205"/>
      <c r="P760" s="205"/>
      <c r="Q760" s="205"/>
      <c r="R760" s="205"/>
      <c r="S760" s="205"/>
      <c r="T760" s="206"/>
      <c r="AT760" s="207" t="s">
        <v>152</v>
      </c>
      <c r="AU760" s="207" t="s">
        <v>150</v>
      </c>
      <c r="AV760" s="13" t="s">
        <v>80</v>
      </c>
      <c r="AW760" s="13" t="s">
        <v>31</v>
      </c>
      <c r="AX760" s="13" t="s">
        <v>73</v>
      </c>
      <c r="AY760" s="207" t="s">
        <v>142</v>
      </c>
    </row>
    <row r="761" spans="1:65" s="14" customFormat="1" ht="11.25">
      <c r="B761" s="208"/>
      <c r="C761" s="209"/>
      <c r="D761" s="199" t="s">
        <v>152</v>
      </c>
      <c r="E761" s="210" t="s">
        <v>1</v>
      </c>
      <c r="F761" s="211" t="s">
        <v>80</v>
      </c>
      <c r="G761" s="209"/>
      <c r="H761" s="212">
        <v>1</v>
      </c>
      <c r="I761" s="213"/>
      <c r="J761" s="209"/>
      <c r="K761" s="209"/>
      <c r="L761" s="214"/>
      <c r="M761" s="215"/>
      <c r="N761" s="216"/>
      <c r="O761" s="216"/>
      <c r="P761" s="216"/>
      <c r="Q761" s="216"/>
      <c r="R761" s="216"/>
      <c r="S761" s="216"/>
      <c r="T761" s="217"/>
      <c r="AT761" s="218" t="s">
        <v>152</v>
      </c>
      <c r="AU761" s="218" t="s">
        <v>150</v>
      </c>
      <c r="AV761" s="14" t="s">
        <v>150</v>
      </c>
      <c r="AW761" s="14" t="s">
        <v>31</v>
      </c>
      <c r="AX761" s="14" t="s">
        <v>80</v>
      </c>
      <c r="AY761" s="218" t="s">
        <v>142</v>
      </c>
    </row>
    <row r="762" spans="1:65" s="2" customFormat="1" ht="24.2" customHeight="1">
      <c r="A762" s="34"/>
      <c r="B762" s="35"/>
      <c r="C762" s="230" t="s">
        <v>1190</v>
      </c>
      <c r="D762" s="230" t="s">
        <v>413</v>
      </c>
      <c r="E762" s="231" t="s">
        <v>1191</v>
      </c>
      <c r="F762" s="232" t="s">
        <v>1192</v>
      </c>
      <c r="G762" s="233" t="s">
        <v>247</v>
      </c>
      <c r="H762" s="234">
        <v>1</v>
      </c>
      <c r="I762" s="235"/>
      <c r="J762" s="236">
        <f>ROUND(I762*H762,2)</f>
        <v>0</v>
      </c>
      <c r="K762" s="237"/>
      <c r="L762" s="238"/>
      <c r="M762" s="239" t="s">
        <v>1</v>
      </c>
      <c r="N762" s="240" t="s">
        <v>39</v>
      </c>
      <c r="O762" s="71"/>
      <c r="P762" s="193">
        <f>O762*H762</f>
        <v>0</v>
      </c>
      <c r="Q762" s="193">
        <v>3.1E-4</v>
      </c>
      <c r="R762" s="193">
        <f>Q762*H762</f>
        <v>3.1E-4</v>
      </c>
      <c r="S762" s="193">
        <v>0</v>
      </c>
      <c r="T762" s="194">
        <f>S762*H762</f>
        <v>0</v>
      </c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R762" s="195" t="s">
        <v>348</v>
      </c>
      <c r="AT762" s="195" t="s">
        <v>413</v>
      </c>
      <c r="AU762" s="195" t="s">
        <v>150</v>
      </c>
      <c r="AY762" s="17" t="s">
        <v>142</v>
      </c>
      <c r="BE762" s="196">
        <f>IF(N762="základní",J762,0)</f>
        <v>0</v>
      </c>
      <c r="BF762" s="196">
        <f>IF(N762="snížená",J762,0)</f>
        <v>0</v>
      </c>
      <c r="BG762" s="196">
        <f>IF(N762="zákl. přenesená",J762,0)</f>
        <v>0</v>
      </c>
      <c r="BH762" s="196">
        <f>IF(N762="sníž. přenesená",J762,0)</f>
        <v>0</v>
      </c>
      <c r="BI762" s="196">
        <f>IF(N762="nulová",J762,0)</f>
        <v>0</v>
      </c>
      <c r="BJ762" s="17" t="s">
        <v>150</v>
      </c>
      <c r="BK762" s="196">
        <f>ROUND(I762*H762,2)</f>
        <v>0</v>
      </c>
      <c r="BL762" s="17" t="s">
        <v>261</v>
      </c>
      <c r="BM762" s="195" t="s">
        <v>1193</v>
      </c>
    </row>
    <row r="763" spans="1:65" s="2" customFormat="1" ht="33" customHeight="1">
      <c r="A763" s="34"/>
      <c r="B763" s="35"/>
      <c r="C763" s="183" t="s">
        <v>1194</v>
      </c>
      <c r="D763" s="183" t="s">
        <v>145</v>
      </c>
      <c r="E763" s="184" t="s">
        <v>1195</v>
      </c>
      <c r="F763" s="185" t="s">
        <v>1196</v>
      </c>
      <c r="G763" s="186" t="s">
        <v>247</v>
      </c>
      <c r="H763" s="187">
        <v>4</v>
      </c>
      <c r="I763" s="188"/>
      <c r="J763" s="189">
        <f>ROUND(I763*H763,2)</f>
        <v>0</v>
      </c>
      <c r="K763" s="190"/>
      <c r="L763" s="39"/>
      <c r="M763" s="191" t="s">
        <v>1</v>
      </c>
      <c r="N763" s="192" t="s">
        <v>39</v>
      </c>
      <c r="O763" s="71"/>
      <c r="P763" s="193">
        <f>O763*H763</f>
        <v>0</v>
      </c>
      <c r="Q763" s="193">
        <v>0</v>
      </c>
      <c r="R763" s="193">
        <f>Q763*H763</f>
        <v>0</v>
      </c>
      <c r="S763" s="193">
        <v>0</v>
      </c>
      <c r="T763" s="194">
        <f>S763*H763</f>
        <v>0</v>
      </c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R763" s="195" t="s">
        <v>261</v>
      </c>
      <c r="AT763" s="195" t="s">
        <v>145</v>
      </c>
      <c r="AU763" s="195" t="s">
        <v>150</v>
      </c>
      <c r="AY763" s="17" t="s">
        <v>142</v>
      </c>
      <c r="BE763" s="196">
        <f>IF(N763="základní",J763,0)</f>
        <v>0</v>
      </c>
      <c r="BF763" s="196">
        <f>IF(N763="snížená",J763,0)</f>
        <v>0</v>
      </c>
      <c r="BG763" s="196">
        <f>IF(N763="zákl. přenesená",J763,0)</f>
        <v>0</v>
      </c>
      <c r="BH763" s="196">
        <f>IF(N763="sníž. přenesená",J763,0)</f>
        <v>0</v>
      </c>
      <c r="BI763" s="196">
        <f>IF(N763="nulová",J763,0)</f>
        <v>0</v>
      </c>
      <c r="BJ763" s="17" t="s">
        <v>150</v>
      </c>
      <c r="BK763" s="196">
        <f>ROUND(I763*H763,2)</f>
        <v>0</v>
      </c>
      <c r="BL763" s="17" t="s">
        <v>261</v>
      </c>
      <c r="BM763" s="195" t="s">
        <v>1197</v>
      </c>
    </row>
    <row r="764" spans="1:65" s="13" customFormat="1" ht="11.25">
      <c r="B764" s="197"/>
      <c r="C764" s="198"/>
      <c r="D764" s="199" t="s">
        <v>152</v>
      </c>
      <c r="E764" s="200" t="s">
        <v>1</v>
      </c>
      <c r="F764" s="201" t="s">
        <v>180</v>
      </c>
      <c r="G764" s="198"/>
      <c r="H764" s="200" t="s">
        <v>1</v>
      </c>
      <c r="I764" s="202"/>
      <c r="J764" s="198"/>
      <c r="K764" s="198"/>
      <c r="L764" s="203"/>
      <c r="M764" s="204"/>
      <c r="N764" s="205"/>
      <c r="O764" s="205"/>
      <c r="P764" s="205"/>
      <c r="Q764" s="205"/>
      <c r="R764" s="205"/>
      <c r="S764" s="205"/>
      <c r="T764" s="206"/>
      <c r="AT764" s="207" t="s">
        <v>152</v>
      </c>
      <c r="AU764" s="207" t="s">
        <v>150</v>
      </c>
      <c r="AV764" s="13" t="s">
        <v>80</v>
      </c>
      <c r="AW764" s="13" t="s">
        <v>31</v>
      </c>
      <c r="AX764" s="13" t="s">
        <v>73</v>
      </c>
      <c r="AY764" s="207" t="s">
        <v>142</v>
      </c>
    </row>
    <row r="765" spans="1:65" s="14" customFormat="1" ht="11.25">
      <c r="B765" s="208"/>
      <c r="C765" s="209"/>
      <c r="D765" s="199" t="s">
        <v>152</v>
      </c>
      <c r="E765" s="210" t="s">
        <v>1</v>
      </c>
      <c r="F765" s="211" t="s">
        <v>80</v>
      </c>
      <c r="G765" s="209"/>
      <c r="H765" s="212">
        <v>1</v>
      </c>
      <c r="I765" s="213"/>
      <c r="J765" s="209"/>
      <c r="K765" s="209"/>
      <c r="L765" s="214"/>
      <c r="M765" s="215"/>
      <c r="N765" s="216"/>
      <c r="O765" s="216"/>
      <c r="P765" s="216"/>
      <c r="Q765" s="216"/>
      <c r="R765" s="216"/>
      <c r="S765" s="216"/>
      <c r="T765" s="217"/>
      <c r="AT765" s="218" t="s">
        <v>152</v>
      </c>
      <c r="AU765" s="218" t="s">
        <v>150</v>
      </c>
      <c r="AV765" s="14" t="s">
        <v>150</v>
      </c>
      <c r="AW765" s="14" t="s">
        <v>31</v>
      </c>
      <c r="AX765" s="14" t="s">
        <v>73</v>
      </c>
      <c r="AY765" s="218" t="s">
        <v>142</v>
      </c>
    </row>
    <row r="766" spans="1:65" s="13" customFormat="1" ht="11.25">
      <c r="B766" s="197"/>
      <c r="C766" s="198"/>
      <c r="D766" s="199" t="s">
        <v>152</v>
      </c>
      <c r="E766" s="200" t="s">
        <v>1</v>
      </c>
      <c r="F766" s="201" t="s">
        <v>182</v>
      </c>
      <c r="G766" s="198"/>
      <c r="H766" s="200" t="s">
        <v>1</v>
      </c>
      <c r="I766" s="202"/>
      <c r="J766" s="198"/>
      <c r="K766" s="198"/>
      <c r="L766" s="203"/>
      <c r="M766" s="204"/>
      <c r="N766" s="205"/>
      <c r="O766" s="205"/>
      <c r="P766" s="205"/>
      <c r="Q766" s="205"/>
      <c r="R766" s="205"/>
      <c r="S766" s="205"/>
      <c r="T766" s="206"/>
      <c r="AT766" s="207" t="s">
        <v>152</v>
      </c>
      <c r="AU766" s="207" t="s">
        <v>150</v>
      </c>
      <c r="AV766" s="13" t="s">
        <v>80</v>
      </c>
      <c r="AW766" s="13" t="s">
        <v>31</v>
      </c>
      <c r="AX766" s="13" t="s">
        <v>73</v>
      </c>
      <c r="AY766" s="207" t="s">
        <v>142</v>
      </c>
    </row>
    <row r="767" spans="1:65" s="14" customFormat="1" ht="11.25">
      <c r="B767" s="208"/>
      <c r="C767" s="209"/>
      <c r="D767" s="199" t="s">
        <v>152</v>
      </c>
      <c r="E767" s="210" t="s">
        <v>1</v>
      </c>
      <c r="F767" s="211" t="s">
        <v>80</v>
      </c>
      <c r="G767" s="209"/>
      <c r="H767" s="212">
        <v>1</v>
      </c>
      <c r="I767" s="213"/>
      <c r="J767" s="209"/>
      <c r="K767" s="209"/>
      <c r="L767" s="214"/>
      <c r="M767" s="215"/>
      <c r="N767" s="216"/>
      <c r="O767" s="216"/>
      <c r="P767" s="216"/>
      <c r="Q767" s="216"/>
      <c r="R767" s="216"/>
      <c r="S767" s="216"/>
      <c r="T767" s="217"/>
      <c r="AT767" s="218" t="s">
        <v>152</v>
      </c>
      <c r="AU767" s="218" t="s">
        <v>150</v>
      </c>
      <c r="AV767" s="14" t="s">
        <v>150</v>
      </c>
      <c r="AW767" s="14" t="s">
        <v>31</v>
      </c>
      <c r="AX767" s="14" t="s">
        <v>73</v>
      </c>
      <c r="AY767" s="218" t="s">
        <v>142</v>
      </c>
    </row>
    <row r="768" spans="1:65" s="13" customFormat="1" ht="11.25">
      <c r="B768" s="197"/>
      <c r="C768" s="198"/>
      <c r="D768" s="199" t="s">
        <v>152</v>
      </c>
      <c r="E768" s="200" t="s">
        <v>1</v>
      </c>
      <c r="F768" s="201" t="s">
        <v>186</v>
      </c>
      <c r="G768" s="198"/>
      <c r="H768" s="200" t="s">
        <v>1</v>
      </c>
      <c r="I768" s="202"/>
      <c r="J768" s="198"/>
      <c r="K768" s="198"/>
      <c r="L768" s="203"/>
      <c r="M768" s="204"/>
      <c r="N768" s="205"/>
      <c r="O768" s="205"/>
      <c r="P768" s="205"/>
      <c r="Q768" s="205"/>
      <c r="R768" s="205"/>
      <c r="S768" s="205"/>
      <c r="T768" s="206"/>
      <c r="AT768" s="207" t="s">
        <v>152</v>
      </c>
      <c r="AU768" s="207" t="s">
        <v>150</v>
      </c>
      <c r="AV768" s="13" t="s">
        <v>80</v>
      </c>
      <c r="AW768" s="13" t="s">
        <v>31</v>
      </c>
      <c r="AX768" s="13" t="s">
        <v>73</v>
      </c>
      <c r="AY768" s="207" t="s">
        <v>142</v>
      </c>
    </row>
    <row r="769" spans="1:65" s="14" customFormat="1" ht="11.25">
      <c r="B769" s="208"/>
      <c r="C769" s="209"/>
      <c r="D769" s="199" t="s">
        <v>152</v>
      </c>
      <c r="E769" s="210" t="s">
        <v>1</v>
      </c>
      <c r="F769" s="211" t="s">
        <v>80</v>
      </c>
      <c r="G769" s="209"/>
      <c r="H769" s="212">
        <v>1</v>
      </c>
      <c r="I769" s="213"/>
      <c r="J769" s="209"/>
      <c r="K769" s="209"/>
      <c r="L769" s="214"/>
      <c r="M769" s="215"/>
      <c r="N769" s="216"/>
      <c r="O769" s="216"/>
      <c r="P769" s="216"/>
      <c r="Q769" s="216"/>
      <c r="R769" s="216"/>
      <c r="S769" s="216"/>
      <c r="T769" s="217"/>
      <c r="AT769" s="218" t="s">
        <v>152</v>
      </c>
      <c r="AU769" s="218" t="s">
        <v>150</v>
      </c>
      <c r="AV769" s="14" t="s">
        <v>150</v>
      </c>
      <c r="AW769" s="14" t="s">
        <v>31</v>
      </c>
      <c r="AX769" s="14" t="s">
        <v>73</v>
      </c>
      <c r="AY769" s="218" t="s">
        <v>142</v>
      </c>
    </row>
    <row r="770" spans="1:65" s="13" customFormat="1" ht="11.25">
      <c r="B770" s="197"/>
      <c r="C770" s="198"/>
      <c r="D770" s="199" t="s">
        <v>152</v>
      </c>
      <c r="E770" s="200" t="s">
        <v>1</v>
      </c>
      <c r="F770" s="201" t="s">
        <v>184</v>
      </c>
      <c r="G770" s="198"/>
      <c r="H770" s="200" t="s">
        <v>1</v>
      </c>
      <c r="I770" s="202"/>
      <c r="J770" s="198"/>
      <c r="K770" s="198"/>
      <c r="L770" s="203"/>
      <c r="M770" s="204"/>
      <c r="N770" s="205"/>
      <c r="O770" s="205"/>
      <c r="P770" s="205"/>
      <c r="Q770" s="205"/>
      <c r="R770" s="205"/>
      <c r="S770" s="205"/>
      <c r="T770" s="206"/>
      <c r="AT770" s="207" t="s">
        <v>152</v>
      </c>
      <c r="AU770" s="207" t="s">
        <v>150</v>
      </c>
      <c r="AV770" s="13" t="s">
        <v>80</v>
      </c>
      <c r="AW770" s="13" t="s">
        <v>31</v>
      </c>
      <c r="AX770" s="13" t="s">
        <v>73</v>
      </c>
      <c r="AY770" s="207" t="s">
        <v>142</v>
      </c>
    </row>
    <row r="771" spans="1:65" s="14" customFormat="1" ht="11.25">
      <c r="B771" s="208"/>
      <c r="C771" s="209"/>
      <c r="D771" s="199" t="s">
        <v>152</v>
      </c>
      <c r="E771" s="210" t="s">
        <v>1</v>
      </c>
      <c r="F771" s="211" t="s">
        <v>80</v>
      </c>
      <c r="G771" s="209"/>
      <c r="H771" s="212">
        <v>1</v>
      </c>
      <c r="I771" s="213"/>
      <c r="J771" s="209"/>
      <c r="K771" s="209"/>
      <c r="L771" s="214"/>
      <c r="M771" s="215"/>
      <c r="N771" s="216"/>
      <c r="O771" s="216"/>
      <c r="P771" s="216"/>
      <c r="Q771" s="216"/>
      <c r="R771" s="216"/>
      <c r="S771" s="216"/>
      <c r="T771" s="217"/>
      <c r="AT771" s="218" t="s">
        <v>152</v>
      </c>
      <c r="AU771" s="218" t="s">
        <v>150</v>
      </c>
      <c r="AV771" s="14" t="s">
        <v>150</v>
      </c>
      <c r="AW771" s="14" t="s">
        <v>31</v>
      </c>
      <c r="AX771" s="14" t="s">
        <v>73</v>
      </c>
      <c r="AY771" s="218" t="s">
        <v>142</v>
      </c>
    </row>
    <row r="772" spans="1:65" s="15" customFormat="1" ht="11.25">
      <c r="B772" s="219"/>
      <c r="C772" s="220"/>
      <c r="D772" s="199" t="s">
        <v>152</v>
      </c>
      <c r="E772" s="221" t="s">
        <v>1</v>
      </c>
      <c r="F772" s="222" t="s">
        <v>163</v>
      </c>
      <c r="G772" s="220"/>
      <c r="H772" s="223">
        <v>4</v>
      </c>
      <c r="I772" s="224"/>
      <c r="J772" s="220"/>
      <c r="K772" s="220"/>
      <c r="L772" s="225"/>
      <c r="M772" s="226"/>
      <c r="N772" s="227"/>
      <c r="O772" s="227"/>
      <c r="P772" s="227"/>
      <c r="Q772" s="227"/>
      <c r="R772" s="227"/>
      <c r="S772" s="227"/>
      <c r="T772" s="228"/>
      <c r="AT772" s="229" t="s">
        <v>152</v>
      </c>
      <c r="AU772" s="229" t="s">
        <v>150</v>
      </c>
      <c r="AV772" s="15" t="s">
        <v>149</v>
      </c>
      <c r="AW772" s="15" t="s">
        <v>31</v>
      </c>
      <c r="AX772" s="15" t="s">
        <v>80</v>
      </c>
      <c r="AY772" s="229" t="s">
        <v>142</v>
      </c>
    </row>
    <row r="773" spans="1:65" s="2" customFormat="1" ht="24.2" customHeight="1">
      <c r="A773" s="34"/>
      <c r="B773" s="35"/>
      <c r="C773" s="230" t="s">
        <v>1198</v>
      </c>
      <c r="D773" s="230" t="s">
        <v>413</v>
      </c>
      <c r="E773" s="231" t="s">
        <v>1199</v>
      </c>
      <c r="F773" s="232" t="s">
        <v>1200</v>
      </c>
      <c r="G773" s="233" t="s">
        <v>247</v>
      </c>
      <c r="H773" s="234">
        <v>4</v>
      </c>
      <c r="I773" s="235"/>
      <c r="J773" s="236">
        <f t="shared" ref="J773:J780" si="70">ROUND(I773*H773,2)</f>
        <v>0</v>
      </c>
      <c r="K773" s="237"/>
      <c r="L773" s="238"/>
      <c r="M773" s="239" t="s">
        <v>1</v>
      </c>
      <c r="N773" s="240" t="s">
        <v>39</v>
      </c>
      <c r="O773" s="71"/>
      <c r="P773" s="193">
        <f t="shared" ref="P773:P780" si="71">O773*H773</f>
        <v>0</v>
      </c>
      <c r="Q773" s="193">
        <v>4.4000000000000002E-4</v>
      </c>
      <c r="R773" s="193">
        <f t="shared" ref="R773:R780" si="72">Q773*H773</f>
        <v>1.7600000000000001E-3</v>
      </c>
      <c r="S773" s="193">
        <v>0</v>
      </c>
      <c r="T773" s="194">
        <f t="shared" ref="T773:T780" si="73">S773*H773</f>
        <v>0</v>
      </c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R773" s="195" t="s">
        <v>348</v>
      </c>
      <c r="AT773" s="195" t="s">
        <v>413</v>
      </c>
      <c r="AU773" s="195" t="s">
        <v>150</v>
      </c>
      <c r="AY773" s="17" t="s">
        <v>142</v>
      </c>
      <c r="BE773" s="196">
        <f t="shared" ref="BE773:BE780" si="74">IF(N773="základní",J773,0)</f>
        <v>0</v>
      </c>
      <c r="BF773" s="196">
        <f t="shared" ref="BF773:BF780" si="75">IF(N773="snížená",J773,0)</f>
        <v>0</v>
      </c>
      <c r="BG773" s="196">
        <f t="shared" ref="BG773:BG780" si="76">IF(N773="zákl. přenesená",J773,0)</f>
        <v>0</v>
      </c>
      <c r="BH773" s="196">
        <f t="shared" ref="BH773:BH780" si="77">IF(N773="sníž. přenesená",J773,0)</f>
        <v>0</v>
      </c>
      <c r="BI773" s="196">
        <f t="shared" ref="BI773:BI780" si="78">IF(N773="nulová",J773,0)</f>
        <v>0</v>
      </c>
      <c r="BJ773" s="17" t="s">
        <v>150</v>
      </c>
      <c r="BK773" s="196">
        <f t="shared" ref="BK773:BK780" si="79">ROUND(I773*H773,2)</f>
        <v>0</v>
      </c>
      <c r="BL773" s="17" t="s">
        <v>261</v>
      </c>
      <c r="BM773" s="195" t="s">
        <v>1201</v>
      </c>
    </row>
    <row r="774" spans="1:65" s="2" customFormat="1" ht="33" customHeight="1">
      <c r="A774" s="34"/>
      <c r="B774" s="35"/>
      <c r="C774" s="183" t="s">
        <v>1202</v>
      </c>
      <c r="D774" s="183" t="s">
        <v>145</v>
      </c>
      <c r="E774" s="184" t="s">
        <v>1203</v>
      </c>
      <c r="F774" s="185" t="s">
        <v>1204</v>
      </c>
      <c r="G774" s="186" t="s">
        <v>313</v>
      </c>
      <c r="H774" s="187">
        <v>20</v>
      </c>
      <c r="I774" s="188"/>
      <c r="J774" s="189">
        <f t="shared" si="70"/>
        <v>0</v>
      </c>
      <c r="K774" s="190"/>
      <c r="L774" s="39"/>
      <c r="M774" s="191" t="s">
        <v>1</v>
      </c>
      <c r="N774" s="192" t="s">
        <v>39</v>
      </c>
      <c r="O774" s="71"/>
      <c r="P774" s="193">
        <f t="shared" si="71"/>
        <v>0</v>
      </c>
      <c r="Q774" s="193">
        <v>0</v>
      </c>
      <c r="R774" s="193">
        <f t="shared" si="72"/>
        <v>0</v>
      </c>
      <c r="S774" s="193">
        <v>0</v>
      </c>
      <c r="T774" s="194">
        <f t="shared" si="73"/>
        <v>0</v>
      </c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R774" s="195" t="s">
        <v>261</v>
      </c>
      <c r="AT774" s="195" t="s">
        <v>145</v>
      </c>
      <c r="AU774" s="195" t="s">
        <v>150</v>
      </c>
      <c r="AY774" s="17" t="s">
        <v>142</v>
      </c>
      <c r="BE774" s="196">
        <f t="shared" si="74"/>
        <v>0</v>
      </c>
      <c r="BF774" s="196">
        <f t="shared" si="75"/>
        <v>0</v>
      </c>
      <c r="BG774" s="196">
        <f t="shared" si="76"/>
        <v>0</v>
      </c>
      <c r="BH774" s="196">
        <f t="shared" si="77"/>
        <v>0</v>
      </c>
      <c r="BI774" s="196">
        <f t="shared" si="78"/>
        <v>0</v>
      </c>
      <c r="BJ774" s="17" t="s">
        <v>150</v>
      </c>
      <c r="BK774" s="196">
        <f t="shared" si="79"/>
        <v>0</v>
      </c>
      <c r="BL774" s="17" t="s">
        <v>261</v>
      </c>
      <c r="BM774" s="195" t="s">
        <v>1205</v>
      </c>
    </row>
    <row r="775" spans="1:65" s="2" customFormat="1" ht="24.2" customHeight="1">
      <c r="A775" s="34"/>
      <c r="B775" s="35"/>
      <c r="C775" s="230" t="s">
        <v>1206</v>
      </c>
      <c r="D775" s="230" t="s">
        <v>413</v>
      </c>
      <c r="E775" s="231" t="s">
        <v>1207</v>
      </c>
      <c r="F775" s="232" t="s">
        <v>1208</v>
      </c>
      <c r="G775" s="233" t="s">
        <v>313</v>
      </c>
      <c r="H775" s="234">
        <v>20</v>
      </c>
      <c r="I775" s="235"/>
      <c r="J775" s="236">
        <f t="shared" si="70"/>
        <v>0</v>
      </c>
      <c r="K775" s="237"/>
      <c r="L775" s="238"/>
      <c r="M775" s="239" t="s">
        <v>1</v>
      </c>
      <c r="N775" s="240" t="s">
        <v>39</v>
      </c>
      <c r="O775" s="71"/>
      <c r="P775" s="193">
        <f t="shared" si="71"/>
        <v>0</v>
      </c>
      <c r="Q775" s="193">
        <v>9.0000000000000006E-5</v>
      </c>
      <c r="R775" s="193">
        <f t="shared" si="72"/>
        <v>1.8000000000000002E-3</v>
      </c>
      <c r="S775" s="193">
        <v>0</v>
      </c>
      <c r="T775" s="194">
        <f t="shared" si="73"/>
        <v>0</v>
      </c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R775" s="195" t="s">
        <v>348</v>
      </c>
      <c r="AT775" s="195" t="s">
        <v>413</v>
      </c>
      <c r="AU775" s="195" t="s">
        <v>150</v>
      </c>
      <c r="AY775" s="17" t="s">
        <v>142</v>
      </c>
      <c r="BE775" s="196">
        <f t="shared" si="74"/>
        <v>0</v>
      </c>
      <c r="BF775" s="196">
        <f t="shared" si="75"/>
        <v>0</v>
      </c>
      <c r="BG775" s="196">
        <f t="shared" si="76"/>
        <v>0</v>
      </c>
      <c r="BH775" s="196">
        <f t="shared" si="77"/>
        <v>0</v>
      </c>
      <c r="BI775" s="196">
        <f t="shared" si="78"/>
        <v>0</v>
      </c>
      <c r="BJ775" s="17" t="s">
        <v>150</v>
      </c>
      <c r="BK775" s="196">
        <f t="shared" si="79"/>
        <v>0</v>
      </c>
      <c r="BL775" s="17" t="s">
        <v>261</v>
      </c>
      <c r="BM775" s="195" t="s">
        <v>1209</v>
      </c>
    </row>
    <row r="776" spans="1:65" s="2" customFormat="1" ht="16.5" customHeight="1">
      <c r="A776" s="34"/>
      <c r="B776" s="35"/>
      <c r="C776" s="183" t="s">
        <v>1210</v>
      </c>
      <c r="D776" s="183" t="s">
        <v>145</v>
      </c>
      <c r="E776" s="184" t="s">
        <v>1211</v>
      </c>
      <c r="F776" s="185" t="s">
        <v>1212</v>
      </c>
      <c r="G776" s="186" t="s">
        <v>247</v>
      </c>
      <c r="H776" s="187">
        <v>5</v>
      </c>
      <c r="I776" s="188"/>
      <c r="J776" s="189">
        <f t="shared" si="70"/>
        <v>0</v>
      </c>
      <c r="K776" s="190"/>
      <c r="L776" s="39"/>
      <c r="M776" s="191" t="s">
        <v>1</v>
      </c>
      <c r="N776" s="192" t="s">
        <v>39</v>
      </c>
      <c r="O776" s="71"/>
      <c r="P776" s="193">
        <f t="shared" si="71"/>
        <v>0</v>
      </c>
      <c r="Q776" s="193">
        <v>0</v>
      </c>
      <c r="R776" s="193">
        <f t="shared" si="72"/>
        <v>0</v>
      </c>
      <c r="S776" s="193">
        <v>0</v>
      </c>
      <c r="T776" s="194">
        <f t="shared" si="73"/>
        <v>0</v>
      </c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R776" s="195" t="s">
        <v>261</v>
      </c>
      <c r="AT776" s="195" t="s">
        <v>145</v>
      </c>
      <c r="AU776" s="195" t="s">
        <v>150</v>
      </c>
      <c r="AY776" s="17" t="s">
        <v>142</v>
      </c>
      <c r="BE776" s="196">
        <f t="shared" si="74"/>
        <v>0</v>
      </c>
      <c r="BF776" s="196">
        <f t="shared" si="75"/>
        <v>0</v>
      </c>
      <c r="BG776" s="196">
        <f t="shared" si="76"/>
        <v>0</v>
      </c>
      <c r="BH776" s="196">
        <f t="shared" si="77"/>
        <v>0</v>
      </c>
      <c r="BI776" s="196">
        <f t="shared" si="78"/>
        <v>0</v>
      </c>
      <c r="BJ776" s="17" t="s">
        <v>150</v>
      </c>
      <c r="BK776" s="196">
        <f t="shared" si="79"/>
        <v>0</v>
      </c>
      <c r="BL776" s="17" t="s">
        <v>261</v>
      </c>
      <c r="BM776" s="195" t="s">
        <v>1213</v>
      </c>
    </row>
    <row r="777" spans="1:65" s="2" customFormat="1" ht="16.5" customHeight="1">
      <c r="A777" s="34"/>
      <c r="B777" s="35"/>
      <c r="C777" s="230" t="s">
        <v>1214</v>
      </c>
      <c r="D777" s="230" t="s">
        <v>413</v>
      </c>
      <c r="E777" s="231" t="s">
        <v>1215</v>
      </c>
      <c r="F777" s="232" t="s">
        <v>1216</v>
      </c>
      <c r="G777" s="233" t="s">
        <v>247</v>
      </c>
      <c r="H777" s="234">
        <v>5</v>
      </c>
      <c r="I777" s="235"/>
      <c r="J777" s="236">
        <f t="shared" si="70"/>
        <v>0</v>
      </c>
      <c r="K777" s="237"/>
      <c r="L777" s="238"/>
      <c r="M777" s="239" t="s">
        <v>1</v>
      </c>
      <c r="N777" s="240" t="s">
        <v>39</v>
      </c>
      <c r="O777" s="71"/>
      <c r="P777" s="193">
        <f t="shared" si="71"/>
        <v>0</v>
      </c>
      <c r="Q777" s="193">
        <v>2.3000000000000001E-4</v>
      </c>
      <c r="R777" s="193">
        <f t="shared" si="72"/>
        <v>1.15E-3</v>
      </c>
      <c r="S777" s="193">
        <v>0</v>
      </c>
      <c r="T777" s="194">
        <f t="shared" si="73"/>
        <v>0</v>
      </c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R777" s="195" t="s">
        <v>348</v>
      </c>
      <c r="AT777" s="195" t="s">
        <v>413</v>
      </c>
      <c r="AU777" s="195" t="s">
        <v>150</v>
      </c>
      <c r="AY777" s="17" t="s">
        <v>142</v>
      </c>
      <c r="BE777" s="196">
        <f t="shared" si="74"/>
        <v>0</v>
      </c>
      <c r="BF777" s="196">
        <f t="shared" si="75"/>
        <v>0</v>
      </c>
      <c r="BG777" s="196">
        <f t="shared" si="76"/>
        <v>0</v>
      </c>
      <c r="BH777" s="196">
        <f t="shared" si="77"/>
        <v>0</v>
      </c>
      <c r="BI777" s="196">
        <f t="shared" si="78"/>
        <v>0</v>
      </c>
      <c r="BJ777" s="17" t="s">
        <v>150</v>
      </c>
      <c r="BK777" s="196">
        <f t="shared" si="79"/>
        <v>0</v>
      </c>
      <c r="BL777" s="17" t="s">
        <v>261</v>
      </c>
      <c r="BM777" s="195" t="s">
        <v>1217</v>
      </c>
    </row>
    <row r="778" spans="1:65" s="2" customFormat="1" ht="24.2" customHeight="1">
      <c r="A778" s="34"/>
      <c r="B778" s="35"/>
      <c r="C778" s="183" t="s">
        <v>1218</v>
      </c>
      <c r="D778" s="183" t="s">
        <v>145</v>
      </c>
      <c r="E778" s="184" t="s">
        <v>1219</v>
      </c>
      <c r="F778" s="185" t="s">
        <v>1220</v>
      </c>
      <c r="G778" s="186" t="s">
        <v>247</v>
      </c>
      <c r="H778" s="187">
        <v>1</v>
      </c>
      <c r="I778" s="188"/>
      <c r="J778" s="189">
        <f t="shared" si="70"/>
        <v>0</v>
      </c>
      <c r="K778" s="190"/>
      <c r="L778" s="39"/>
      <c r="M778" s="191" t="s">
        <v>1</v>
      </c>
      <c r="N778" s="192" t="s">
        <v>39</v>
      </c>
      <c r="O778" s="71"/>
      <c r="P778" s="193">
        <f t="shared" si="71"/>
        <v>0</v>
      </c>
      <c r="Q778" s="193">
        <v>0</v>
      </c>
      <c r="R778" s="193">
        <f t="shared" si="72"/>
        <v>0</v>
      </c>
      <c r="S778" s="193">
        <v>0</v>
      </c>
      <c r="T778" s="194">
        <f t="shared" si="73"/>
        <v>0</v>
      </c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R778" s="195" t="s">
        <v>261</v>
      </c>
      <c r="AT778" s="195" t="s">
        <v>145</v>
      </c>
      <c r="AU778" s="195" t="s">
        <v>150</v>
      </c>
      <c r="AY778" s="17" t="s">
        <v>142</v>
      </c>
      <c r="BE778" s="196">
        <f t="shared" si="74"/>
        <v>0</v>
      </c>
      <c r="BF778" s="196">
        <f t="shared" si="75"/>
        <v>0</v>
      </c>
      <c r="BG778" s="196">
        <f t="shared" si="76"/>
        <v>0</v>
      </c>
      <c r="BH778" s="196">
        <f t="shared" si="77"/>
        <v>0</v>
      </c>
      <c r="BI778" s="196">
        <f t="shared" si="78"/>
        <v>0</v>
      </c>
      <c r="BJ778" s="17" t="s">
        <v>150</v>
      </c>
      <c r="BK778" s="196">
        <f t="shared" si="79"/>
        <v>0</v>
      </c>
      <c r="BL778" s="17" t="s">
        <v>261</v>
      </c>
      <c r="BM778" s="195" t="s">
        <v>1221</v>
      </c>
    </row>
    <row r="779" spans="1:65" s="2" customFormat="1" ht="33" customHeight="1">
      <c r="A779" s="34"/>
      <c r="B779" s="35"/>
      <c r="C779" s="183" t="s">
        <v>1222</v>
      </c>
      <c r="D779" s="183" t="s">
        <v>145</v>
      </c>
      <c r="E779" s="184" t="s">
        <v>1223</v>
      </c>
      <c r="F779" s="185" t="s">
        <v>1224</v>
      </c>
      <c r="G779" s="186" t="s">
        <v>148</v>
      </c>
      <c r="H779" s="187">
        <v>0.04</v>
      </c>
      <c r="I779" s="188"/>
      <c r="J779" s="189">
        <f t="shared" si="70"/>
        <v>0</v>
      </c>
      <c r="K779" s="190"/>
      <c r="L779" s="39"/>
      <c r="M779" s="191" t="s">
        <v>1</v>
      </c>
      <c r="N779" s="192" t="s">
        <v>39</v>
      </c>
      <c r="O779" s="71"/>
      <c r="P779" s="193">
        <f t="shared" si="71"/>
        <v>0</v>
      </c>
      <c r="Q779" s="193">
        <v>0</v>
      </c>
      <c r="R779" s="193">
        <f t="shared" si="72"/>
        <v>0</v>
      </c>
      <c r="S779" s="193">
        <v>0</v>
      </c>
      <c r="T779" s="194">
        <f t="shared" si="73"/>
        <v>0</v>
      </c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R779" s="195" t="s">
        <v>261</v>
      </c>
      <c r="AT779" s="195" t="s">
        <v>145</v>
      </c>
      <c r="AU779" s="195" t="s">
        <v>150</v>
      </c>
      <c r="AY779" s="17" t="s">
        <v>142</v>
      </c>
      <c r="BE779" s="196">
        <f t="shared" si="74"/>
        <v>0</v>
      </c>
      <c r="BF779" s="196">
        <f t="shared" si="75"/>
        <v>0</v>
      </c>
      <c r="BG779" s="196">
        <f t="shared" si="76"/>
        <v>0</v>
      </c>
      <c r="BH779" s="196">
        <f t="shared" si="77"/>
        <v>0</v>
      </c>
      <c r="BI779" s="196">
        <f t="shared" si="78"/>
        <v>0</v>
      </c>
      <c r="BJ779" s="17" t="s">
        <v>150</v>
      </c>
      <c r="BK779" s="196">
        <f t="shared" si="79"/>
        <v>0</v>
      </c>
      <c r="BL779" s="17" t="s">
        <v>261</v>
      </c>
      <c r="BM779" s="195" t="s">
        <v>1225</v>
      </c>
    </row>
    <row r="780" spans="1:65" s="2" customFormat="1" ht="24.2" customHeight="1">
      <c r="A780" s="34"/>
      <c r="B780" s="35"/>
      <c r="C780" s="183" t="s">
        <v>1226</v>
      </c>
      <c r="D780" s="183" t="s">
        <v>145</v>
      </c>
      <c r="E780" s="184" t="s">
        <v>1227</v>
      </c>
      <c r="F780" s="185" t="s">
        <v>1228</v>
      </c>
      <c r="G780" s="186" t="s">
        <v>148</v>
      </c>
      <c r="H780" s="187">
        <v>0.04</v>
      </c>
      <c r="I780" s="188"/>
      <c r="J780" s="189">
        <f t="shared" si="70"/>
        <v>0</v>
      </c>
      <c r="K780" s="190"/>
      <c r="L780" s="39"/>
      <c r="M780" s="191" t="s">
        <v>1</v>
      </c>
      <c r="N780" s="192" t="s">
        <v>39</v>
      </c>
      <c r="O780" s="71"/>
      <c r="P780" s="193">
        <f t="shared" si="71"/>
        <v>0</v>
      </c>
      <c r="Q780" s="193">
        <v>0</v>
      </c>
      <c r="R780" s="193">
        <f t="shared" si="72"/>
        <v>0</v>
      </c>
      <c r="S780" s="193">
        <v>0</v>
      </c>
      <c r="T780" s="194">
        <f t="shared" si="73"/>
        <v>0</v>
      </c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R780" s="195" t="s">
        <v>261</v>
      </c>
      <c r="AT780" s="195" t="s">
        <v>145</v>
      </c>
      <c r="AU780" s="195" t="s">
        <v>150</v>
      </c>
      <c r="AY780" s="17" t="s">
        <v>142</v>
      </c>
      <c r="BE780" s="196">
        <f t="shared" si="74"/>
        <v>0</v>
      </c>
      <c r="BF780" s="196">
        <f t="shared" si="75"/>
        <v>0</v>
      </c>
      <c r="BG780" s="196">
        <f t="shared" si="76"/>
        <v>0</v>
      </c>
      <c r="BH780" s="196">
        <f t="shared" si="77"/>
        <v>0</v>
      </c>
      <c r="BI780" s="196">
        <f t="shared" si="78"/>
        <v>0</v>
      </c>
      <c r="BJ780" s="17" t="s">
        <v>150</v>
      </c>
      <c r="BK780" s="196">
        <f t="shared" si="79"/>
        <v>0</v>
      </c>
      <c r="BL780" s="17" t="s">
        <v>261</v>
      </c>
      <c r="BM780" s="195" t="s">
        <v>1229</v>
      </c>
    </row>
    <row r="781" spans="1:65" s="12" customFormat="1" ht="22.9" customHeight="1">
      <c r="B781" s="167"/>
      <c r="C781" s="168"/>
      <c r="D781" s="169" t="s">
        <v>72</v>
      </c>
      <c r="E781" s="181" t="s">
        <v>1230</v>
      </c>
      <c r="F781" s="181" t="s">
        <v>1231</v>
      </c>
      <c r="G781" s="168"/>
      <c r="H781" s="168"/>
      <c r="I781" s="171"/>
      <c r="J781" s="182">
        <f>BK781</f>
        <v>0</v>
      </c>
      <c r="K781" s="168"/>
      <c r="L781" s="173"/>
      <c r="M781" s="174"/>
      <c r="N781" s="175"/>
      <c r="O781" s="175"/>
      <c r="P781" s="176">
        <f>SUM(P782:P799)</f>
        <v>0</v>
      </c>
      <c r="Q781" s="175"/>
      <c r="R781" s="176">
        <f>SUM(R782:R799)</f>
        <v>3.2400000000000003E-3</v>
      </c>
      <c r="S781" s="175"/>
      <c r="T781" s="177">
        <f>SUM(T782:T799)</f>
        <v>2.9999999999999997E-4</v>
      </c>
      <c r="AR781" s="178" t="s">
        <v>150</v>
      </c>
      <c r="AT781" s="179" t="s">
        <v>72</v>
      </c>
      <c r="AU781" s="179" t="s">
        <v>80</v>
      </c>
      <c r="AY781" s="178" t="s">
        <v>142</v>
      </c>
      <c r="BK781" s="180">
        <f>SUM(BK782:BK799)</f>
        <v>0</v>
      </c>
    </row>
    <row r="782" spans="1:65" s="2" customFormat="1" ht="24.2" customHeight="1">
      <c r="A782" s="34"/>
      <c r="B782" s="35"/>
      <c r="C782" s="183" t="s">
        <v>1232</v>
      </c>
      <c r="D782" s="183" t="s">
        <v>145</v>
      </c>
      <c r="E782" s="184" t="s">
        <v>1233</v>
      </c>
      <c r="F782" s="185" t="s">
        <v>1234</v>
      </c>
      <c r="G782" s="186" t="s">
        <v>1020</v>
      </c>
      <c r="H782" s="187">
        <v>4</v>
      </c>
      <c r="I782" s="188"/>
      <c r="J782" s="189">
        <f t="shared" ref="J782:J788" si="80">ROUND(I782*H782,2)</f>
        <v>0</v>
      </c>
      <c r="K782" s="190"/>
      <c r="L782" s="39"/>
      <c r="M782" s="191" t="s">
        <v>1</v>
      </c>
      <c r="N782" s="192" t="s">
        <v>39</v>
      </c>
      <c r="O782" s="71"/>
      <c r="P782" s="193">
        <f t="shared" ref="P782:P788" si="81">O782*H782</f>
        <v>0</v>
      </c>
      <c r="Q782" s="193">
        <v>0</v>
      </c>
      <c r="R782" s="193">
        <f t="shared" ref="R782:R788" si="82">Q782*H782</f>
        <v>0</v>
      </c>
      <c r="S782" s="193">
        <v>0</v>
      </c>
      <c r="T782" s="194">
        <f t="shared" ref="T782:T788" si="83">S782*H782</f>
        <v>0</v>
      </c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R782" s="195" t="s">
        <v>261</v>
      </c>
      <c r="AT782" s="195" t="s">
        <v>145</v>
      </c>
      <c r="AU782" s="195" t="s">
        <v>150</v>
      </c>
      <c r="AY782" s="17" t="s">
        <v>142</v>
      </c>
      <c r="BE782" s="196">
        <f t="shared" ref="BE782:BE788" si="84">IF(N782="základní",J782,0)</f>
        <v>0</v>
      </c>
      <c r="BF782" s="196">
        <f t="shared" ref="BF782:BF788" si="85">IF(N782="snížená",J782,0)</f>
        <v>0</v>
      </c>
      <c r="BG782" s="196">
        <f t="shared" ref="BG782:BG788" si="86">IF(N782="zákl. přenesená",J782,0)</f>
        <v>0</v>
      </c>
      <c r="BH782" s="196">
        <f t="shared" ref="BH782:BH788" si="87">IF(N782="sníž. přenesená",J782,0)</f>
        <v>0</v>
      </c>
      <c r="BI782" s="196">
        <f t="shared" ref="BI782:BI788" si="88">IF(N782="nulová",J782,0)</f>
        <v>0</v>
      </c>
      <c r="BJ782" s="17" t="s">
        <v>150</v>
      </c>
      <c r="BK782" s="196">
        <f t="shared" ref="BK782:BK788" si="89">ROUND(I782*H782,2)</f>
        <v>0</v>
      </c>
      <c r="BL782" s="17" t="s">
        <v>261</v>
      </c>
      <c r="BM782" s="195" t="s">
        <v>1235</v>
      </c>
    </row>
    <row r="783" spans="1:65" s="2" customFormat="1" ht="24.2" customHeight="1">
      <c r="A783" s="34"/>
      <c r="B783" s="35"/>
      <c r="C783" s="183" t="s">
        <v>1236</v>
      </c>
      <c r="D783" s="183" t="s">
        <v>145</v>
      </c>
      <c r="E783" s="184" t="s">
        <v>1237</v>
      </c>
      <c r="F783" s="185" t="s">
        <v>1238</v>
      </c>
      <c r="G783" s="186" t="s">
        <v>247</v>
      </c>
      <c r="H783" s="187">
        <v>2</v>
      </c>
      <c r="I783" s="188"/>
      <c r="J783" s="189">
        <f t="shared" si="80"/>
        <v>0</v>
      </c>
      <c r="K783" s="190"/>
      <c r="L783" s="39"/>
      <c r="M783" s="191" t="s">
        <v>1</v>
      </c>
      <c r="N783" s="192" t="s">
        <v>39</v>
      </c>
      <c r="O783" s="71"/>
      <c r="P783" s="193">
        <f t="shared" si="81"/>
        <v>0</v>
      </c>
      <c r="Q783" s="193">
        <v>0</v>
      </c>
      <c r="R783" s="193">
        <f t="shared" si="82"/>
        <v>0</v>
      </c>
      <c r="S783" s="193">
        <v>0</v>
      </c>
      <c r="T783" s="194">
        <f t="shared" si="83"/>
        <v>0</v>
      </c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R783" s="195" t="s">
        <v>261</v>
      </c>
      <c r="AT783" s="195" t="s">
        <v>145</v>
      </c>
      <c r="AU783" s="195" t="s">
        <v>150</v>
      </c>
      <c r="AY783" s="17" t="s">
        <v>142</v>
      </c>
      <c r="BE783" s="196">
        <f t="shared" si="84"/>
        <v>0</v>
      </c>
      <c r="BF783" s="196">
        <f t="shared" si="85"/>
        <v>0</v>
      </c>
      <c r="BG783" s="196">
        <f t="shared" si="86"/>
        <v>0</v>
      </c>
      <c r="BH783" s="196">
        <f t="shared" si="87"/>
        <v>0</v>
      </c>
      <c r="BI783" s="196">
        <f t="shared" si="88"/>
        <v>0</v>
      </c>
      <c r="BJ783" s="17" t="s">
        <v>150</v>
      </c>
      <c r="BK783" s="196">
        <f t="shared" si="89"/>
        <v>0</v>
      </c>
      <c r="BL783" s="17" t="s">
        <v>261</v>
      </c>
      <c r="BM783" s="195" t="s">
        <v>1239</v>
      </c>
    </row>
    <row r="784" spans="1:65" s="2" customFormat="1" ht="24.2" customHeight="1">
      <c r="A784" s="34"/>
      <c r="B784" s="35"/>
      <c r="C784" s="230" t="s">
        <v>1240</v>
      </c>
      <c r="D784" s="230" t="s">
        <v>413</v>
      </c>
      <c r="E784" s="231" t="s">
        <v>1241</v>
      </c>
      <c r="F784" s="232" t="s">
        <v>1242</v>
      </c>
      <c r="G784" s="233" t="s">
        <v>247</v>
      </c>
      <c r="H784" s="234">
        <v>2</v>
      </c>
      <c r="I784" s="235"/>
      <c r="J784" s="236">
        <f t="shared" si="80"/>
        <v>0</v>
      </c>
      <c r="K784" s="237"/>
      <c r="L784" s="238"/>
      <c r="M784" s="239" t="s">
        <v>1</v>
      </c>
      <c r="N784" s="240" t="s">
        <v>39</v>
      </c>
      <c r="O784" s="71"/>
      <c r="P784" s="193">
        <f t="shared" si="81"/>
        <v>0</v>
      </c>
      <c r="Q784" s="193">
        <v>4.0000000000000003E-5</v>
      </c>
      <c r="R784" s="193">
        <f t="shared" si="82"/>
        <v>8.0000000000000007E-5</v>
      </c>
      <c r="S784" s="193">
        <v>0</v>
      </c>
      <c r="T784" s="194">
        <f t="shared" si="83"/>
        <v>0</v>
      </c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R784" s="195" t="s">
        <v>348</v>
      </c>
      <c r="AT784" s="195" t="s">
        <v>413</v>
      </c>
      <c r="AU784" s="195" t="s">
        <v>150</v>
      </c>
      <c r="AY784" s="17" t="s">
        <v>142</v>
      </c>
      <c r="BE784" s="196">
        <f t="shared" si="84"/>
        <v>0</v>
      </c>
      <c r="BF784" s="196">
        <f t="shared" si="85"/>
        <v>0</v>
      </c>
      <c r="BG784" s="196">
        <f t="shared" si="86"/>
        <v>0</v>
      </c>
      <c r="BH784" s="196">
        <f t="shared" si="87"/>
        <v>0</v>
      </c>
      <c r="BI784" s="196">
        <f t="shared" si="88"/>
        <v>0</v>
      </c>
      <c r="BJ784" s="17" t="s">
        <v>150</v>
      </c>
      <c r="BK784" s="196">
        <f t="shared" si="89"/>
        <v>0</v>
      </c>
      <c r="BL784" s="17" t="s">
        <v>261</v>
      </c>
      <c r="BM784" s="195" t="s">
        <v>1243</v>
      </c>
    </row>
    <row r="785" spans="1:65" s="2" customFormat="1" ht="24.2" customHeight="1">
      <c r="A785" s="34"/>
      <c r="B785" s="35"/>
      <c r="C785" s="183" t="s">
        <v>1244</v>
      </c>
      <c r="D785" s="183" t="s">
        <v>145</v>
      </c>
      <c r="E785" s="184" t="s">
        <v>1237</v>
      </c>
      <c r="F785" s="185" t="s">
        <v>1238</v>
      </c>
      <c r="G785" s="186" t="s">
        <v>247</v>
      </c>
      <c r="H785" s="187">
        <v>1</v>
      </c>
      <c r="I785" s="188"/>
      <c r="J785" s="189">
        <f t="shared" si="80"/>
        <v>0</v>
      </c>
      <c r="K785" s="190"/>
      <c r="L785" s="39"/>
      <c r="M785" s="191" t="s">
        <v>1</v>
      </c>
      <c r="N785" s="192" t="s">
        <v>39</v>
      </c>
      <c r="O785" s="71"/>
      <c r="P785" s="193">
        <f t="shared" si="81"/>
        <v>0</v>
      </c>
      <c r="Q785" s="193">
        <v>0</v>
      </c>
      <c r="R785" s="193">
        <f t="shared" si="82"/>
        <v>0</v>
      </c>
      <c r="S785" s="193">
        <v>0</v>
      </c>
      <c r="T785" s="194">
        <f t="shared" si="83"/>
        <v>0</v>
      </c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R785" s="195" t="s">
        <v>261</v>
      </c>
      <c r="AT785" s="195" t="s">
        <v>145</v>
      </c>
      <c r="AU785" s="195" t="s">
        <v>150</v>
      </c>
      <c r="AY785" s="17" t="s">
        <v>142</v>
      </c>
      <c r="BE785" s="196">
        <f t="shared" si="84"/>
        <v>0</v>
      </c>
      <c r="BF785" s="196">
        <f t="shared" si="85"/>
        <v>0</v>
      </c>
      <c r="BG785" s="196">
        <f t="shared" si="86"/>
        <v>0</v>
      </c>
      <c r="BH785" s="196">
        <f t="shared" si="87"/>
        <v>0</v>
      </c>
      <c r="BI785" s="196">
        <f t="shared" si="88"/>
        <v>0</v>
      </c>
      <c r="BJ785" s="17" t="s">
        <v>150</v>
      </c>
      <c r="BK785" s="196">
        <f t="shared" si="89"/>
        <v>0</v>
      </c>
      <c r="BL785" s="17" t="s">
        <v>261</v>
      </c>
      <c r="BM785" s="195" t="s">
        <v>1245</v>
      </c>
    </row>
    <row r="786" spans="1:65" s="2" customFormat="1" ht="24.2" customHeight="1">
      <c r="A786" s="34"/>
      <c r="B786" s="35"/>
      <c r="C786" s="230" t="s">
        <v>1246</v>
      </c>
      <c r="D786" s="230" t="s">
        <v>413</v>
      </c>
      <c r="E786" s="231" t="s">
        <v>1247</v>
      </c>
      <c r="F786" s="232" t="s">
        <v>1248</v>
      </c>
      <c r="G786" s="233" t="s">
        <v>247</v>
      </c>
      <c r="H786" s="234">
        <v>1</v>
      </c>
      <c r="I786" s="235"/>
      <c r="J786" s="236">
        <f t="shared" si="80"/>
        <v>0</v>
      </c>
      <c r="K786" s="237"/>
      <c r="L786" s="238"/>
      <c r="M786" s="239" t="s">
        <v>1</v>
      </c>
      <c r="N786" s="240" t="s">
        <v>39</v>
      </c>
      <c r="O786" s="71"/>
      <c r="P786" s="193">
        <f t="shared" si="81"/>
        <v>0</v>
      </c>
      <c r="Q786" s="193">
        <v>1.01E-3</v>
      </c>
      <c r="R786" s="193">
        <f t="shared" si="82"/>
        <v>1.01E-3</v>
      </c>
      <c r="S786" s="193">
        <v>0</v>
      </c>
      <c r="T786" s="194">
        <f t="shared" si="83"/>
        <v>0</v>
      </c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R786" s="195" t="s">
        <v>348</v>
      </c>
      <c r="AT786" s="195" t="s">
        <v>413</v>
      </c>
      <c r="AU786" s="195" t="s">
        <v>150</v>
      </c>
      <c r="AY786" s="17" t="s">
        <v>142</v>
      </c>
      <c r="BE786" s="196">
        <f t="shared" si="84"/>
        <v>0</v>
      </c>
      <c r="BF786" s="196">
        <f t="shared" si="85"/>
        <v>0</v>
      </c>
      <c r="BG786" s="196">
        <f t="shared" si="86"/>
        <v>0</v>
      </c>
      <c r="BH786" s="196">
        <f t="shared" si="87"/>
        <v>0</v>
      </c>
      <c r="BI786" s="196">
        <f t="shared" si="88"/>
        <v>0</v>
      </c>
      <c r="BJ786" s="17" t="s">
        <v>150</v>
      </c>
      <c r="BK786" s="196">
        <f t="shared" si="89"/>
        <v>0</v>
      </c>
      <c r="BL786" s="17" t="s">
        <v>261</v>
      </c>
      <c r="BM786" s="195" t="s">
        <v>1249</v>
      </c>
    </row>
    <row r="787" spans="1:65" s="2" customFormat="1" ht="21.75" customHeight="1">
      <c r="A787" s="34"/>
      <c r="B787" s="35"/>
      <c r="C787" s="183" t="s">
        <v>1250</v>
      </c>
      <c r="D787" s="183" t="s">
        <v>145</v>
      </c>
      <c r="E787" s="184" t="s">
        <v>1251</v>
      </c>
      <c r="F787" s="185" t="s">
        <v>1252</v>
      </c>
      <c r="G787" s="186" t="s">
        <v>313</v>
      </c>
      <c r="H787" s="187">
        <v>25</v>
      </c>
      <c r="I787" s="188"/>
      <c r="J787" s="189">
        <f t="shared" si="80"/>
        <v>0</v>
      </c>
      <c r="K787" s="190"/>
      <c r="L787" s="39"/>
      <c r="M787" s="191" t="s">
        <v>1</v>
      </c>
      <c r="N787" s="192" t="s">
        <v>39</v>
      </c>
      <c r="O787" s="71"/>
      <c r="P787" s="193">
        <f t="shared" si="81"/>
        <v>0</v>
      </c>
      <c r="Q787" s="193">
        <v>0</v>
      </c>
      <c r="R787" s="193">
        <f t="shared" si="82"/>
        <v>0</v>
      </c>
      <c r="S787" s="193">
        <v>0</v>
      </c>
      <c r="T787" s="194">
        <f t="shared" si="83"/>
        <v>0</v>
      </c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R787" s="195" t="s">
        <v>261</v>
      </c>
      <c r="AT787" s="195" t="s">
        <v>145</v>
      </c>
      <c r="AU787" s="195" t="s">
        <v>150</v>
      </c>
      <c r="AY787" s="17" t="s">
        <v>142</v>
      </c>
      <c r="BE787" s="196">
        <f t="shared" si="84"/>
        <v>0</v>
      </c>
      <c r="BF787" s="196">
        <f t="shared" si="85"/>
        <v>0</v>
      </c>
      <c r="BG787" s="196">
        <f t="shared" si="86"/>
        <v>0</v>
      </c>
      <c r="BH787" s="196">
        <f t="shared" si="87"/>
        <v>0</v>
      </c>
      <c r="BI787" s="196">
        <f t="shared" si="88"/>
        <v>0</v>
      </c>
      <c r="BJ787" s="17" t="s">
        <v>150</v>
      </c>
      <c r="BK787" s="196">
        <f t="shared" si="89"/>
        <v>0</v>
      </c>
      <c r="BL787" s="17" t="s">
        <v>261</v>
      </c>
      <c r="BM787" s="195" t="s">
        <v>1253</v>
      </c>
    </row>
    <row r="788" spans="1:65" s="2" customFormat="1" ht="37.9" customHeight="1">
      <c r="A788" s="34"/>
      <c r="B788" s="35"/>
      <c r="C788" s="230" t="s">
        <v>1254</v>
      </c>
      <c r="D788" s="230" t="s">
        <v>413</v>
      </c>
      <c r="E788" s="231" t="s">
        <v>1255</v>
      </c>
      <c r="F788" s="232" t="s">
        <v>1256</v>
      </c>
      <c r="G788" s="233" t="s">
        <v>313</v>
      </c>
      <c r="H788" s="234">
        <v>30</v>
      </c>
      <c r="I788" s="235"/>
      <c r="J788" s="236">
        <f t="shared" si="80"/>
        <v>0</v>
      </c>
      <c r="K788" s="237"/>
      <c r="L788" s="238"/>
      <c r="M788" s="239" t="s">
        <v>1</v>
      </c>
      <c r="N788" s="240" t="s">
        <v>39</v>
      </c>
      <c r="O788" s="71"/>
      <c r="P788" s="193">
        <f t="shared" si="81"/>
        <v>0</v>
      </c>
      <c r="Q788" s="193">
        <v>4.0000000000000003E-5</v>
      </c>
      <c r="R788" s="193">
        <f t="shared" si="82"/>
        <v>1.2000000000000001E-3</v>
      </c>
      <c r="S788" s="193">
        <v>0</v>
      </c>
      <c r="T788" s="194">
        <f t="shared" si="83"/>
        <v>0</v>
      </c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R788" s="195" t="s">
        <v>348</v>
      </c>
      <c r="AT788" s="195" t="s">
        <v>413</v>
      </c>
      <c r="AU788" s="195" t="s">
        <v>150</v>
      </c>
      <c r="AY788" s="17" t="s">
        <v>142</v>
      </c>
      <c r="BE788" s="196">
        <f t="shared" si="84"/>
        <v>0</v>
      </c>
      <c r="BF788" s="196">
        <f t="shared" si="85"/>
        <v>0</v>
      </c>
      <c r="BG788" s="196">
        <f t="shared" si="86"/>
        <v>0</v>
      </c>
      <c r="BH788" s="196">
        <f t="shared" si="87"/>
        <v>0</v>
      </c>
      <c r="BI788" s="196">
        <f t="shared" si="88"/>
        <v>0</v>
      </c>
      <c r="BJ788" s="17" t="s">
        <v>150</v>
      </c>
      <c r="BK788" s="196">
        <f t="shared" si="89"/>
        <v>0</v>
      </c>
      <c r="BL788" s="17" t="s">
        <v>261</v>
      </c>
      <c r="BM788" s="195" t="s">
        <v>1257</v>
      </c>
    </row>
    <row r="789" spans="1:65" s="14" customFormat="1" ht="11.25">
      <c r="B789" s="208"/>
      <c r="C789" s="209"/>
      <c r="D789" s="199" t="s">
        <v>152</v>
      </c>
      <c r="E789" s="209"/>
      <c r="F789" s="211" t="s">
        <v>1258</v>
      </c>
      <c r="G789" s="209"/>
      <c r="H789" s="212">
        <v>30</v>
      </c>
      <c r="I789" s="213"/>
      <c r="J789" s="209"/>
      <c r="K789" s="209"/>
      <c r="L789" s="214"/>
      <c r="M789" s="215"/>
      <c r="N789" s="216"/>
      <c r="O789" s="216"/>
      <c r="P789" s="216"/>
      <c r="Q789" s="216"/>
      <c r="R789" s="216"/>
      <c r="S789" s="216"/>
      <c r="T789" s="217"/>
      <c r="AT789" s="218" t="s">
        <v>152</v>
      </c>
      <c r="AU789" s="218" t="s">
        <v>150</v>
      </c>
      <c r="AV789" s="14" t="s">
        <v>150</v>
      </c>
      <c r="AW789" s="14" t="s">
        <v>4</v>
      </c>
      <c r="AX789" s="14" t="s">
        <v>80</v>
      </c>
      <c r="AY789" s="218" t="s">
        <v>142</v>
      </c>
    </row>
    <row r="790" spans="1:65" s="2" customFormat="1" ht="21.75" customHeight="1">
      <c r="A790" s="34"/>
      <c r="B790" s="35"/>
      <c r="C790" s="183" t="s">
        <v>1259</v>
      </c>
      <c r="D790" s="183" t="s">
        <v>145</v>
      </c>
      <c r="E790" s="184" t="s">
        <v>1260</v>
      </c>
      <c r="F790" s="185" t="s">
        <v>1261</v>
      </c>
      <c r="G790" s="186" t="s">
        <v>247</v>
      </c>
      <c r="H790" s="187">
        <v>1</v>
      </c>
      <c r="I790" s="188"/>
      <c r="J790" s="189">
        <f>ROUND(I790*H790,2)</f>
        <v>0</v>
      </c>
      <c r="K790" s="190"/>
      <c r="L790" s="39"/>
      <c r="M790" s="191" t="s">
        <v>1</v>
      </c>
      <c r="N790" s="192" t="s">
        <v>39</v>
      </c>
      <c r="O790" s="71"/>
      <c r="P790" s="193">
        <f>O790*H790</f>
        <v>0</v>
      </c>
      <c r="Q790" s="193">
        <v>0</v>
      </c>
      <c r="R790" s="193">
        <f>Q790*H790</f>
        <v>0</v>
      </c>
      <c r="S790" s="193">
        <v>0</v>
      </c>
      <c r="T790" s="194">
        <f>S790*H790</f>
        <v>0</v>
      </c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R790" s="195" t="s">
        <v>261</v>
      </c>
      <c r="AT790" s="195" t="s">
        <v>145</v>
      </c>
      <c r="AU790" s="195" t="s">
        <v>150</v>
      </c>
      <c r="AY790" s="17" t="s">
        <v>142</v>
      </c>
      <c r="BE790" s="196">
        <f>IF(N790="základní",J790,0)</f>
        <v>0</v>
      </c>
      <c r="BF790" s="196">
        <f>IF(N790="snížená",J790,0)</f>
        <v>0</v>
      </c>
      <c r="BG790" s="196">
        <f>IF(N790="zákl. přenesená",J790,0)</f>
        <v>0</v>
      </c>
      <c r="BH790" s="196">
        <f>IF(N790="sníž. přenesená",J790,0)</f>
        <v>0</v>
      </c>
      <c r="BI790" s="196">
        <f>IF(N790="nulová",J790,0)</f>
        <v>0</v>
      </c>
      <c r="BJ790" s="17" t="s">
        <v>150</v>
      </c>
      <c r="BK790" s="196">
        <f>ROUND(I790*H790,2)</f>
        <v>0</v>
      </c>
      <c r="BL790" s="17" t="s">
        <v>261</v>
      </c>
      <c r="BM790" s="195" t="s">
        <v>1262</v>
      </c>
    </row>
    <row r="791" spans="1:65" s="2" customFormat="1" ht="16.5" customHeight="1">
      <c r="A791" s="34"/>
      <c r="B791" s="35"/>
      <c r="C791" s="230" t="s">
        <v>1263</v>
      </c>
      <c r="D791" s="230" t="s">
        <v>413</v>
      </c>
      <c r="E791" s="231" t="s">
        <v>1264</v>
      </c>
      <c r="F791" s="232" t="s">
        <v>1265</v>
      </c>
      <c r="G791" s="233" t="s">
        <v>247</v>
      </c>
      <c r="H791" s="234">
        <v>1</v>
      </c>
      <c r="I791" s="235"/>
      <c r="J791" s="236">
        <f>ROUND(I791*H791,2)</f>
        <v>0</v>
      </c>
      <c r="K791" s="237"/>
      <c r="L791" s="238"/>
      <c r="M791" s="239" t="s">
        <v>1</v>
      </c>
      <c r="N791" s="240" t="s">
        <v>39</v>
      </c>
      <c r="O791" s="71"/>
      <c r="P791" s="193">
        <f>O791*H791</f>
        <v>0</v>
      </c>
      <c r="Q791" s="193">
        <v>4.4999999999999999E-4</v>
      </c>
      <c r="R791" s="193">
        <f>Q791*H791</f>
        <v>4.4999999999999999E-4</v>
      </c>
      <c r="S791" s="193">
        <v>0</v>
      </c>
      <c r="T791" s="194">
        <f>S791*H791</f>
        <v>0</v>
      </c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R791" s="195" t="s">
        <v>348</v>
      </c>
      <c r="AT791" s="195" t="s">
        <v>413</v>
      </c>
      <c r="AU791" s="195" t="s">
        <v>150</v>
      </c>
      <c r="AY791" s="17" t="s">
        <v>142</v>
      </c>
      <c r="BE791" s="196">
        <f>IF(N791="základní",J791,0)</f>
        <v>0</v>
      </c>
      <c r="BF791" s="196">
        <f>IF(N791="snížená",J791,0)</f>
        <v>0</v>
      </c>
      <c r="BG791" s="196">
        <f>IF(N791="zákl. přenesená",J791,0)</f>
        <v>0</v>
      </c>
      <c r="BH791" s="196">
        <f>IF(N791="sníž. přenesená",J791,0)</f>
        <v>0</v>
      </c>
      <c r="BI791" s="196">
        <f>IF(N791="nulová",J791,0)</f>
        <v>0</v>
      </c>
      <c r="BJ791" s="17" t="s">
        <v>150</v>
      </c>
      <c r="BK791" s="196">
        <f>ROUND(I791*H791,2)</f>
        <v>0</v>
      </c>
      <c r="BL791" s="17" t="s">
        <v>261</v>
      </c>
      <c r="BM791" s="195" t="s">
        <v>1266</v>
      </c>
    </row>
    <row r="792" spans="1:65" s="2" customFormat="1" ht="21.75" customHeight="1">
      <c r="A792" s="34"/>
      <c r="B792" s="35"/>
      <c r="C792" s="183" t="s">
        <v>1267</v>
      </c>
      <c r="D792" s="183" t="s">
        <v>145</v>
      </c>
      <c r="E792" s="184" t="s">
        <v>1268</v>
      </c>
      <c r="F792" s="185" t="s">
        <v>1269</v>
      </c>
      <c r="G792" s="186" t="s">
        <v>247</v>
      </c>
      <c r="H792" s="187">
        <v>1</v>
      </c>
      <c r="I792" s="188"/>
      <c r="J792" s="189">
        <f>ROUND(I792*H792,2)</f>
        <v>0</v>
      </c>
      <c r="K792" s="190"/>
      <c r="L792" s="39"/>
      <c r="M792" s="191" t="s">
        <v>1</v>
      </c>
      <c r="N792" s="192" t="s">
        <v>39</v>
      </c>
      <c r="O792" s="71"/>
      <c r="P792" s="193">
        <f>O792*H792</f>
        <v>0</v>
      </c>
      <c r="Q792" s="193">
        <v>0</v>
      </c>
      <c r="R792" s="193">
        <f>Q792*H792</f>
        <v>0</v>
      </c>
      <c r="S792" s="193">
        <v>2.9999999999999997E-4</v>
      </c>
      <c r="T792" s="194">
        <f>S792*H792</f>
        <v>2.9999999999999997E-4</v>
      </c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R792" s="195" t="s">
        <v>261</v>
      </c>
      <c r="AT792" s="195" t="s">
        <v>145</v>
      </c>
      <c r="AU792" s="195" t="s">
        <v>150</v>
      </c>
      <c r="AY792" s="17" t="s">
        <v>142</v>
      </c>
      <c r="BE792" s="196">
        <f>IF(N792="základní",J792,0)</f>
        <v>0</v>
      </c>
      <c r="BF792" s="196">
        <f>IF(N792="snížená",J792,0)</f>
        <v>0</v>
      </c>
      <c r="BG792" s="196">
        <f>IF(N792="zákl. přenesená",J792,0)</f>
        <v>0</v>
      </c>
      <c r="BH792" s="196">
        <f>IF(N792="sníž. přenesená",J792,0)</f>
        <v>0</v>
      </c>
      <c r="BI792" s="196">
        <f>IF(N792="nulová",J792,0)</f>
        <v>0</v>
      </c>
      <c r="BJ792" s="17" t="s">
        <v>150</v>
      </c>
      <c r="BK792" s="196">
        <f>ROUND(I792*H792,2)</f>
        <v>0</v>
      </c>
      <c r="BL792" s="17" t="s">
        <v>261</v>
      </c>
      <c r="BM792" s="195" t="s">
        <v>1270</v>
      </c>
    </row>
    <row r="793" spans="1:65" s="2" customFormat="1" ht="16.5" customHeight="1">
      <c r="A793" s="34"/>
      <c r="B793" s="35"/>
      <c r="C793" s="183" t="s">
        <v>1271</v>
      </c>
      <c r="D793" s="183" t="s">
        <v>145</v>
      </c>
      <c r="E793" s="184" t="s">
        <v>1272</v>
      </c>
      <c r="F793" s="185" t="s">
        <v>1273</v>
      </c>
      <c r="G793" s="186" t="s">
        <v>247</v>
      </c>
      <c r="H793" s="187">
        <v>2</v>
      </c>
      <c r="I793" s="188"/>
      <c r="J793" s="189">
        <f>ROUND(I793*H793,2)</f>
        <v>0</v>
      </c>
      <c r="K793" s="190"/>
      <c r="L793" s="39"/>
      <c r="M793" s="191" t="s">
        <v>1</v>
      </c>
      <c r="N793" s="192" t="s">
        <v>39</v>
      </c>
      <c r="O793" s="71"/>
      <c r="P793" s="193">
        <f>O793*H793</f>
        <v>0</v>
      </c>
      <c r="Q793" s="193">
        <v>0</v>
      </c>
      <c r="R793" s="193">
        <f>Q793*H793</f>
        <v>0</v>
      </c>
      <c r="S793" s="193">
        <v>0</v>
      </c>
      <c r="T793" s="194">
        <f>S793*H793</f>
        <v>0</v>
      </c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R793" s="195" t="s">
        <v>261</v>
      </c>
      <c r="AT793" s="195" t="s">
        <v>145</v>
      </c>
      <c r="AU793" s="195" t="s">
        <v>150</v>
      </c>
      <c r="AY793" s="17" t="s">
        <v>142</v>
      </c>
      <c r="BE793" s="196">
        <f>IF(N793="základní",J793,0)</f>
        <v>0</v>
      </c>
      <c r="BF793" s="196">
        <f>IF(N793="snížená",J793,0)</f>
        <v>0</v>
      </c>
      <c r="BG793" s="196">
        <f>IF(N793="zákl. přenesená",J793,0)</f>
        <v>0</v>
      </c>
      <c r="BH793" s="196">
        <f>IF(N793="sníž. přenesená",J793,0)</f>
        <v>0</v>
      </c>
      <c r="BI793" s="196">
        <f>IF(N793="nulová",J793,0)</f>
        <v>0</v>
      </c>
      <c r="BJ793" s="17" t="s">
        <v>150</v>
      </c>
      <c r="BK793" s="196">
        <f>ROUND(I793*H793,2)</f>
        <v>0</v>
      </c>
      <c r="BL793" s="17" t="s">
        <v>261</v>
      </c>
      <c r="BM793" s="195" t="s">
        <v>1274</v>
      </c>
    </row>
    <row r="794" spans="1:65" s="13" customFormat="1" ht="11.25">
      <c r="B794" s="197"/>
      <c r="C794" s="198"/>
      <c r="D794" s="199" t="s">
        <v>152</v>
      </c>
      <c r="E794" s="200" t="s">
        <v>1</v>
      </c>
      <c r="F794" s="201" t="s">
        <v>1275</v>
      </c>
      <c r="G794" s="198"/>
      <c r="H794" s="200" t="s">
        <v>1</v>
      </c>
      <c r="I794" s="202"/>
      <c r="J794" s="198"/>
      <c r="K794" s="198"/>
      <c r="L794" s="203"/>
      <c r="M794" s="204"/>
      <c r="N794" s="205"/>
      <c r="O794" s="205"/>
      <c r="P794" s="205"/>
      <c r="Q794" s="205"/>
      <c r="R794" s="205"/>
      <c r="S794" s="205"/>
      <c r="T794" s="206"/>
      <c r="AT794" s="207" t="s">
        <v>152</v>
      </c>
      <c r="AU794" s="207" t="s">
        <v>150</v>
      </c>
      <c r="AV794" s="13" t="s">
        <v>80</v>
      </c>
      <c r="AW794" s="13" t="s">
        <v>31</v>
      </c>
      <c r="AX794" s="13" t="s">
        <v>73</v>
      </c>
      <c r="AY794" s="207" t="s">
        <v>142</v>
      </c>
    </row>
    <row r="795" spans="1:65" s="14" customFormat="1" ht="11.25">
      <c r="B795" s="208"/>
      <c r="C795" s="209"/>
      <c r="D795" s="199" t="s">
        <v>152</v>
      </c>
      <c r="E795" s="210" t="s">
        <v>1</v>
      </c>
      <c r="F795" s="211" t="s">
        <v>507</v>
      </c>
      <c r="G795" s="209"/>
      <c r="H795" s="212">
        <v>2</v>
      </c>
      <c r="I795" s="213"/>
      <c r="J795" s="209"/>
      <c r="K795" s="209"/>
      <c r="L795" s="214"/>
      <c r="M795" s="215"/>
      <c r="N795" s="216"/>
      <c r="O795" s="216"/>
      <c r="P795" s="216"/>
      <c r="Q795" s="216"/>
      <c r="R795" s="216"/>
      <c r="S795" s="216"/>
      <c r="T795" s="217"/>
      <c r="AT795" s="218" t="s">
        <v>152</v>
      </c>
      <c r="AU795" s="218" t="s">
        <v>150</v>
      </c>
      <c r="AV795" s="14" t="s">
        <v>150</v>
      </c>
      <c r="AW795" s="14" t="s">
        <v>31</v>
      </c>
      <c r="AX795" s="14" t="s">
        <v>80</v>
      </c>
      <c r="AY795" s="218" t="s">
        <v>142</v>
      </c>
    </row>
    <row r="796" spans="1:65" s="2" customFormat="1" ht="16.5" customHeight="1">
      <c r="A796" s="34"/>
      <c r="B796" s="35"/>
      <c r="C796" s="230" t="s">
        <v>1276</v>
      </c>
      <c r="D796" s="230" t="s">
        <v>413</v>
      </c>
      <c r="E796" s="231" t="s">
        <v>1277</v>
      </c>
      <c r="F796" s="232" t="s">
        <v>1278</v>
      </c>
      <c r="G796" s="233" t="s">
        <v>247</v>
      </c>
      <c r="H796" s="234">
        <v>2</v>
      </c>
      <c r="I796" s="235"/>
      <c r="J796" s="236">
        <f>ROUND(I796*H796,2)</f>
        <v>0</v>
      </c>
      <c r="K796" s="237"/>
      <c r="L796" s="238"/>
      <c r="M796" s="239" t="s">
        <v>1</v>
      </c>
      <c r="N796" s="240" t="s">
        <v>39</v>
      </c>
      <c r="O796" s="71"/>
      <c r="P796" s="193">
        <f>O796*H796</f>
        <v>0</v>
      </c>
      <c r="Q796" s="193">
        <v>1.3999999999999999E-4</v>
      </c>
      <c r="R796" s="193">
        <f>Q796*H796</f>
        <v>2.7999999999999998E-4</v>
      </c>
      <c r="S796" s="193">
        <v>0</v>
      </c>
      <c r="T796" s="194">
        <f>S796*H796</f>
        <v>0</v>
      </c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R796" s="195" t="s">
        <v>348</v>
      </c>
      <c r="AT796" s="195" t="s">
        <v>413</v>
      </c>
      <c r="AU796" s="195" t="s">
        <v>150</v>
      </c>
      <c r="AY796" s="17" t="s">
        <v>142</v>
      </c>
      <c r="BE796" s="196">
        <f>IF(N796="základní",J796,0)</f>
        <v>0</v>
      </c>
      <c r="BF796" s="196">
        <f>IF(N796="snížená",J796,0)</f>
        <v>0</v>
      </c>
      <c r="BG796" s="196">
        <f>IF(N796="zákl. přenesená",J796,0)</f>
        <v>0</v>
      </c>
      <c r="BH796" s="196">
        <f>IF(N796="sníž. přenesená",J796,0)</f>
        <v>0</v>
      </c>
      <c r="BI796" s="196">
        <f>IF(N796="nulová",J796,0)</f>
        <v>0</v>
      </c>
      <c r="BJ796" s="17" t="s">
        <v>150</v>
      </c>
      <c r="BK796" s="196">
        <f>ROUND(I796*H796,2)</f>
        <v>0</v>
      </c>
      <c r="BL796" s="17" t="s">
        <v>261</v>
      </c>
      <c r="BM796" s="195" t="s">
        <v>1279</v>
      </c>
    </row>
    <row r="797" spans="1:65" s="2" customFormat="1" ht="16.5" customHeight="1">
      <c r="A797" s="34"/>
      <c r="B797" s="35"/>
      <c r="C797" s="230" t="s">
        <v>1280</v>
      </c>
      <c r="D797" s="230" t="s">
        <v>413</v>
      </c>
      <c r="E797" s="231" t="s">
        <v>1281</v>
      </c>
      <c r="F797" s="232" t="s">
        <v>1282</v>
      </c>
      <c r="G797" s="233" t="s">
        <v>247</v>
      </c>
      <c r="H797" s="234">
        <v>2</v>
      </c>
      <c r="I797" s="235"/>
      <c r="J797" s="236">
        <f>ROUND(I797*H797,2)</f>
        <v>0</v>
      </c>
      <c r="K797" s="237"/>
      <c r="L797" s="238"/>
      <c r="M797" s="239" t="s">
        <v>1</v>
      </c>
      <c r="N797" s="240" t="s">
        <v>39</v>
      </c>
      <c r="O797" s="71"/>
      <c r="P797" s="193">
        <f>O797*H797</f>
        <v>0</v>
      </c>
      <c r="Q797" s="193">
        <v>1.1E-4</v>
      </c>
      <c r="R797" s="193">
        <f>Q797*H797</f>
        <v>2.2000000000000001E-4</v>
      </c>
      <c r="S797" s="193">
        <v>0</v>
      </c>
      <c r="T797" s="194">
        <f>S797*H797</f>
        <v>0</v>
      </c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R797" s="195" t="s">
        <v>348</v>
      </c>
      <c r="AT797" s="195" t="s">
        <v>413</v>
      </c>
      <c r="AU797" s="195" t="s">
        <v>150</v>
      </c>
      <c r="AY797" s="17" t="s">
        <v>142</v>
      </c>
      <c r="BE797" s="196">
        <f>IF(N797="základní",J797,0)</f>
        <v>0</v>
      </c>
      <c r="BF797" s="196">
        <f>IF(N797="snížená",J797,0)</f>
        <v>0</v>
      </c>
      <c r="BG797" s="196">
        <f>IF(N797="zákl. přenesená",J797,0)</f>
        <v>0</v>
      </c>
      <c r="BH797" s="196">
        <f>IF(N797="sníž. přenesená",J797,0)</f>
        <v>0</v>
      </c>
      <c r="BI797" s="196">
        <f>IF(N797="nulová",J797,0)</f>
        <v>0</v>
      </c>
      <c r="BJ797" s="17" t="s">
        <v>150</v>
      </c>
      <c r="BK797" s="196">
        <f>ROUND(I797*H797,2)</f>
        <v>0</v>
      </c>
      <c r="BL797" s="17" t="s">
        <v>261</v>
      </c>
      <c r="BM797" s="195" t="s">
        <v>1283</v>
      </c>
    </row>
    <row r="798" spans="1:65" s="2" customFormat="1" ht="24.2" customHeight="1">
      <c r="A798" s="34"/>
      <c r="B798" s="35"/>
      <c r="C798" s="183" t="s">
        <v>1284</v>
      </c>
      <c r="D798" s="183" t="s">
        <v>145</v>
      </c>
      <c r="E798" s="184" t="s">
        <v>1285</v>
      </c>
      <c r="F798" s="185" t="s">
        <v>1286</v>
      </c>
      <c r="G798" s="186" t="s">
        <v>148</v>
      </c>
      <c r="H798" s="187">
        <v>3.0000000000000001E-3</v>
      </c>
      <c r="I798" s="188"/>
      <c r="J798" s="189">
        <f>ROUND(I798*H798,2)</f>
        <v>0</v>
      </c>
      <c r="K798" s="190"/>
      <c r="L798" s="39"/>
      <c r="M798" s="191" t="s">
        <v>1</v>
      </c>
      <c r="N798" s="192" t="s">
        <v>39</v>
      </c>
      <c r="O798" s="71"/>
      <c r="P798" s="193">
        <f>O798*H798</f>
        <v>0</v>
      </c>
      <c r="Q798" s="193">
        <v>0</v>
      </c>
      <c r="R798" s="193">
        <f>Q798*H798</f>
        <v>0</v>
      </c>
      <c r="S798" s="193">
        <v>0</v>
      </c>
      <c r="T798" s="194">
        <f>S798*H798</f>
        <v>0</v>
      </c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R798" s="195" t="s">
        <v>261</v>
      </c>
      <c r="AT798" s="195" t="s">
        <v>145</v>
      </c>
      <c r="AU798" s="195" t="s">
        <v>150</v>
      </c>
      <c r="AY798" s="17" t="s">
        <v>142</v>
      </c>
      <c r="BE798" s="196">
        <f>IF(N798="základní",J798,0)</f>
        <v>0</v>
      </c>
      <c r="BF798" s="196">
        <f>IF(N798="snížená",J798,0)</f>
        <v>0</v>
      </c>
      <c r="BG798" s="196">
        <f>IF(N798="zákl. přenesená",J798,0)</f>
        <v>0</v>
      </c>
      <c r="BH798" s="196">
        <f>IF(N798="sníž. přenesená",J798,0)</f>
        <v>0</v>
      </c>
      <c r="BI798" s="196">
        <f>IF(N798="nulová",J798,0)</f>
        <v>0</v>
      </c>
      <c r="BJ798" s="17" t="s">
        <v>150</v>
      </c>
      <c r="BK798" s="196">
        <f>ROUND(I798*H798,2)</f>
        <v>0</v>
      </c>
      <c r="BL798" s="17" t="s">
        <v>261</v>
      </c>
      <c r="BM798" s="195" t="s">
        <v>1287</v>
      </c>
    </row>
    <row r="799" spans="1:65" s="2" customFormat="1" ht="24.2" customHeight="1">
      <c r="A799" s="34"/>
      <c r="B799" s="35"/>
      <c r="C799" s="183" t="s">
        <v>1288</v>
      </c>
      <c r="D799" s="183" t="s">
        <v>145</v>
      </c>
      <c r="E799" s="184" t="s">
        <v>1289</v>
      </c>
      <c r="F799" s="185" t="s">
        <v>1290</v>
      </c>
      <c r="G799" s="186" t="s">
        <v>148</v>
      </c>
      <c r="H799" s="187">
        <v>3.0000000000000001E-3</v>
      </c>
      <c r="I799" s="188"/>
      <c r="J799" s="189">
        <f>ROUND(I799*H799,2)</f>
        <v>0</v>
      </c>
      <c r="K799" s="190"/>
      <c r="L799" s="39"/>
      <c r="M799" s="191" t="s">
        <v>1</v>
      </c>
      <c r="N799" s="192" t="s">
        <v>39</v>
      </c>
      <c r="O799" s="71"/>
      <c r="P799" s="193">
        <f>O799*H799</f>
        <v>0</v>
      </c>
      <c r="Q799" s="193">
        <v>0</v>
      </c>
      <c r="R799" s="193">
        <f>Q799*H799</f>
        <v>0</v>
      </c>
      <c r="S799" s="193">
        <v>0</v>
      </c>
      <c r="T799" s="194">
        <f>S799*H799</f>
        <v>0</v>
      </c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R799" s="195" t="s">
        <v>261</v>
      </c>
      <c r="AT799" s="195" t="s">
        <v>145</v>
      </c>
      <c r="AU799" s="195" t="s">
        <v>150</v>
      </c>
      <c r="AY799" s="17" t="s">
        <v>142</v>
      </c>
      <c r="BE799" s="196">
        <f>IF(N799="základní",J799,0)</f>
        <v>0</v>
      </c>
      <c r="BF799" s="196">
        <f>IF(N799="snížená",J799,0)</f>
        <v>0</v>
      </c>
      <c r="BG799" s="196">
        <f>IF(N799="zákl. přenesená",J799,0)</f>
        <v>0</v>
      </c>
      <c r="BH799" s="196">
        <f>IF(N799="sníž. přenesená",J799,0)</f>
        <v>0</v>
      </c>
      <c r="BI799" s="196">
        <f>IF(N799="nulová",J799,0)</f>
        <v>0</v>
      </c>
      <c r="BJ799" s="17" t="s">
        <v>150</v>
      </c>
      <c r="BK799" s="196">
        <f>ROUND(I799*H799,2)</f>
        <v>0</v>
      </c>
      <c r="BL799" s="17" t="s">
        <v>261</v>
      </c>
      <c r="BM799" s="195" t="s">
        <v>1291</v>
      </c>
    </row>
    <row r="800" spans="1:65" s="12" customFormat="1" ht="22.9" customHeight="1">
      <c r="B800" s="167"/>
      <c r="C800" s="168"/>
      <c r="D800" s="169" t="s">
        <v>72</v>
      </c>
      <c r="E800" s="181" t="s">
        <v>1292</v>
      </c>
      <c r="F800" s="181" t="s">
        <v>1293</v>
      </c>
      <c r="G800" s="168"/>
      <c r="H800" s="168"/>
      <c r="I800" s="171"/>
      <c r="J800" s="182">
        <f>BK800</f>
        <v>0</v>
      </c>
      <c r="K800" s="168"/>
      <c r="L800" s="173"/>
      <c r="M800" s="174"/>
      <c r="N800" s="175"/>
      <c r="O800" s="175"/>
      <c r="P800" s="176">
        <f>SUM(P801:P818)</f>
        <v>0</v>
      </c>
      <c r="Q800" s="175"/>
      <c r="R800" s="176">
        <f>SUM(R801:R818)</f>
        <v>3.5999999999999999E-3</v>
      </c>
      <c r="S800" s="175"/>
      <c r="T800" s="177">
        <f>SUM(T801:T818)</f>
        <v>3.0000000000000003E-4</v>
      </c>
      <c r="AR800" s="178" t="s">
        <v>150</v>
      </c>
      <c r="AT800" s="179" t="s">
        <v>72</v>
      </c>
      <c r="AU800" s="179" t="s">
        <v>80</v>
      </c>
      <c r="AY800" s="178" t="s">
        <v>142</v>
      </c>
      <c r="BK800" s="180">
        <f>SUM(BK801:BK818)</f>
        <v>0</v>
      </c>
    </row>
    <row r="801" spans="1:65" s="2" customFormat="1" ht="24.2" customHeight="1">
      <c r="A801" s="34"/>
      <c r="B801" s="35"/>
      <c r="C801" s="183" t="s">
        <v>1294</v>
      </c>
      <c r="D801" s="183" t="s">
        <v>145</v>
      </c>
      <c r="E801" s="184" t="s">
        <v>1295</v>
      </c>
      <c r="F801" s="185" t="s">
        <v>1296</v>
      </c>
      <c r="G801" s="186" t="s">
        <v>247</v>
      </c>
      <c r="H801" s="187">
        <v>2</v>
      </c>
      <c r="I801" s="188"/>
      <c r="J801" s="189">
        <f>ROUND(I801*H801,2)</f>
        <v>0</v>
      </c>
      <c r="K801" s="190"/>
      <c r="L801" s="39"/>
      <c r="M801" s="191" t="s">
        <v>1</v>
      </c>
      <c r="N801" s="192" t="s">
        <v>39</v>
      </c>
      <c r="O801" s="71"/>
      <c r="P801" s="193">
        <f>O801*H801</f>
        <v>0</v>
      </c>
      <c r="Q801" s="193">
        <v>0</v>
      </c>
      <c r="R801" s="193">
        <f>Q801*H801</f>
        <v>0</v>
      </c>
      <c r="S801" s="193">
        <v>0</v>
      </c>
      <c r="T801" s="194">
        <f>S801*H801</f>
        <v>0</v>
      </c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R801" s="195" t="s">
        <v>261</v>
      </c>
      <c r="AT801" s="195" t="s">
        <v>145</v>
      </c>
      <c r="AU801" s="195" t="s">
        <v>150</v>
      </c>
      <c r="AY801" s="17" t="s">
        <v>142</v>
      </c>
      <c r="BE801" s="196">
        <f>IF(N801="základní",J801,0)</f>
        <v>0</v>
      </c>
      <c r="BF801" s="196">
        <f>IF(N801="snížená",J801,0)</f>
        <v>0</v>
      </c>
      <c r="BG801" s="196">
        <f>IF(N801="zákl. přenesená",J801,0)</f>
        <v>0</v>
      </c>
      <c r="BH801" s="196">
        <f>IF(N801="sníž. přenesená",J801,0)</f>
        <v>0</v>
      </c>
      <c r="BI801" s="196">
        <f>IF(N801="nulová",J801,0)</f>
        <v>0</v>
      </c>
      <c r="BJ801" s="17" t="s">
        <v>150</v>
      </c>
      <c r="BK801" s="196">
        <f>ROUND(I801*H801,2)</f>
        <v>0</v>
      </c>
      <c r="BL801" s="17" t="s">
        <v>261</v>
      </c>
      <c r="BM801" s="195" t="s">
        <v>1297</v>
      </c>
    </row>
    <row r="802" spans="1:65" s="13" customFormat="1" ht="11.25">
      <c r="B802" s="197"/>
      <c r="C802" s="198"/>
      <c r="D802" s="199" t="s">
        <v>152</v>
      </c>
      <c r="E802" s="200" t="s">
        <v>1</v>
      </c>
      <c r="F802" s="201" t="s">
        <v>1298</v>
      </c>
      <c r="G802" s="198"/>
      <c r="H802" s="200" t="s">
        <v>1</v>
      </c>
      <c r="I802" s="202"/>
      <c r="J802" s="198"/>
      <c r="K802" s="198"/>
      <c r="L802" s="203"/>
      <c r="M802" s="204"/>
      <c r="N802" s="205"/>
      <c r="O802" s="205"/>
      <c r="P802" s="205"/>
      <c r="Q802" s="205"/>
      <c r="R802" s="205"/>
      <c r="S802" s="205"/>
      <c r="T802" s="206"/>
      <c r="AT802" s="207" t="s">
        <v>152</v>
      </c>
      <c r="AU802" s="207" t="s">
        <v>150</v>
      </c>
      <c r="AV802" s="13" t="s">
        <v>80</v>
      </c>
      <c r="AW802" s="13" t="s">
        <v>31</v>
      </c>
      <c r="AX802" s="13" t="s">
        <v>73</v>
      </c>
      <c r="AY802" s="207" t="s">
        <v>142</v>
      </c>
    </row>
    <row r="803" spans="1:65" s="14" customFormat="1" ht="11.25">
      <c r="B803" s="208"/>
      <c r="C803" s="209"/>
      <c r="D803" s="199" t="s">
        <v>152</v>
      </c>
      <c r="E803" s="210" t="s">
        <v>1</v>
      </c>
      <c r="F803" s="211" t="s">
        <v>507</v>
      </c>
      <c r="G803" s="209"/>
      <c r="H803" s="212">
        <v>2</v>
      </c>
      <c r="I803" s="213"/>
      <c r="J803" s="209"/>
      <c r="K803" s="209"/>
      <c r="L803" s="214"/>
      <c r="M803" s="215"/>
      <c r="N803" s="216"/>
      <c r="O803" s="216"/>
      <c r="P803" s="216"/>
      <c r="Q803" s="216"/>
      <c r="R803" s="216"/>
      <c r="S803" s="216"/>
      <c r="T803" s="217"/>
      <c r="AT803" s="218" t="s">
        <v>152</v>
      </c>
      <c r="AU803" s="218" t="s">
        <v>150</v>
      </c>
      <c r="AV803" s="14" t="s">
        <v>150</v>
      </c>
      <c r="AW803" s="14" t="s">
        <v>31</v>
      </c>
      <c r="AX803" s="14" t="s">
        <v>80</v>
      </c>
      <c r="AY803" s="218" t="s">
        <v>142</v>
      </c>
    </row>
    <row r="804" spans="1:65" s="2" customFormat="1" ht="33" customHeight="1">
      <c r="A804" s="34"/>
      <c r="B804" s="35"/>
      <c r="C804" s="230" t="s">
        <v>1299</v>
      </c>
      <c r="D804" s="230" t="s">
        <v>413</v>
      </c>
      <c r="E804" s="231" t="s">
        <v>1300</v>
      </c>
      <c r="F804" s="232" t="s">
        <v>1301</v>
      </c>
      <c r="G804" s="233" t="s">
        <v>247</v>
      </c>
      <c r="H804" s="234">
        <v>2</v>
      </c>
      <c r="I804" s="235"/>
      <c r="J804" s="236">
        <f>ROUND(I804*H804,2)</f>
        <v>0</v>
      </c>
      <c r="K804" s="237"/>
      <c r="L804" s="238"/>
      <c r="M804" s="239" t="s">
        <v>1</v>
      </c>
      <c r="N804" s="240" t="s">
        <v>39</v>
      </c>
      <c r="O804" s="71"/>
      <c r="P804" s="193">
        <f>O804*H804</f>
        <v>0</v>
      </c>
      <c r="Q804" s="193">
        <v>1.5E-3</v>
      </c>
      <c r="R804" s="193">
        <f>Q804*H804</f>
        <v>3.0000000000000001E-3</v>
      </c>
      <c r="S804" s="193">
        <v>0</v>
      </c>
      <c r="T804" s="194">
        <f>S804*H804</f>
        <v>0</v>
      </c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R804" s="195" t="s">
        <v>348</v>
      </c>
      <c r="AT804" s="195" t="s">
        <v>413</v>
      </c>
      <c r="AU804" s="195" t="s">
        <v>150</v>
      </c>
      <c r="AY804" s="17" t="s">
        <v>142</v>
      </c>
      <c r="BE804" s="196">
        <f>IF(N804="základní",J804,0)</f>
        <v>0</v>
      </c>
      <c r="BF804" s="196">
        <f>IF(N804="snížená",J804,0)</f>
        <v>0</v>
      </c>
      <c r="BG804" s="196">
        <f>IF(N804="zákl. přenesená",J804,0)</f>
        <v>0</v>
      </c>
      <c r="BH804" s="196">
        <f>IF(N804="sníž. přenesená",J804,0)</f>
        <v>0</v>
      </c>
      <c r="BI804" s="196">
        <f>IF(N804="nulová",J804,0)</f>
        <v>0</v>
      </c>
      <c r="BJ804" s="17" t="s">
        <v>150</v>
      </c>
      <c r="BK804" s="196">
        <f>ROUND(I804*H804,2)</f>
        <v>0</v>
      </c>
      <c r="BL804" s="17" t="s">
        <v>261</v>
      </c>
      <c r="BM804" s="195" t="s">
        <v>1302</v>
      </c>
    </row>
    <row r="805" spans="1:65" s="2" customFormat="1" ht="21.75" customHeight="1">
      <c r="A805" s="34"/>
      <c r="B805" s="35"/>
      <c r="C805" s="183" t="s">
        <v>1303</v>
      </c>
      <c r="D805" s="183" t="s">
        <v>145</v>
      </c>
      <c r="E805" s="184" t="s">
        <v>1304</v>
      </c>
      <c r="F805" s="185" t="s">
        <v>1305</v>
      </c>
      <c r="G805" s="186" t="s">
        <v>247</v>
      </c>
      <c r="H805" s="187">
        <v>1</v>
      </c>
      <c r="I805" s="188"/>
      <c r="J805" s="189">
        <f>ROUND(I805*H805,2)</f>
        <v>0</v>
      </c>
      <c r="K805" s="190"/>
      <c r="L805" s="39"/>
      <c r="M805" s="191" t="s">
        <v>1</v>
      </c>
      <c r="N805" s="192" t="s">
        <v>39</v>
      </c>
      <c r="O805" s="71"/>
      <c r="P805" s="193">
        <f>O805*H805</f>
        <v>0</v>
      </c>
      <c r="Q805" s="193">
        <v>0</v>
      </c>
      <c r="R805" s="193">
        <f>Q805*H805</f>
        <v>0</v>
      </c>
      <c r="S805" s="193">
        <v>0</v>
      </c>
      <c r="T805" s="194">
        <f>S805*H805</f>
        <v>0</v>
      </c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R805" s="195" t="s">
        <v>261</v>
      </c>
      <c r="AT805" s="195" t="s">
        <v>145</v>
      </c>
      <c r="AU805" s="195" t="s">
        <v>150</v>
      </c>
      <c r="AY805" s="17" t="s">
        <v>142</v>
      </c>
      <c r="BE805" s="196">
        <f>IF(N805="základní",J805,0)</f>
        <v>0</v>
      </c>
      <c r="BF805" s="196">
        <f>IF(N805="snížená",J805,0)</f>
        <v>0</v>
      </c>
      <c r="BG805" s="196">
        <f>IF(N805="zákl. přenesená",J805,0)</f>
        <v>0</v>
      </c>
      <c r="BH805" s="196">
        <f>IF(N805="sníž. přenesená",J805,0)</f>
        <v>0</v>
      </c>
      <c r="BI805" s="196">
        <f>IF(N805="nulová",J805,0)</f>
        <v>0</v>
      </c>
      <c r="BJ805" s="17" t="s">
        <v>150</v>
      </c>
      <c r="BK805" s="196">
        <f>ROUND(I805*H805,2)</f>
        <v>0</v>
      </c>
      <c r="BL805" s="17" t="s">
        <v>261</v>
      </c>
      <c r="BM805" s="195" t="s">
        <v>1306</v>
      </c>
    </row>
    <row r="806" spans="1:65" s="13" customFormat="1" ht="11.25">
      <c r="B806" s="197"/>
      <c r="C806" s="198"/>
      <c r="D806" s="199" t="s">
        <v>152</v>
      </c>
      <c r="E806" s="200" t="s">
        <v>1</v>
      </c>
      <c r="F806" s="201" t="s">
        <v>182</v>
      </c>
      <c r="G806" s="198"/>
      <c r="H806" s="200" t="s">
        <v>1</v>
      </c>
      <c r="I806" s="202"/>
      <c r="J806" s="198"/>
      <c r="K806" s="198"/>
      <c r="L806" s="203"/>
      <c r="M806" s="204"/>
      <c r="N806" s="205"/>
      <c r="O806" s="205"/>
      <c r="P806" s="205"/>
      <c r="Q806" s="205"/>
      <c r="R806" s="205"/>
      <c r="S806" s="205"/>
      <c r="T806" s="206"/>
      <c r="AT806" s="207" t="s">
        <v>152</v>
      </c>
      <c r="AU806" s="207" t="s">
        <v>150</v>
      </c>
      <c r="AV806" s="13" t="s">
        <v>80</v>
      </c>
      <c r="AW806" s="13" t="s">
        <v>31</v>
      </c>
      <c r="AX806" s="13" t="s">
        <v>73</v>
      </c>
      <c r="AY806" s="207" t="s">
        <v>142</v>
      </c>
    </row>
    <row r="807" spans="1:65" s="14" customFormat="1" ht="11.25">
      <c r="B807" s="208"/>
      <c r="C807" s="209"/>
      <c r="D807" s="199" t="s">
        <v>152</v>
      </c>
      <c r="E807" s="210" t="s">
        <v>1</v>
      </c>
      <c r="F807" s="211" t="s">
        <v>80</v>
      </c>
      <c r="G807" s="209"/>
      <c r="H807" s="212">
        <v>1</v>
      </c>
      <c r="I807" s="213"/>
      <c r="J807" s="209"/>
      <c r="K807" s="209"/>
      <c r="L807" s="214"/>
      <c r="M807" s="215"/>
      <c r="N807" s="216"/>
      <c r="O807" s="216"/>
      <c r="P807" s="216"/>
      <c r="Q807" s="216"/>
      <c r="R807" s="216"/>
      <c r="S807" s="216"/>
      <c r="T807" s="217"/>
      <c r="AT807" s="218" t="s">
        <v>152</v>
      </c>
      <c r="AU807" s="218" t="s">
        <v>150</v>
      </c>
      <c r="AV807" s="14" t="s">
        <v>150</v>
      </c>
      <c r="AW807" s="14" t="s">
        <v>31</v>
      </c>
      <c r="AX807" s="14" t="s">
        <v>80</v>
      </c>
      <c r="AY807" s="218" t="s">
        <v>142</v>
      </c>
    </row>
    <row r="808" spans="1:65" s="2" customFormat="1" ht="24.2" customHeight="1">
      <c r="A808" s="34"/>
      <c r="B808" s="35"/>
      <c r="C808" s="230" t="s">
        <v>1307</v>
      </c>
      <c r="D808" s="230" t="s">
        <v>413</v>
      </c>
      <c r="E808" s="231" t="s">
        <v>1308</v>
      </c>
      <c r="F808" s="232" t="s">
        <v>1309</v>
      </c>
      <c r="G808" s="233" t="s">
        <v>247</v>
      </c>
      <c r="H808" s="234">
        <v>1</v>
      </c>
      <c r="I808" s="235"/>
      <c r="J808" s="236">
        <f>ROUND(I808*H808,2)</f>
        <v>0</v>
      </c>
      <c r="K808" s="237"/>
      <c r="L808" s="238"/>
      <c r="M808" s="239" t="s">
        <v>1</v>
      </c>
      <c r="N808" s="240" t="s">
        <v>39</v>
      </c>
      <c r="O808" s="71"/>
      <c r="P808" s="193">
        <f>O808*H808</f>
        <v>0</v>
      </c>
      <c r="Q808" s="193">
        <v>5.9999999999999995E-4</v>
      </c>
      <c r="R808" s="193">
        <f>Q808*H808</f>
        <v>5.9999999999999995E-4</v>
      </c>
      <c r="S808" s="193">
        <v>0</v>
      </c>
      <c r="T808" s="194">
        <f>S808*H808</f>
        <v>0</v>
      </c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R808" s="195" t="s">
        <v>348</v>
      </c>
      <c r="AT808" s="195" t="s">
        <v>413</v>
      </c>
      <c r="AU808" s="195" t="s">
        <v>150</v>
      </c>
      <c r="AY808" s="17" t="s">
        <v>142</v>
      </c>
      <c r="BE808" s="196">
        <f>IF(N808="základní",J808,0)</f>
        <v>0</v>
      </c>
      <c r="BF808" s="196">
        <f>IF(N808="snížená",J808,0)</f>
        <v>0</v>
      </c>
      <c r="BG808" s="196">
        <f>IF(N808="zákl. přenesená",J808,0)</f>
        <v>0</v>
      </c>
      <c r="BH808" s="196">
        <f>IF(N808="sníž. přenesená",J808,0)</f>
        <v>0</v>
      </c>
      <c r="BI808" s="196">
        <f>IF(N808="nulová",J808,0)</f>
        <v>0</v>
      </c>
      <c r="BJ808" s="17" t="s">
        <v>150</v>
      </c>
      <c r="BK808" s="196">
        <f>ROUND(I808*H808,2)</f>
        <v>0</v>
      </c>
      <c r="BL808" s="17" t="s">
        <v>261</v>
      </c>
      <c r="BM808" s="195" t="s">
        <v>1310</v>
      </c>
    </row>
    <row r="809" spans="1:65" s="2" customFormat="1" ht="24.2" customHeight="1">
      <c r="A809" s="34"/>
      <c r="B809" s="35"/>
      <c r="C809" s="183" t="s">
        <v>1311</v>
      </c>
      <c r="D809" s="183" t="s">
        <v>145</v>
      </c>
      <c r="E809" s="184" t="s">
        <v>1312</v>
      </c>
      <c r="F809" s="185" t="s">
        <v>1313</v>
      </c>
      <c r="G809" s="186" t="s">
        <v>247</v>
      </c>
      <c r="H809" s="187">
        <v>3</v>
      </c>
      <c r="I809" s="188"/>
      <c r="J809" s="189">
        <f>ROUND(I809*H809,2)</f>
        <v>0</v>
      </c>
      <c r="K809" s="190"/>
      <c r="L809" s="39"/>
      <c r="M809" s="191" t="s">
        <v>1</v>
      </c>
      <c r="N809" s="192" t="s">
        <v>39</v>
      </c>
      <c r="O809" s="71"/>
      <c r="P809" s="193">
        <f>O809*H809</f>
        <v>0</v>
      </c>
      <c r="Q809" s="193">
        <v>0</v>
      </c>
      <c r="R809" s="193">
        <f>Q809*H809</f>
        <v>0</v>
      </c>
      <c r="S809" s="193">
        <v>1E-4</v>
      </c>
      <c r="T809" s="194">
        <f>S809*H809</f>
        <v>3.0000000000000003E-4</v>
      </c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R809" s="195" t="s">
        <v>261</v>
      </c>
      <c r="AT809" s="195" t="s">
        <v>145</v>
      </c>
      <c r="AU809" s="195" t="s">
        <v>150</v>
      </c>
      <c r="AY809" s="17" t="s">
        <v>142</v>
      </c>
      <c r="BE809" s="196">
        <f>IF(N809="základní",J809,0)</f>
        <v>0</v>
      </c>
      <c r="BF809" s="196">
        <f>IF(N809="snížená",J809,0)</f>
        <v>0</v>
      </c>
      <c r="BG809" s="196">
        <f>IF(N809="zákl. přenesená",J809,0)</f>
        <v>0</v>
      </c>
      <c r="BH809" s="196">
        <f>IF(N809="sníž. přenesená",J809,0)</f>
        <v>0</v>
      </c>
      <c r="BI809" s="196">
        <f>IF(N809="nulová",J809,0)</f>
        <v>0</v>
      </c>
      <c r="BJ809" s="17" t="s">
        <v>150</v>
      </c>
      <c r="BK809" s="196">
        <f>ROUND(I809*H809,2)</f>
        <v>0</v>
      </c>
      <c r="BL809" s="17" t="s">
        <v>261</v>
      </c>
      <c r="BM809" s="195" t="s">
        <v>1314</v>
      </c>
    </row>
    <row r="810" spans="1:65" s="13" customFormat="1" ht="11.25">
      <c r="B810" s="197"/>
      <c r="C810" s="198"/>
      <c r="D810" s="199" t="s">
        <v>152</v>
      </c>
      <c r="E810" s="200" t="s">
        <v>1</v>
      </c>
      <c r="F810" s="201" t="s">
        <v>182</v>
      </c>
      <c r="G810" s="198"/>
      <c r="H810" s="200" t="s">
        <v>1</v>
      </c>
      <c r="I810" s="202"/>
      <c r="J810" s="198"/>
      <c r="K810" s="198"/>
      <c r="L810" s="203"/>
      <c r="M810" s="204"/>
      <c r="N810" s="205"/>
      <c r="O810" s="205"/>
      <c r="P810" s="205"/>
      <c r="Q810" s="205"/>
      <c r="R810" s="205"/>
      <c r="S810" s="205"/>
      <c r="T810" s="206"/>
      <c r="AT810" s="207" t="s">
        <v>152</v>
      </c>
      <c r="AU810" s="207" t="s">
        <v>150</v>
      </c>
      <c r="AV810" s="13" t="s">
        <v>80</v>
      </c>
      <c r="AW810" s="13" t="s">
        <v>31</v>
      </c>
      <c r="AX810" s="13" t="s">
        <v>73</v>
      </c>
      <c r="AY810" s="207" t="s">
        <v>142</v>
      </c>
    </row>
    <row r="811" spans="1:65" s="14" customFormat="1" ht="11.25">
      <c r="B811" s="208"/>
      <c r="C811" s="209"/>
      <c r="D811" s="199" t="s">
        <v>152</v>
      </c>
      <c r="E811" s="210" t="s">
        <v>1</v>
      </c>
      <c r="F811" s="211" t="s">
        <v>80</v>
      </c>
      <c r="G811" s="209"/>
      <c r="H811" s="212">
        <v>1</v>
      </c>
      <c r="I811" s="213"/>
      <c r="J811" s="209"/>
      <c r="K811" s="209"/>
      <c r="L811" s="214"/>
      <c r="M811" s="215"/>
      <c r="N811" s="216"/>
      <c r="O811" s="216"/>
      <c r="P811" s="216"/>
      <c r="Q811" s="216"/>
      <c r="R811" s="216"/>
      <c r="S811" s="216"/>
      <c r="T811" s="217"/>
      <c r="AT811" s="218" t="s">
        <v>152</v>
      </c>
      <c r="AU811" s="218" t="s">
        <v>150</v>
      </c>
      <c r="AV811" s="14" t="s">
        <v>150</v>
      </c>
      <c r="AW811" s="14" t="s">
        <v>31</v>
      </c>
      <c r="AX811" s="14" t="s">
        <v>73</v>
      </c>
      <c r="AY811" s="218" t="s">
        <v>142</v>
      </c>
    </row>
    <row r="812" spans="1:65" s="13" customFormat="1" ht="11.25">
      <c r="B812" s="197"/>
      <c r="C812" s="198"/>
      <c r="D812" s="199" t="s">
        <v>152</v>
      </c>
      <c r="E812" s="200" t="s">
        <v>1</v>
      </c>
      <c r="F812" s="201" t="s">
        <v>184</v>
      </c>
      <c r="G812" s="198"/>
      <c r="H812" s="200" t="s">
        <v>1</v>
      </c>
      <c r="I812" s="202"/>
      <c r="J812" s="198"/>
      <c r="K812" s="198"/>
      <c r="L812" s="203"/>
      <c r="M812" s="204"/>
      <c r="N812" s="205"/>
      <c r="O812" s="205"/>
      <c r="P812" s="205"/>
      <c r="Q812" s="205"/>
      <c r="R812" s="205"/>
      <c r="S812" s="205"/>
      <c r="T812" s="206"/>
      <c r="AT812" s="207" t="s">
        <v>152</v>
      </c>
      <c r="AU812" s="207" t="s">
        <v>150</v>
      </c>
      <c r="AV812" s="13" t="s">
        <v>80</v>
      </c>
      <c r="AW812" s="13" t="s">
        <v>31</v>
      </c>
      <c r="AX812" s="13" t="s">
        <v>73</v>
      </c>
      <c r="AY812" s="207" t="s">
        <v>142</v>
      </c>
    </row>
    <row r="813" spans="1:65" s="14" customFormat="1" ht="11.25">
      <c r="B813" s="208"/>
      <c r="C813" s="209"/>
      <c r="D813" s="199" t="s">
        <v>152</v>
      </c>
      <c r="E813" s="210" t="s">
        <v>1</v>
      </c>
      <c r="F813" s="211" t="s">
        <v>80</v>
      </c>
      <c r="G813" s="209"/>
      <c r="H813" s="212">
        <v>1</v>
      </c>
      <c r="I813" s="213"/>
      <c r="J813" s="209"/>
      <c r="K813" s="209"/>
      <c r="L813" s="214"/>
      <c r="M813" s="215"/>
      <c r="N813" s="216"/>
      <c r="O813" s="216"/>
      <c r="P813" s="216"/>
      <c r="Q813" s="216"/>
      <c r="R813" s="216"/>
      <c r="S813" s="216"/>
      <c r="T813" s="217"/>
      <c r="AT813" s="218" t="s">
        <v>152</v>
      </c>
      <c r="AU813" s="218" t="s">
        <v>150</v>
      </c>
      <c r="AV813" s="14" t="s">
        <v>150</v>
      </c>
      <c r="AW813" s="14" t="s">
        <v>31</v>
      </c>
      <c r="AX813" s="14" t="s">
        <v>73</v>
      </c>
      <c r="AY813" s="218" t="s">
        <v>142</v>
      </c>
    </row>
    <row r="814" spans="1:65" s="13" customFormat="1" ht="11.25">
      <c r="B814" s="197"/>
      <c r="C814" s="198"/>
      <c r="D814" s="199" t="s">
        <v>152</v>
      </c>
      <c r="E814" s="200" t="s">
        <v>1</v>
      </c>
      <c r="F814" s="201" t="s">
        <v>1315</v>
      </c>
      <c r="G814" s="198"/>
      <c r="H814" s="200" t="s">
        <v>1</v>
      </c>
      <c r="I814" s="202"/>
      <c r="J814" s="198"/>
      <c r="K814" s="198"/>
      <c r="L814" s="203"/>
      <c r="M814" s="204"/>
      <c r="N814" s="205"/>
      <c r="O814" s="205"/>
      <c r="P814" s="205"/>
      <c r="Q814" s="205"/>
      <c r="R814" s="205"/>
      <c r="S814" s="205"/>
      <c r="T814" s="206"/>
      <c r="AT814" s="207" t="s">
        <v>152</v>
      </c>
      <c r="AU814" s="207" t="s">
        <v>150</v>
      </c>
      <c r="AV814" s="13" t="s">
        <v>80</v>
      </c>
      <c r="AW814" s="13" t="s">
        <v>31</v>
      </c>
      <c r="AX814" s="13" t="s">
        <v>73</v>
      </c>
      <c r="AY814" s="207" t="s">
        <v>142</v>
      </c>
    </row>
    <row r="815" spans="1:65" s="14" customFormat="1" ht="11.25">
      <c r="B815" s="208"/>
      <c r="C815" s="209"/>
      <c r="D815" s="199" t="s">
        <v>152</v>
      </c>
      <c r="E815" s="210" t="s">
        <v>1</v>
      </c>
      <c r="F815" s="211" t="s">
        <v>80</v>
      </c>
      <c r="G815" s="209"/>
      <c r="H815" s="212">
        <v>1</v>
      </c>
      <c r="I815" s="213"/>
      <c r="J815" s="209"/>
      <c r="K815" s="209"/>
      <c r="L815" s="214"/>
      <c r="M815" s="215"/>
      <c r="N815" s="216"/>
      <c r="O815" s="216"/>
      <c r="P815" s="216"/>
      <c r="Q815" s="216"/>
      <c r="R815" s="216"/>
      <c r="S815" s="216"/>
      <c r="T815" s="217"/>
      <c r="AT815" s="218" t="s">
        <v>152</v>
      </c>
      <c r="AU815" s="218" t="s">
        <v>150</v>
      </c>
      <c r="AV815" s="14" t="s">
        <v>150</v>
      </c>
      <c r="AW815" s="14" t="s">
        <v>31</v>
      </c>
      <c r="AX815" s="14" t="s">
        <v>73</v>
      </c>
      <c r="AY815" s="218" t="s">
        <v>142</v>
      </c>
    </row>
    <row r="816" spans="1:65" s="15" customFormat="1" ht="11.25">
      <c r="B816" s="219"/>
      <c r="C816" s="220"/>
      <c r="D816" s="199" t="s">
        <v>152</v>
      </c>
      <c r="E816" s="221" t="s">
        <v>1</v>
      </c>
      <c r="F816" s="222" t="s">
        <v>163</v>
      </c>
      <c r="G816" s="220"/>
      <c r="H816" s="223">
        <v>3</v>
      </c>
      <c r="I816" s="224"/>
      <c r="J816" s="220"/>
      <c r="K816" s="220"/>
      <c r="L816" s="225"/>
      <c r="M816" s="226"/>
      <c r="N816" s="227"/>
      <c r="O816" s="227"/>
      <c r="P816" s="227"/>
      <c r="Q816" s="227"/>
      <c r="R816" s="227"/>
      <c r="S816" s="227"/>
      <c r="T816" s="228"/>
      <c r="AT816" s="229" t="s">
        <v>152</v>
      </c>
      <c r="AU816" s="229" t="s">
        <v>150</v>
      </c>
      <c r="AV816" s="15" t="s">
        <v>149</v>
      </c>
      <c r="AW816" s="15" t="s">
        <v>31</v>
      </c>
      <c r="AX816" s="15" t="s">
        <v>80</v>
      </c>
      <c r="AY816" s="229" t="s">
        <v>142</v>
      </c>
    </row>
    <row r="817" spans="1:65" s="2" customFormat="1" ht="24.2" customHeight="1">
      <c r="A817" s="34"/>
      <c r="B817" s="35"/>
      <c r="C817" s="183" t="s">
        <v>1316</v>
      </c>
      <c r="D817" s="183" t="s">
        <v>145</v>
      </c>
      <c r="E817" s="184" t="s">
        <v>1317</v>
      </c>
      <c r="F817" s="185" t="s">
        <v>1318</v>
      </c>
      <c r="G817" s="186" t="s">
        <v>148</v>
      </c>
      <c r="H817" s="187">
        <v>4.0000000000000001E-3</v>
      </c>
      <c r="I817" s="188"/>
      <c r="J817" s="189">
        <f>ROUND(I817*H817,2)</f>
        <v>0</v>
      </c>
      <c r="K817" s="190"/>
      <c r="L817" s="39"/>
      <c r="M817" s="191" t="s">
        <v>1</v>
      </c>
      <c r="N817" s="192" t="s">
        <v>39</v>
      </c>
      <c r="O817" s="71"/>
      <c r="P817" s="193">
        <f>O817*H817</f>
        <v>0</v>
      </c>
      <c r="Q817" s="193">
        <v>0</v>
      </c>
      <c r="R817" s="193">
        <f>Q817*H817</f>
        <v>0</v>
      </c>
      <c r="S817" s="193">
        <v>0</v>
      </c>
      <c r="T817" s="194">
        <f>S817*H817</f>
        <v>0</v>
      </c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R817" s="195" t="s">
        <v>261</v>
      </c>
      <c r="AT817" s="195" t="s">
        <v>145</v>
      </c>
      <c r="AU817" s="195" t="s">
        <v>150</v>
      </c>
      <c r="AY817" s="17" t="s">
        <v>142</v>
      </c>
      <c r="BE817" s="196">
        <f>IF(N817="základní",J817,0)</f>
        <v>0</v>
      </c>
      <c r="BF817" s="196">
        <f>IF(N817="snížená",J817,0)</f>
        <v>0</v>
      </c>
      <c r="BG817" s="196">
        <f>IF(N817="zákl. přenesená",J817,0)</f>
        <v>0</v>
      </c>
      <c r="BH817" s="196">
        <f>IF(N817="sníž. přenesená",J817,0)</f>
        <v>0</v>
      </c>
      <c r="BI817" s="196">
        <f>IF(N817="nulová",J817,0)</f>
        <v>0</v>
      </c>
      <c r="BJ817" s="17" t="s">
        <v>150</v>
      </c>
      <c r="BK817" s="196">
        <f>ROUND(I817*H817,2)</f>
        <v>0</v>
      </c>
      <c r="BL817" s="17" t="s">
        <v>261</v>
      </c>
      <c r="BM817" s="195" t="s">
        <v>1319</v>
      </c>
    </row>
    <row r="818" spans="1:65" s="2" customFormat="1" ht="24.2" customHeight="1">
      <c r="A818" s="34"/>
      <c r="B818" s="35"/>
      <c r="C818" s="183" t="s">
        <v>1320</v>
      </c>
      <c r="D818" s="183" t="s">
        <v>145</v>
      </c>
      <c r="E818" s="184" t="s">
        <v>1321</v>
      </c>
      <c r="F818" s="185" t="s">
        <v>1322</v>
      </c>
      <c r="G818" s="186" t="s">
        <v>148</v>
      </c>
      <c r="H818" s="187">
        <v>4.0000000000000001E-3</v>
      </c>
      <c r="I818" s="188"/>
      <c r="J818" s="189">
        <f>ROUND(I818*H818,2)</f>
        <v>0</v>
      </c>
      <c r="K818" s="190"/>
      <c r="L818" s="39"/>
      <c r="M818" s="191" t="s">
        <v>1</v>
      </c>
      <c r="N818" s="192" t="s">
        <v>39</v>
      </c>
      <c r="O818" s="71"/>
      <c r="P818" s="193">
        <f>O818*H818</f>
        <v>0</v>
      </c>
      <c r="Q818" s="193">
        <v>0</v>
      </c>
      <c r="R818" s="193">
        <f>Q818*H818</f>
        <v>0</v>
      </c>
      <c r="S818" s="193">
        <v>0</v>
      </c>
      <c r="T818" s="194">
        <f>S818*H818</f>
        <v>0</v>
      </c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R818" s="195" t="s">
        <v>261</v>
      </c>
      <c r="AT818" s="195" t="s">
        <v>145</v>
      </c>
      <c r="AU818" s="195" t="s">
        <v>150</v>
      </c>
      <c r="AY818" s="17" t="s">
        <v>142</v>
      </c>
      <c r="BE818" s="196">
        <f>IF(N818="základní",J818,0)</f>
        <v>0</v>
      </c>
      <c r="BF818" s="196">
        <f>IF(N818="snížená",J818,0)</f>
        <v>0</v>
      </c>
      <c r="BG818" s="196">
        <f>IF(N818="zákl. přenesená",J818,0)</f>
        <v>0</v>
      </c>
      <c r="BH818" s="196">
        <f>IF(N818="sníž. přenesená",J818,0)</f>
        <v>0</v>
      </c>
      <c r="BI818" s="196">
        <f>IF(N818="nulová",J818,0)</f>
        <v>0</v>
      </c>
      <c r="BJ818" s="17" t="s">
        <v>150</v>
      </c>
      <c r="BK818" s="196">
        <f>ROUND(I818*H818,2)</f>
        <v>0</v>
      </c>
      <c r="BL818" s="17" t="s">
        <v>261</v>
      </c>
      <c r="BM818" s="195" t="s">
        <v>1323</v>
      </c>
    </row>
    <row r="819" spans="1:65" s="12" customFormat="1" ht="22.9" customHeight="1">
      <c r="B819" s="167"/>
      <c r="C819" s="168"/>
      <c r="D819" s="169" t="s">
        <v>72</v>
      </c>
      <c r="E819" s="181" t="s">
        <v>1324</v>
      </c>
      <c r="F819" s="181" t="s">
        <v>1325</v>
      </c>
      <c r="G819" s="168"/>
      <c r="H819" s="168"/>
      <c r="I819" s="171"/>
      <c r="J819" s="182">
        <f>BK819</f>
        <v>0</v>
      </c>
      <c r="K819" s="168"/>
      <c r="L819" s="173"/>
      <c r="M819" s="174"/>
      <c r="N819" s="175"/>
      <c r="O819" s="175"/>
      <c r="P819" s="176">
        <f>SUM(P820:P827)</f>
        <v>0</v>
      </c>
      <c r="Q819" s="175"/>
      <c r="R819" s="176">
        <f>SUM(R820:R827)</f>
        <v>0.55990799999999996</v>
      </c>
      <c r="S819" s="175"/>
      <c r="T819" s="177">
        <f>SUM(T820:T827)</f>
        <v>0.44495999999999997</v>
      </c>
      <c r="AR819" s="178" t="s">
        <v>150</v>
      </c>
      <c r="AT819" s="179" t="s">
        <v>72</v>
      </c>
      <c r="AU819" s="179" t="s">
        <v>80</v>
      </c>
      <c r="AY819" s="178" t="s">
        <v>142</v>
      </c>
      <c r="BK819" s="180">
        <f>SUM(BK820:BK827)</f>
        <v>0</v>
      </c>
    </row>
    <row r="820" spans="1:65" s="2" customFormat="1" ht="33" customHeight="1">
      <c r="A820" s="34"/>
      <c r="B820" s="35"/>
      <c r="C820" s="183" t="s">
        <v>1326</v>
      </c>
      <c r="D820" s="183" t="s">
        <v>145</v>
      </c>
      <c r="E820" s="184" t="s">
        <v>1327</v>
      </c>
      <c r="F820" s="185" t="s">
        <v>1328</v>
      </c>
      <c r="G820" s="186" t="s">
        <v>157</v>
      </c>
      <c r="H820" s="187">
        <v>24.72</v>
      </c>
      <c r="I820" s="188"/>
      <c r="J820" s="189">
        <f>ROUND(I820*H820,2)</f>
        <v>0</v>
      </c>
      <c r="K820" s="190"/>
      <c r="L820" s="39"/>
      <c r="M820" s="191" t="s">
        <v>1</v>
      </c>
      <c r="N820" s="192" t="s">
        <v>39</v>
      </c>
      <c r="O820" s="71"/>
      <c r="P820" s="193">
        <f>O820*H820</f>
        <v>0</v>
      </c>
      <c r="Q820" s="193">
        <v>2.265E-2</v>
      </c>
      <c r="R820" s="193">
        <f>Q820*H820</f>
        <v>0.55990799999999996</v>
      </c>
      <c r="S820" s="193">
        <v>0</v>
      </c>
      <c r="T820" s="194">
        <f>S820*H820</f>
        <v>0</v>
      </c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R820" s="195" t="s">
        <v>261</v>
      </c>
      <c r="AT820" s="195" t="s">
        <v>145</v>
      </c>
      <c r="AU820" s="195" t="s">
        <v>150</v>
      </c>
      <c r="AY820" s="17" t="s">
        <v>142</v>
      </c>
      <c r="BE820" s="196">
        <f>IF(N820="základní",J820,0)</f>
        <v>0</v>
      </c>
      <c r="BF820" s="196">
        <f>IF(N820="snížená",J820,0)</f>
        <v>0</v>
      </c>
      <c r="BG820" s="196">
        <f>IF(N820="zákl. přenesená",J820,0)</f>
        <v>0</v>
      </c>
      <c r="BH820" s="196">
        <f>IF(N820="sníž. přenesená",J820,0)</f>
        <v>0</v>
      </c>
      <c r="BI820" s="196">
        <f>IF(N820="nulová",J820,0)</f>
        <v>0</v>
      </c>
      <c r="BJ820" s="17" t="s">
        <v>150</v>
      </c>
      <c r="BK820" s="196">
        <f>ROUND(I820*H820,2)</f>
        <v>0</v>
      </c>
      <c r="BL820" s="17" t="s">
        <v>261</v>
      </c>
      <c r="BM820" s="195" t="s">
        <v>1329</v>
      </c>
    </row>
    <row r="821" spans="1:65" s="13" customFormat="1" ht="11.25">
      <c r="B821" s="197"/>
      <c r="C821" s="198"/>
      <c r="D821" s="199" t="s">
        <v>152</v>
      </c>
      <c r="E821" s="200" t="s">
        <v>1</v>
      </c>
      <c r="F821" s="201" t="s">
        <v>190</v>
      </c>
      <c r="G821" s="198"/>
      <c r="H821" s="200" t="s">
        <v>1</v>
      </c>
      <c r="I821" s="202"/>
      <c r="J821" s="198"/>
      <c r="K821" s="198"/>
      <c r="L821" s="203"/>
      <c r="M821" s="204"/>
      <c r="N821" s="205"/>
      <c r="O821" s="205"/>
      <c r="P821" s="205"/>
      <c r="Q821" s="205"/>
      <c r="R821" s="205"/>
      <c r="S821" s="205"/>
      <c r="T821" s="206"/>
      <c r="AT821" s="207" t="s">
        <v>152</v>
      </c>
      <c r="AU821" s="207" t="s">
        <v>150</v>
      </c>
      <c r="AV821" s="13" t="s">
        <v>80</v>
      </c>
      <c r="AW821" s="13" t="s">
        <v>31</v>
      </c>
      <c r="AX821" s="13" t="s">
        <v>73</v>
      </c>
      <c r="AY821" s="207" t="s">
        <v>142</v>
      </c>
    </row>
    <row r="822" spans="1:65" s="14" customFormat="1" ht="11.25">
      <c r="B822" s="208"/>
      <c r="C822" s="209"/>
      <c r="D822" s="199" t="s">
        <v>152</v>
      </c>
      <c r="E822" s="210" t="s">
        <v>1</v>
      </c>
      <c r="F822" s="211" t="s">
        <v>191</v>
      </c>
      <c r="G822" s="209"/>
      <c r="H822" s="212">
        <v>24.72</v>
      </c>
      <c r="I822" s="213"/>
      <c r="J822" s="209"/>
      <c r="K822" s="209"/>
      <c r="L822" s="214"/>
      <c r="M822" s="215"/>
      <c r="N822" s="216"/>
      <c r="O822" s="216"/>
      <c r="P822" s="216"/>
      <c r="Q822" s="216"/>
      <c r="R822" s="216"/>
      <c r="S822" s="216"/>
      <c r="T822" s="217"/>
      <c r="AT822" s="218" t="s">
        <v>152</v>
      </c>
      <c r="AU822" s="218" t="s">
        <v>150</v>
      </c>
      <c r="AV822" s="14" t="s">
        <v>150</v>
      </c>
      <c r="AW822" s="14" t="s">
        <v>31</v>
      </c>
      <c r="AX822" s="14" t="s">
        <v>80</v>
      </c>
      <c r="AY822" s="218" t="s">
        <v>142</v>
      </c>
    </row>
    <row r="823" spans="1:65" s="2" customFormat="1" ht="21.75" customHeight="1">
      <c r="A823" s="34"/>
      <c r="B823" s="35"/>
      <c r="C823" s="183" t="s">
        <v>1330</v>
      </c>
      <c r="D823" s="183" t="s">
        <v>145</v>
      </c>
      <c r="E823" s="184" t="s">
        <v>1331</v>
      </c>
      <c r="F823" s="185" t="s">
        <v>1332</v>
      </c>
      <c r="G823" s="186" t="s">
        <v>157</v>
      </c>
      <c r="H823" s="187">
        <v>24.72</v>
      </c>
      <c r="I823" s="188"/>
      <c r="J823" s="189">
        <f>ROUND(I823*H823,2)</f>
        <v>0</v>
      </c>
      <c r="K823" s="190"/>
      <c r="L823" s="39"/>
      <c r="M823" s="191" t="s">
        <v>1</v>
      </c>
      <c r="N823" s="192" t="s">
        <v>39</v>
      </c>
      <c r="O823" s="71"/>
      <c r="P823" s="193">
        <f>O823*H823</f>
        <v>0</v>
      </c>
      <c r="Q823" s="193">
        <v>0</v>
      </c>
      <c r="R823" s="193">
        <f>Q823*H823</f>
        <v>0</v>
      </c>
      <c r="S823" s="193">
        <v>1.7999999999999999E-2</v>
      </c>
      <c r="T823" s="194">
        <f>S823*H823</f>
        <v>0.44495999999999997</v>
      </c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R823" s="195" t="s">
        <v>261</v>
      </c>
      <c r="AT823" s="195" t="s">
        <v>145</v>
      </c>
      <c r="AU823" s="195" t="s">
        <v>150</v>
      </c>
      <c r="AY823" s="17" t="s">
        <v>142</v>
      </c>
      <c r="BE823" s="196">
        <f>IF(N823="základní",J823,0)</f>
        <v>0</v>
      </c>
      <c r="BF823" s="196">
        <f>IF(N823="snížená",J823,0)</f>
        <v>0</v>
      </c>
      <c r="BG823" s="196">
        <f>IF(N823="zákl. přenesená",J823,0)</f>
        <v>0</v>
      </c>
      <c r="BH823" s="196">
        <f>IF(N823="sníž. přenesená",J823,0)</f>
        <v>0</v>
      </c>
      <c r="BI823" s="196">
        <f>IF(N823="nulová",J823,0)</f>
        <v>0</v>
      </c>
      <c r="BJ823" s="17" t="s">
        <v>150</v>
      </c>
      <c r="BK823" s="196">
        <f>ROUND(I823*H823,2)</f>
        <v>0</v>
      </c>
      <c r="BL823" s="17" t="s">
        <v>261</v>
      </c>
      <c r="BM823" s="195" t="s">
        <v>1333</v>
      </c>
    </row>
    <row r="824" spans="1:65" s="13" customFormat="1" ht="11.25">
      <c r="B824" s="197"/>
      <c r="C824" s="198"/>
      <c r="D824" s="199" t="s">
        <v>152</v>
      </c>
      <c r="E824" s="200" t="s">
        <v>1</v>
      </c>
      <c r="F824" s="201" t="s">
        <v>1334</v>
      </c>
      <c r="G824" s="198"/>
      <c r="H824" s="200" t="s">
        <v>1</v>
      </c>
      <c r="I824" s="202"/>
      <c r="J824" s="198"/>
      <c r="K824" s="198"/>
      <c r="L824" s="203"/>
      <c r="M824" s="204"/>
      <c r="N824" s="205"/>
      <c r="O824" s="205"/>
      <c r="P824" s="205"/>
      <c r="Q824" s="205"/>
      <c r="R824" s="205"/>
      <c r="S824" s="205"/>
      <c r="T824" s="206"/>
      <c r="AT824" s="207" t="s">
        <v>152</v>
      </c>
      <c r="AU824" s="207" t="s">
        <v>150</v>
      </c>
      <c r="AV824" s="13" t="s">
        <v>80</v>
      </c>
      <c r="AW824" s="13" t="s">
        <v>31</v>
      </c>
      <c r="AX824" s="13" t="s">
        <v>73</v>
      </c>
      <c r="AY824" s="207" t="s">
        <v>142</v>
      </c>
    </row>
    <row r="825" spans="1:65" s="14" customFormat="1" ht="11.25">
      <c r="B825" s="208"/>
      <c r="C825" s="209"/>
      <c r="D825" s="199" t="s">
        <v>152</v>
      </c>
      <c r="E825" s="210" t="s">
        <v>1</v>
      </c>
      <c r="F825" s="211" t="s">
        <v>191</v>
      </c>
      <c r="G825" s="209"/>
      <c r="H825" s="212">
        <v>24.72</v>
      </c>
      <c r="I825" s="213"/>
      <c r="J825" s="209"/>
      <c r="K825" s="209"/>
      <c r="L825" s="214"/>
      <c r="M825" s="215"/>
      <c r="N825" s="216"/>
      <c r="O825" s="216"/>
      <c r="P825" s="216"/>
      <c r="Q825" s="216"/>
      <c r="R825" s="216"/>
      <c r="S825" s="216"/>
      <c r="T825" s="217"/>
      <c r="AT825" s="218" t="s">
        <v>152</v>
      </c>
      <c r="AU825" s="218" t="s">
        <v>150</v>
      </c>
      <c r="AV825" s="14" t="s">
        <v>150</v>
      </c>
      <c r="AW825" s="14" t="s">
        <v>31</v>
      </c>
      <c r="AX825" s="14" t="s">
        <v>80</v>
      </c>
      <c r="AY825" s="218" t="s">
        <v>142</v>
      </c>
    </row>
    <row r="826" spans="1:65" s="2" customFormat="1" ht="24.2" customHeight="1">
      <c r="A826" s="34"/>
      <c r="B826" s="35"/>
      <c r="C826" s="183" t="s">
        <v>1335</v>
      </c>
      <c r="D826" s="183" t="s">
        <v>145</v>
      </c>
      <c r="E826" s="184" t="s">
        <v>1336</v>
      </c>
      <c r="F826" s="185" t="s">
        <v>1337</v>
      </c>
      <c r="G826" s="186" t="s">
        <v>148</v>
      </c>
      <c r="H826" s="187">
        <v>0.56000000000000005</v>
      </c>
      <c r="I826" s="188"/>
      <c r="J826" s="189">
        <f>ROUND(I826*H826,2)</f>
        <v>0</v>
      </c>
      <c r="K826" s="190"/>
      <c r="L826" s="39"/>
      <c r="M826" s="191" t="s">
        <v>1</v>
      </c>
      <c r="N826" s="192" t="s">
        <v>39</v>
      </c>
      <c r="O826" s="71"/>
      <c r="P826" s="193">
        <f>O826*H826</f>
        <v>0</v>
      </c>
      <c r="Q826" s="193">
        <v>0</v>
      </c>
      <c r="R826" s="193">
        <f>Q826*H826</f>
        <v>0</v>
      </c>
      <c r="S826" s="193">
        <v>0</v>
      </c>
      <c r="T826" s="194">
        <f>S826*H826</f>
        <v>0</v>
      </c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R826" s="195" t="s">
        <v>261</v>
      </c>
      <c r="AT826" s="195" t="s">
        <v>145</v>
      </c>
      <c r="AU826" s="195" t="s">
        <v>150</v>
      </c>
      <c r="AY826" s="17" t="s">
        <v>142</v>
      </c>
      <c r="BE826" s="196">
        <f>IF(N826="základní",J826,0)</f>
        <v>0</v>
      </c>
      <c r="BF826" s="196">
        <f>IF(N826="snížená",J826,0)</f>
        <v>0</v>
      </c>
      <c r="BG826" s="196">
        <f>IF(N826="zákl. přenesená",J826,0)</f>
        <v>0</v>
      </c>
      <c r="BH826" s="196">
        <f>IF(N826="sníž. přenesená",J826,0)</f>
        <v>0</v>
      </c>
      <c r="BI826" s="196">
        <f>IF(N826="nulová",J826,0)</f>
        <v>0</v>
      </c>
      <c r="BJ826" s="17" t="s">
        <v>150</v>
      </c>
      <c r="BK826" s="196">
        <f>ROUND(I826*H826,2)</f>
        <v>0</v>
      </c>
      <c r="BL826" s="17" t="s">
        <v>261</v>
      </c>
      <c r="BM826" s="195" t="s">
        <v>1338</v>
      </c>
    </row>
    <row r="827" spans="1:65" s="2" customFormat="1" ht="24.2" customHeight="1">
      <c r="A827" s="34"/>
      <c r="B827" s="35"/>
      <c r="C827" s="183" t="s">
        <v>1339</v>
      </c>
      <c r="D827" s="183" t="s">
        <v>145</v>
      </c>
      <c r="E827" s="184" t="s">
        <v>1340</v>
      </c>
      <c r="F827" s="185" t="s">
        <v>1341</v>
      </c>
      <c r="G827" s="186" t="s">
        <v>148</v>
      </c>
      <c r="H827" s="187">
        <v>0.56000000000000005</v>
      </c>
      <c r="I827" s="188"/>
      <c r="J827" s="189">
        <f>ROUND(I827*H827,2)</f>
        <v>0</v>
      </c>
      <c r="K827" s="190"/>
      <c r="L827" s="39"/>
      <c r="M827" s="191" t="s">
        <v>1</v>
      </c>
      <c r="N827" s="192" t="s">
        <v>39</v>
      </c>
      <c r="O827" s="71"/>
      <c r="P827" s="193">
        <f>O827*H827</f>
        <v>0</v>
      </c>
      <c r="Q827" s="193">
        <v>0</v>
      </c>
      <c r="R827" s="193">
        <f>Q827*H827</f>
        <v>0</v>
      </c>
      <c r="S827" s="193">
        <v>0</v>
      </c>
      <c r="T827" s="194">
        <f>S827*H827</f>
        <v>0</v>
      </c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R827" s="195" t="s">
        <v>261</v>
      </c>
      <c r="AT827" s="195" t="s">
        <v>145</v>
      </c>
      <c r="AU827" s="195" t="s">
        <v>150</v>
      </c>
      <c r="AY827" s="17" t="s">
        <v>142</v>
      </c>
      <c r="BE827" s="196">
        <f>IF(N827="základní",J827,0)</f>
        <v>0</v>
      </c>
      <c r="BF827" s="196">
        <f>IF(N827="snížená",J827,0)</f>
        <v>0</v>
      </c>
      <c r="BG827" s="196">
        <f>IF(N827="zákl. přenesená",J827,0)</f>
        <v>0</v>
      </c>
      <c r="BH827" s="196">
        <f>IF(N827="sníž. přenesená",J827,0)</f>
        <v>0</v>
      </c>
      <c r="BI827" s="196">
        <f>IF(N827="nulová",J827,0)</f>
        <v>0</v>
      </c>
      <c r="BJ827" s="17" t="s">
        <v>150</v>
      </c>
      <c r="BK827" s="196">
        <f>ROUND(I827*H827,2)</f>
        <v>0</v>
      </c>
      <c r="BL827" s="17" t="s">
        <v>261</v>
      </c>
      <c r="BM827" s="195" t="s">
        <v>1342</v>
      </c>
    </row>
    <row r="828" spans="1:65" s="12" customFormat="1" ht="22.9" customHeight="1">
      <c r="B828" s="167"/>
      <c r="C828" s="168"/>
      <c r="D828" s="169" t="s">
        <v>72</v>
      </c>
      <c r="E828" s="181" t="s">
        <v>1343</v>
      </c>
      <c r="F828" s="181" t="s">
        <v>1344</v>
      </c>
      <c r="G828" s="168"/>
      <c r="H828" s="168"/>
      <c r="I828" s="171"/>
      <c r="J828" s="182">
        <f>BK828</f>
        <v>0</v>
      </c>
      <c r="K828" s="168"/>
      <c r="L828" s="173"/>
      <c r="M828" s="174"/>
      <c r="N828" s="175"/>
      <c r="O828" s="175"/>
      <c r="P828" s="176">
        <f>SUM(P829:P833)</f>
        <v>0</v>
      </c>
      <c r="Q828" s="175"/>
      <c r="R828" s="176">
        <f>SUM(R829:R833)</f>
        <v>3.2000400000000005E-2</v>
      </c>
      <c r="S828" s="175"/>
      <c r="T828" s="177">
        <f>SUM(T829:T833)</f>
        <v>0</v>
      </c>
      <c r="AR828" s="178" t="s">
        <v>150</v>
      </c>
      <c r="AT828" s="179" t="s">
        <v>72</v>
      </c>
      <c r="AU828" s="179" t="s">
        <v>80</v>
      </c>
      <c r="AY828" s="178" t="s">
        <v>142</v>
      </c>
      <c r="BK828" s="180">
        <f>SUM(BK829:BK833)</f>
        <v>0</v>
      </c>
    </row>
    <row r="829" spans="1:65" s="2" customFormat="1" ht="37.9" customHeight="1">
      <c r="A829" s="34"/>
      <c r="B829" s="35"/>
      <c r="C829" s="183" t="s">
        <v>1345</v>
      </c>
      <c r="D829" s="183" t="s">
        <v>145</v>
      </c>
      <c r="E829" s="184" t="s">
        <v>1346</v>
      </c>
      <c r="F829" s="185" t="s">
        <v>1347</v>
      </c>
      <c r="G829" s="186" t="s">
        <v>157</v>
      </c>
      <c r="H829" s="187">
        <v>1.08</v>
      </c>
      <c r="I829" s="188"/>
      <c r="J829" s="189">
        <f>ROUND(I829*H829,2)</f>
        <v>0</v>
      </c>
      <c r="K829" s="190"/>
      <c r="L829" s="39"/>
      <c r="M829" s="191" t="s">
        <v>1</v>
      </c>
      <c r="N829" s="192" t="s">
        <v>39</v>
      </c>
      <c r="O829" s="71"/>
      <c r="P829" s="193">
        <f>O829*H829</f>
        <v>0</v>
      </c>
      <c r="Q829" s="193">
        <v>2.963E-2</v>
      </c>
      <c r="R829" s="193">
        <f>Q829*H829</f>
        <v>3.2000400000000005E-2</v>
      </c>
      <c r="S829" s="193">
        <v>0</v>
      </c>
      <c r="T829" s="194">
        <f>S829*H829</f>
        <v>0</v>
      </c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R829" s="195" t="s">
        <v>261</v>
      </c>
      <c r="AT829" s="195" t="s">
        <v>145</v>
      </c>
      <c r="AU829" s="195" t="s">
        <v>150</v>
      </c>
      <c r="AY829" s="17" t="s">
        <v>142</v>
      </c>
      <c r="BE829" s="196">
        <f>IF(N829="základní",J829,0)</f>
        <v>0</v>
      </c>
      <c r="BF829" s="196">
        <f>IF(N829="snížená",J829,0)</f>
        <v>0</v>
      </c>
      <c r="BG829" s="196">
        <f>IF(N829="zákl. přenesená",J829,0)</f>
        <v>0</v>
      </c>
      <c r="BH829" s="196">
        <f>IF(N829="sníž. přenesená",J829,0)</f>
        <v>0</v>
      </c>
      <c r="BI829" s="196">
        <f>IF(N829="nulová",J829,0)</f>
        <v>0</v>
      </c>
      <c r="BJ829" s="17" t="s">
        <v>150</v>
      </c>
      <c r="BK829" s="196">
        <f>ROUND(I829*H829,2)</f>
        <v>0</v>
      </c>
      <c r="BL829" s="17" t="s">
        <v>261</v>
      </c>
      <c r="BM829" s="195" t="s">
        <v>1348</v>
      </c>
    </row>
    <row r="830" spans="1:65" s="14" customFormat="1" ht="11.25">
      <c r="B830" s="208"/>
      <c r="C830" s="209"/>
      <c r="D830" s="199" t="s">
        <v>152</v>
      </c>
      <c r="E830" s="210" t="s">
        <v>1</v>
      </c>
      <c r="F830" s="211" t="s">
        <v>1349</v>
      </c>
      <c r="G830" s="209"/>
      <c r="H830" s="212">
        <v>1.08</v>
      </c>
      <c r="I830" s="213"/>
      <c r="J830" s="209"/>
      <c r="K830" s="209"/>
      <c r="L830" s="214"/>
      <c r="M830" s="215"/>
      <c r="N830" s="216"/>
      <c r="O830" s="216"/>
      <c r="P830" s="216"/>
      <c r="Q830" s="216"/>
      <c r="R830" s="216"/>
      <c r="S830" s="216"/>
      <c r="T830" s="217"/>
      <c r="AT830" s="218" t="s">
        <v>152</v>
      </c>
      <c r="AU830" s="218" t="s">
        <v>150</v>
      </c>
      <c r="AV830" s="14" t="s">
        <v>150</v>
      </c>
      <c r="AW830" s="14" t="s">
        <v>31</v>
      </c>
      <c r="AX830" s="14" t="s">
        <v>80</v>
      </c>
      <c r="AY830" s="218" t="s">
        <v>142</v>
      </c>
    </row>
    <row r="831" spans="1:65" s="2" customFormat="1" ht="24.2" customHeight="1">
      <c r="A831" s="34"/>
      <c r="B831" s="35"/>
      <c r="C831" s="183" t="s">
        <v>1350</v>
      </c>
      <c r="D831" s="183" t="s">
        <v>145</v>
      </c>
      <c r="E831" s="184" t="s">
        <v>1351</v>
      </c>
      <c r="F831" s="185" t="s">
        <v>1352</v>
      </c>
      <c r="G831" s="186" t="s">
        <v>148</v>
      </c>
      <c r="H831" s="187">
        <v>3.2000000000000001E-2</v>
      </c>
      <c r="I831" s="188"/>
      <c r="J831" s="189">
        <f>ROUND(I831*H831,2)</f>
        <v>0</v>
      </c>
      <c r="K831" s="190"/>
      <c r="L831" s="39"/>
      <c r="M831" s="191" t="s">
        <v>1</v>
      </c>
      <c r="N831" s="192" t="s">
        <v>39</v>
      </c>
      <c r="O831" s="71"/>
      <c r="P831" s="193">
        <f>O831*H831</f>
        <v>0</v>
      </c>
      <c r="Q831" s="193">
        <v>0</v>
      </c>
      <c r="R831" s="193">
        <f>Q831*H831</f>
        <v>0</v>
      </c>
      <c r="S831" s="193">
        <v>0</v>
      </c>
      <c r="T831" s="194">
        <f>S831*H831</f>
        <v>0</v>
      </c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R831" s="195" t="s">
        <v>261</v>
      </c>
      <c r="AT831" s="195" t="s">
        <v>145</v>
      </c>
      <c r="AU831" s="195" t="s">
        <v>150</v>
      </c>
      <c r="AY831" s="17" t="s">
        <v>142</v>
      </c>
      <c r="BE831" s="196">
        <f>IF(N831="základní",J831,0)</f>
        <v>0</v>
      </c>
      <c r="BF831" s="196">
        <f>IF(N831="snížená",J831,0)</f>
        <v>0</v>
      </c>
      <c r="BG831" s="196">
        <f>IF(N831="zákl. přenesená",J831,0)</f>
        <v>0</v>
      </c>
      <c r="BH831" s="196">
        <f>IF(N831="sníž. přenesená",J831,0)</f>
        <v>0</v>
      </c>
      <c r="BI831" s="196">
        <f>IF(N831="nulová",J831,0)</f>
        <v>0</v>
      </c>
      <c r="BJ831" s="17" t="s">
        <v>150</v>
      </c>
      <c r="BK831" s="196">
        <f>ROUND(I831*H831,2)</f>
        <v>0</v>
      </c>
      <c r="BL831" s="17" t="s">
        <v>261</v>
      </c>
      <c r="BM831" s="195" t="s">
        <v>1353</v>
      </c>
    </row>
    <row r="832" spans="1:65" s="2" customFormat="1" ht="24.2" customHeight="1">
      <c r="A832" s="34"/>
      <c r="B832" s="35"/>
      <c r="C832" s="183" t="s">
        <v>1354</v>
      </c>
      <c r="D832" s="183" t="s">
        <v>145</v>
      </c>
      <c r="E832" s="184" t="s">
        <v>1355</v>
      </c>
      <c r="F832" s="185" t="s">
        <v>1356</v>
      </c>
      <c r="G832" s="186" t="s">
        <v>148</v>
      </c>
      <c r="H832" s="187">
        <v>3.2000000000000001E-2</v>
      </c>
      <c r="I832" s="188"/>
      <c r="J832" s="189">
        <f>ROUND(I832*H832,2)</f>
        <v>0</v>
      </c>
      <c r="K832" s="190"/>
      <c r="L832" s="39"/>
      <c r="M832" s="191" t="s">
        <v>1</v>
      </c>
      <c r="N832" s="192" t="s">
        <v>39</v>
      </c>
      <c r="O832" s="71"/>
      <c r="P832" s="193">
        <f>O832*H832</f>
        <v>0</v>
      </c>
      <c r="Q832" s="193">
        <v>0</v>
      </c>
      <c r="R832" s="193">
        <f>Q832*H832</f>
        <v>0</v>
      </c>
      <c r="S832" s="193">
        <v>0</v>
      </c>
      <c r="T832" s="194">
        <f>S832*H832</f>
        <v>0</v>
      </c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R832" s="195" t="s">
        <v>261</v>
      </c>
      <c r="AT832" s="195" t="s">
        <v>145</v>
      </c>
      <c r="AU832" s="195" t="s">
        <v>150</v>
      </c>
      <c r="AY832" s="17" t="s">
        <v>142</v>
      </c>
      <c r="BE832" s="196">
        <f>IF(N832="základní",J832,0)</f>
        <v>0</v>
      </c>
      <c r="BF832" s="196">
        <f>IF(N832="snížená",J832,0)</f>
        <v>0</v>
      </c>
      <c r="BG832" s="196">
        <f>IF(N832="zákl. přenesená",J832,0)</f>
        <v>0</v>
      </c>
      <c r="BH832" s="196">
        <f>IF(N832="sníž. přenesená",J832,0)</f>
        <v>0</v>
      </c>
      <c r="BI832" s="196">
        <f>IF(N832="nulová",J832,0)</f>
        <v>0</v>
      </c>
      <c r="BJ832" s="17" t="s">
        <v>150</v>
      </c>
      <c r="BK832" s="196">
        <f>ROUND(I832*H832,2)</f>
        <v>0</v>
      </c>
      <c r="BL832" s="17" t="s">
        <v>261</v>
      </c>
      <c r="BM832" s="195" t="s">
        <v>1357</v>
      </c>
    </row>
    <row r="833" spans="1:65" s="2" customFormat="1" ht="24.2" customHeight="1">
      <c r="A833" s="34"/>
      <c r="B833" s="35"/>
      <c r="C833" s="183" t="s">
        <v>1358</v>
      </c>
      <c r="D833" s="183" t="s">
        <v>145</v>
      </c>
      <c r="E833" s="184" t="s">
        <v>1359</v>
      </c>
      <c r="F833" s="185" t="s">
        <v>1360</v>
      </c>
      <c r="G833" s="186" t="s">
        <v>148</v>
      </c>
      <c r="H833" s="187">
        <v>3.2000000000000001E-2</v>
      </c>
      <c r="I833" s="188"/>
      <c r="J833" s="189">
        <f>ROUND(I833*H833,2)</f>
        <v>0</v>
      </c>
      <c r="K833" s="190"/>
      <c r="L833" s="39"/>
      <c r="M833" s="191" t="s">
        <v>1</v>
      </c>
      <c r="N833" s="192" t="s">
        <v>39</v>
      </c>
      <c r="O833" s="71"/>
      <c r="P833" s="193">
        <f>O833*H833</f>
        <v>0</v>
      </c>
      <c r="Q833" s="193">
        <v>0</v>
      </c>
      <c r="R833" s="193">
        <f>Q833*H833</f>
        <v>0</v>
      </c>
      <c r="S833" s="193">
        <v>0</v>
      </c>
      <c r="T833" s="194">
        <f>S833*H833</f>
        <v>0</v>
      </c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R833" s="195" t="s">
        <v>261</v>
      </c>
      <c r="AT833" s="195" t="s">
        <v>145</v>
      </c>
      <c r="AU833" s="195" t="s">
        <v>150</v>
      </c>
      <c r="AY833" s="17" t="s">
        <v>142</v>
      </c>
      <c r="BE833" s="196">
        <f>IF(N833="základní",J833,0)</f>
        <v>0</v>
      </c>
      <c r="BF833" s="196">
        <f>IF(N833="snížená",J833,0)</f>
        <v>0</v>
      </c>
      <c r="BG833" s="196">
        <f>IF(N833="zákl. přenesená",J833,0)</f>
        <v>0</v>
      </c>
      <c r="BH833" s="196">
        <f>IF(N833="sníž. přenesená",J833,0)</f>
        <v>0</v>
      </c>
      <c r="BI833" s="196">
        <f>IF(N833="nulová",J833,0)</f>
        <v>0</v>
      </c>
      <c r="BJ833" s="17" t="s">
        <v>150</v>
      </c>
      <c r="BK833" s="196">
        <f>ROUND(I833*H833,2)</f>
        <v>0</v>
      </c>
      <c r="BL833" s="17" t="s">
        <v>261</v>
      </c>
      <c r="BM833" s="195" t="s">
        <v>1361</v>
      </c>
    </row>
    <row r="834" spans="1:65" s="12" customFormat="1" ht="22.9" customHeight="1">
      <c r="B834" s="167"/>
      <c r="C834" s="168"/>
      <c r="D834" s="169" t="s">
        <v>72</v>
      </c>
      <c r="E834" s="181" t="s">
        <v>1362</v>
      </c>
      <c r="F834" s="181" t="s">
        <v>1363</v>
      </c>
      <c r="G834" s="168"/>
      <c r="H834" s="168"/>
      <c r="I834" s="171"/>
      <c r="J834" s="182">
        <f>BK834</f>
        <v>0</v>
      </c>
      <c r="K834" s="168"/>
      <c r="L834" s="173"/>
      <c r="M834" s="174"/>
      <c r="N834" s="175"/>
      <c r="O834" s="175"/>
      <c r="P834" s="176">
        <f>SUM(P835:P887)</f>
        <v>0</v>
      </c>
      <c r="Q834" s="175"/>
      <c r="R834" s="176">
        <f>SUM(R835:R887)</f>
        <v>0.18726000000000001</v>
      </c>
      <c r="S834" s="175"/>
      <c r="T834" s="177">
        <f>SUM(T835:T887)</f>
        <v>1.4927039999999998</v>
      </c>
      <c r="AR834" s="178" t="s">
        <v>150</v>
      </c>
      <c r="AT834" s="179" t="s">
        <v>72</v>
      </c>
      <c r="AU834" s="179" t="s">
        <v>80</v>
      </c>
      <c r="AY834" s="178" t="s">
        <v>142</v>
      </c>
      <c r="BK834" s="180">
        <f>SUM(BK835:BK887)</f>
        <v>0</v>
      </c>
    </row>
    <row r="835" spans="1:65" s="2" customFormat="1" ht="21.75" customHeight="1">
      <c r="A835" s="34"/>
      <c r="B835" s="35"/>
      <c r="C835" s="183" t="s">
        <v>1364</v>
      </c>
      <c r="D835" s="183" t="s">
        <v>145</v>
      </c>
      <c r="E835" s="184" t="s">
        <v>1365</v>
      </c>
      <c r="F835" s="185" t="s">
        <v>1366</v>
      </c>
      <c r="G835" s="186" t="s">
        <v>247</v>
      </c>
      <c r="H835" s="187">
        <v>4</v>
      </c>
      <c r="I835" s="188"/>
      <c r="J835" s="189">
        <f>ROUND(I835*H835,2)</f>
        <v>0</v>
      </c>
      <c r="K835" s="190"/>
      <c r="L835" s="39"/>
      <c r="M835" s="191" t="s">
        <v>1</v>
      </c>
      <c r="N835" s="192" t="s">
        <v>39</v>
      </c>
      <c r="O835" s="71"/>
      <c r="P835" s="193">
        <f>O835*H835</f>
        <v>0</v>
      </c>
      <c r="Q835" s="193">
        <v>0</v>
      </c>
      <c r="R835" s="193">
        <f>Q835*H835</f>
        <v>0</v>
      </c>
      <c r="S835" s="193">
        <v>1.9650000000000001E-2</v>
      </c>
      <c r="T835" s="194">
        <f>S835*H835</f>
        <v>7.8600000000000003E-2</v>
      </c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R835" s="195" t="s">
        <v>261</v>
      </c>
      <c r="AT835" s="195" t="s">
        <v>145</v>
      </c>
      <c r="AU835" s="195" t="s">
        <v>150</v>
      </c>
      <c r="AY835" s="17" t="s">
        <v>142</v>
      </c>
      <c r="BE835" s="196">
        <f>IF(N835="základní",J835,0)</f>
        <v>0</v>
      </c>
      <c r="BF835" s="196">
        <f>IF(N835="snížená",J835,0)</f>
        <v>0</v>
      </c>
      <c r="BG835" s="196">
        <f>IF(N835="zákl. přenesená",J835,0)</f>
        <v>0</v>
      </c>
      <c r="BH835" s="196">
        <f>IF(N835="sníž. přenesená",J835,0)</f>
        <v>0</v>
      </c>
      <c r="BI835" s="196">
        <f>IF(N835="nulová",J835,0)</f>
        <v>0</v>
      </c>
      <c r="BJ835" s="17" t="s">
        <v>150</v>
      </c>
      <c r="BK835" s="196">
        <f>ROUND(I835*H835,2)</f>
        <v>0</v>
      </c>
      <c r="BL835" s="17" t="s">
        <v>261</v>
      </c>
      <c r="BM835" s="195" t="s">
        <v>1367</v>
      </c>
    </row>
    <row r="836" spans="1:65" s="13" customFormat="1" ht="11.25">
      <c r="B836" s="197"/>
      <c r="C836" s="198"/>
      <c r="D836" s="199" t="s">
        <v>152</v>
      </c>
      <c r="E836" s="200" t="s">
        <v>1</v>
      </c>
      <c r="F836" s="201" t="s">
        <v>1368</v>
      </c>
      <c r="G836" s="198"/>
      <c r="H836" s="200" t="s">
        <v>1</v>
      </c>
      <c r="I836" s="202"/>
      <c r="J836" s="198"/>
      <c r="K836" s="198"/>
      <c r="L836" s="203"/>
      <c r="M836" s="204"/>
      <c r="N836" s="205"/>
      <c r="O836" s="205"/>
      <c r="P836" s="205"/>
      <c r="Q836" s="205"/>
      <c r="R836" s="205"/>
      <c r="S836" s="205"/>
      <c r="T836" s="206"/>
      <c r="AT836" s="207" t="s">
        <v>152</v>
      </c>
      <c r="AU836" s="207" t="s">
        <v>150</v>
      </c>
      <c r="AV836" s="13" t="s">
        <v>80</v>
      </c>
      <c r="AW836" s="13" t="s">
        <v>31</v>
      </c>
      <c r="AX836" s="13" t="s">
        <v>73</v>
      </c>
      <c r="AY836" s="207" t="s">
        <v>142</v>
      </c>
    </row>
    <row r="837" spans="1:65" s="14" customFormat="1" ht="11.25">
      <c r="B837" s="208"/>
      <c r="C837" s="209"/>
      <c r="D837" s="199" t="s">
        <v>152</v>
      </c>
      <c r="E837" s="210" t="s">
        <v>1</v>
      </c>
      <c r="F837" s="211" t="s">
        <v>1074</v>
      </c>
      <c r="G837" s="209"/>
      <c r="H837" s="212">
        <v>4</v>
      </c>
      <c r="I837" s="213"/>
      <c r="J837" s="209"/>
      <c r="K837" s="209"/>
      <c r="L837" s="214"/>
      <c r="M837" s="215"/>
      <c r="N837" s="216"/>
      <c r="O837" s="216"/>
      <c r="P837" s="216"/>
      <c r="Q837" s="216"/>
      <c r="R837" s="216"/>
      <c r="S837" s="216"/>
      <c r="T837" s="217"/>
      <c r="AT837" s="218" t="s">
        <v>152</v>
      </c>
      <c r="AU837" s="218" t="s">
        <v>150</v>
      </c>
      <c r="AV837" s="14" t="s">
        <v>150</v>
      </c>
      <c r="AW837" s="14" t="s">
        <v>31</v>
      </c>
      <c r="AX837" s="14" t="s">
        <v>80</v>
      </c>
      <c r="AY837" s="218" t="s">
        <v>142</v>
      </c>
    </row>
    <row r="838" spans="1:65" s="2" customFormat="1" ht="16.5" customHeight="1">
      <c r="A838" s="34"/>
      <c r="B838" s="35"/>
      <c r="C838" s="183" t="s">
        <v>1369</v>
      </c>
      <c r="D838" s="183" t="s">
        <v>145</v>
      </c>
      <c r="E838" s="184" t="s">
        <v>1370</v>
      </c>
      <c r="F838" s="185" t="s">
        <v>1371</v>
      </c>
      <c r="G838" s="186" t="s">
        <v>247</v>
      </c>
      <c r="H838" s="187">
        <v>1</v>
      </c>
      <c r="I838" s="188"/>
      <c r="J838" s="189">
        <f>ROUND(I838*H838,2)</f>
        <v>0</v>
      </c>
      <c r="K838" s="190"/>
      <c r="L838" s="39"/>
      <c r="M838" s="191" t="s">
        <v>1</v>
      </c>
      <c r="N838" s="192" t="s">
        <v>39</v>
      </c>
      <c r="O838" s="71"/>
      <c r="P838" s="193">
        <f>O838*H838</f>
        <v>0</v>
      </c>
      <c r="Q838" s="193">
        <v>0</v>
      </c>
      <c r="R838" s="193">
        <f>Q838*H838</f>
        <v>0</v>
      </c>
      <c r="S838" s="193">
        <v>0</v>
      </c>
      <c r="T838" s="194">
        <f>S838*H838</f>
        <v>0</v>
      </c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R838" s="195" t="s">
        <v>261</v>
      </c>
      <c r="AT838" s="195" t="s">
        <v>145</v>
      </c>
      <c r="AU838" s="195" t="s">
        <v>150</v>
      </c>
      <c r="AY838" s="17" t="s">
        <v>142</v>
      </c>
      <c r="BE838" s="196">
        <f>IF(N838="základní",J838,0)</f>
        <v>0</v>
      </c>
      <c r="BF838" s="196">
        <f>IF(N838="snížená",J838,0)</f>
        <v>0</v>
      </c>
      <c r="BG838" s="196">
        <f>IF(N838="zákl. přenesená",J838,0)</f>
        <v>0</v>
      </c>
      <c r="BH838" s="196">
        <f>IF(N838="sníž. přenesená",J838,0)</f>
        <v>0</v>
      </c>
      <c r="BI838" s="196">
        <f>IF(N838="nulová",J838,0)</f>
        <v>0</v>
      </c>
      <c r="BJ838" s="17" t="s">
        <v>150</v>
      </c>
      <c r="BK838" s="196">
        <f>ROUND(I838*H838,2)</f>
        <v>0</v>
      </c>
      <c r="BL838" s="17" t="s">
        <v>261</v>
      </c>
      <c r="BM838" s="195" t="s">
        <v>1372</v>
      </c>
    </row>
    <row r="839" spans="1:65" s="13" customFormat="1" ht="22.5">
      <c r="B839" s="197"/>
      <c r="C839" s="198"/>
      <c r="D839" s="199" t="s">
        <v>152</v>
      </c>
      <c r="E839" s="200" t="s">
        <v>1</v>
      </c>
      <c r="F839" s="201" t="s">
        <v>1373</v>
      </c>
      <c r="G839" s="198"/>
      <c r="H839" s="200" t="s">
        <v>1</v>
      </c>
      <c r="I839" s="202"/>
      <c r="J839" s="198"/>
      <c r="K839" s="198"/>
      <c r="L839" s="203"/>
      <c r="M839" s="204"/>
      <c r="N839" s="205"/>
      <c r="O839" s="205"/>
      <c r="P839" s="205"/>
      <c r="Q839" s="205"/>
      <c r="R839" s="205"/>
      <c r="S839" s="205"/>
      <c r="T839" s="206"/>
      <c r="AT839" s="207" t="s">
        <v>152</v>
      </c>
      <c r="AU839" s="207" t="s">
        <v>150</v>
      </c>
      <c r="AV839" s="13" t="s">
        <v>80</v>
      </c>
      <c r="AW839" s="13" t="s">
        <v>31</v>
      </c>
      <c r="AX839" s="13" t="s">
        <v>73</v>
      </c>
      <c r="AY839" s="207" t="s">
        <v>142</v>
      </c>
    </row>
    <row r="840" spans="1:65" s="14" customFormat="1" ht="11.25">
      <c r="B840" s="208"/>
      <c r="C840" s="209"/>
      <c r="D840" s="199" t="s">
        <v>152</v>
      </c>
      <c r="E840" s="210" t="s">
        <v>1</v>
      </c>
      <c r="F840" s="211" t="s">
        <v>80</v>
      </c>
      <c r="G840" s="209"/>
      <c r="H840" s="212">
        <v>1</v>
      </c>
      <c r="I840" s="213"/>
      <c r="J840" s="209"/>
      <c r="K840" s="209"/>
      <c r="L840" s="214"/>
      <c r="M840" s="215"/>
      <c r="N840" s="216"/>
      <c r="O840" s="216"/>
      <c r="P840" s="216"/>
      <c r="Q840" s="216"/>
      <c r="R840" s="216"/>
      <c r="S840" s="216"/>
      <c r="T840" s="217"/>
      <c r="AT840" s="218" t="s">
        <v>152</v>
      </c>
      <c r="AU840" s="218" t="s">
        <v>150</v>
      </c>
      <c r="AV840" s="14" t="s">
        <v>150</v>
      </c>
      <c r="AW840" s="14" t="s">
        <v>31</v>
      </c>
      <c r="AX840" s="14" t="s">
        <v>80</v>
      </c>
      <c r="AY840" s="218" t="s">
        <v>142</v>
      </c>
    </row>
    <row r="841" spans="1:65" s="2" customFormat="1" ht="16.5" customHeight="1">
      <c r="A841" s="34"/>
      <c r="B841" s="35"/>
      <c r="C841" s="183" t="s">
        <v>1374</v>
      </c>
      <c r="D841" s="183" t="s">
        <v>145</v>
      </c>
      <c r="E841" s="184" t="s">
        <v>1375</v>
      </c>
      <c r="F841" s="185" t="s">
        <v>1376</v>
      </c>
      <c r="G841" s="186" t="s">
        <v>247</v>
      </c>
      <c r="H841" s="187">
        <v>6</v>
      </c>
      <c r="I841" s="188"/>
      <c r="J841" s="189">
        <f>ROUND(I841*H841,2)</f>
        <v>0</v>
      </c>
      <c r="K841" s="190"/>
      <c r="L841" s="39"/>
      <c r="M841" s="191" t="s">
        <v>1</v>
      </c>
      <c r="N841" s="192" t="s">
        <v>39</v>
      </c>
      <c r="O841" s="71"/>
      <c r="P841" s="193">
        <f>O841*H841</f>
        <v>0</v>
      </c>
      <c r="Q841" s="193">
        <v>0</v>
      </c>
      <c r="R841" s="193">
        <f>Q841*H841</f>
        <v>0</v>
      </c>
      <c r="S841" s="193">
        <v>1E-3</v>
      </c>
      <c r="T841" s="194">
        <f>S841*H841</f>
        <v>6.0000000000000001E-3</v>
      </c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R841" s="195" t="s">
        <v>261</v>
      </c>
      <c r="AT841" s="195" t="s">
        <v>145</v>
      </c>
      <c r="AU841" s="195" t="s">
        <v>150</v>
      </c>
      <c r="AY841" s="17" t="s">
        <v>142</v>
      </c>
      <c r="BE841" s="196">
        <f>IF(N841="základní",J841,0)</f>
        <v>0</v>
      </c>
      <c r="BF841" s="196">
        <f>IF(N841="snížená",J841,0)</f>
        <v>0</v>
      </c>
      <c r="BG841" s="196">
        <f>IF(N841="zákl. přenesená",J841,0)</f>
        <v>0</v>
      </c>
      <c r="BH841" s="196">
        <f>IF(N841="sníž. přenesená",J841,0)</f>
        <v>0</v>
      </c>
      <c r="BI841" s="196">
        <f>IF(N841="nulová",J841,0)</f>
        <v>0</v>
      </c>
      <c r="BJ841" s="17" t="s">
        <v>150</v>
      </c>
      <c r="BK841" s="196">
        <f>ROUND(I841*H841,2)</f>
        <v>0</v>
      </c>
      <c r="BL841" s="17" t="s">
        <v>261</v>
      </c>
      <c r="BM841" s="195" t="s">
        <v>1377</v>
      </c>
    </row>
    <row r="842" spans="1:65" s="2" customFormat="1" ht="24.2" customHeight="1">
      <c r="A842" s="34"/>
      <c r="B842" s="35"/>
      <c r="C842" s="183" t="s">
        <v>1378</v>
      </c>
      <c r="D842" s="183" t="s">
        <v>145</v>
      </c>
      <c r="E842" s="184" t="s">
        <v>1379</v>
      </c>
      <c r="F842" s="185" t="s">
        <v>1380</v>
      </c>
      <c r="G842" s="186" t="s">
        <v>247</v>
      </c>
      <c r="H842" s="187">
        <v>5</v>
      </c>
      <c r="I842" s="188"/>
      <c r="J842" s="189">
        <f>ROUND(I842*H842,2)</f>
        <v>0</v>
      </c>
      <c r="K842" s="190"/>
      <c r="L842" s="39"/>
      <c r="M842" s="191" t="s">
        <v>1</v>
      </c>
      <c r="N842" s="192" t="s">
        <v>39</v>
      </c>
      <c r="O842" s="71"/>
      <c r="P842" s="193">
        <f>O842*H842</f>
        <v>0</v>
      </c>
      <c r="Q842" s="193">
        <v>0</v>
      </c>
      <c r="R842" s="193">
        <f>Q842*H842</f>
        <v>0</v>
      </c>
      <c r="S842" s="193">
        <v>0</v>
      </c>
      <c r="T842" s="194">
        <f>S842*H842</f>
        <v>0</v>
      </c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R842" s="195" t="s">
        <v>261</v>
      </c>
      <c r="AT842" s="195" t="s">
        <v>145</v>
      </c>
      <c r="AU842" s="195" t="s">
        <v>150</v>
      </c>
      <c r="AY842" s="17" t="s">
        <v>142</v>
      </c>
      <c r="BE842" s="196">
        <f>IF(N842="základní",J842,0)</f>
        <v>0</v>
      </c>
      <c r="BF842" s="196">
        <f>IF(N842="snížená",J842,0)</f>
        <v>0</v>
      </c>
      <c r="BG842" s="196">
        <f>IF(N842="zákl. přenesená",J842,0)</f>
        <v>0</v>
      </c>
      <c r="BH842" s="196">
        <f>IF(N842="sníž. přenesená",J842,0)</f>
        <v>0</v>
      </c>
      <c r="BI842" s="196">
        <f>IF(N842="nulová",J842,0)</f>
        <v>0</v>
      </c>
      <c r="BJ842" s="17" t="s">
        <v>150</v>
      </c>
      <c r="BK842" s="196">
        <f>ROUND(I842*H842,2)</f>
        <v>0</v>
      </c>
      <c r="BL842" s="17" t="s">
        <v>261</v>
      </c>
      <c r="BM842" s="195" t="s">
        <v>1381</v>
      </c>
    </row>
    <row r="843" spans="1:65" s="2" customFormat="1" ht="24.2" customHeight="1">
      <c r="A843" s="34"/>
      <c r="B843" s="35"/>
      <c r="C843" s="230" t="s">
        <v>1382</v>
      </c>
      <c r="D843" s="230" t="s">
        <v>413</v>
      </c>
      <c r="E843" s="231" t="s">
        <v>1383</v>
      </c>
      <c r="F843" s="232" t="s">
        <v>1384</v>
      </c>
      <c r="G843" s="233" t="s">
        <v>247</v>
      </c>
      <c r="H843" s="234">
        <v>3</v>
      </c>
      <c r="I843" s="235"/>
      <c r="J843" s="236">
        <f>ROUND(I843*H843,2)</f>
        <v>0</v>
      </c>
      <c r="K843" s="237"/>
      <c r="L843" s="238"/>
      <c r="M843" s="239" t="s">
        <v>1</v>
      </c>
      <c r="N843" s="240" t="s">
        <v>39</v>
      </c>
      <c r="O843" s="71"/>
      <c r="P843" s="193">
        <f>O843*H843</f>
        <v>0</v>
      </c>
      <c r="Q843" s="193">
        <v>1.4500000000000001E-2</v>
      </c>
      <c r="R843" s="193">
        <f>Q843*H843</f>
        <v>4.3500000000000004E-2</v>
      </c>
      <c r="S843" s="193">
        <v>0</v>
      </c>
      <c r="T843" s="194">
        <f>S843*H843</f>
        <v>0</v>
      </c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R843" s="195" t="s">
        <v>348</v>
      </c>
      <c r="AT843" s="195" t="s">
        <v>413</v>
      </c>
      <c r="AU843" s="195" t="s">
        <v>150</v>
      </c>
      <c r="AY843" s="17" t="s">
        <v>142</v>
      </c>
      <c r="BE843" s="196">
        <f>IF(N843="základní",J843,0)</f>
        <v>0</v>
      </c>
      <c r="BF843" s="196">
        <f>IF(N843="snížená",J843,0)</f>
        <v>0</v>
      </c>
      <c r="BG843" s="196">
        <f>IF(N843="zákl. přenesená",J843,0)</f>
        <v>0</v>
      </c>
      <c r="BH843" s="196">
        <f>IF(N843="sníž. přenesená",J843,0)</f>
        <v>0</v>
      </c>
      <c r="BI843" s="196">
        <f>IF(N843="nulová",J843,0)</f>
        <v>0</v>
      </c>
      <c r="BJ843" s="17" t="s">
        <v>150</v>
      </c>
      <c r="BK843" s="196">
        <f>ROUND(I843*H843,2)</f>
        <v>0</v>
      </c>
      <c r="BL843" s="17" t="s">
        <v>261</v>
      </c>
      <c r="BM843" s="195" t="s">
        <v>1385</v>
      </c>
    </row>
    <row r="844" spans="1:65" s="13" customFormat="1" ht="11.25">
      <c r="B844" s="197"/>
      <c r="C844" s="198"/>
      <c r="D844" s="199" t="s">
        <v>152</v>
      </c>
      <c r="E844" s="200" t="s">
        <v>1</v>
      </c>
      <c r="F844" s="201" t="s">
        <v>323</v>
      </c>
      <c r="G844" s="198"/>
      <c r="H844" s="200" t="s">
        <v>1</v>
      </c>
      <c r="I844" s="202"/>
      <c r="J844" s="198"/>
      <c r="K844" s="198"/>
      <c r="L844" s="203"/>
      <c r="M844" s="204"/>
      <c r="N844" s="205"/>
      <c r="O844" s="205"/>
      <c r="P844" s="205"/>
      <c r="Q844" s="205"/>
      <c r="R844" s="205"/>
      <c r="S844" s="205"/>
      <c r="T844" s="206"/>
      <c r="AT844" s="207" t="s">
        <v>152</v>
      </c>
      <c r="AU844" s="207" t="s">
        <v>150</v>
      </c>
      <c r="AV844" s="13" t="s">
        <v>80</v>
      </c>
      <c r="AW844" s="13" t="s">
        <v>31</v>
      </c>
      <c r="AX844" s="13" t="s">
        <v>73</v>
      </c>
      <c r="AY844" s="207" t="s">
        <v>142</v>
      </c>
    </row>
    <row r="845" spans="1:65" s="14" customFormat="1" ht="11.25">
      <c r="B845" s="208"/>
      <c r="C845" s="209"/>
      <c r="D845" s="199" t="s">
        <v>152</v>
      </c>
      <c r="E845" s="210" t="s">
        <v>1</v>
      </c>
      <c r="F845" s="211" t="s">
        <v>143</v>
      </c>
      <c r="G845" s="209"/>
      <c r="H845" s="212">
        <v>3</v>
      </c>
      <c r="I845" s="213"/>
      <c r="J845" s="209"/>
      <c r="K845" s="209"/>
      <c r="L845" s="214"/>
      <c r="M845" s="215"/>
      <c r="N845" s="216"/>
      <c r="O845" s="216"/>
      <c r="P845" s="216"/>
      <c r="Q845" s="216"/>
      <c r="R845" s="216"/>
      <c r="S845" s="216"/>
      <c r="T845" s="217"/>
      <c r="AT845" s="218" t="s">
        <v>152</v>
      </c>
      <c r="AU845" s="218" t="s">
        <v>150</v>
      </c>
      <c r="AV845" s="14" t="s">
        <v>150</v>
      </c>
      <c r="AW845" s="14" t="s">
        <v>31</v>
      </c>
      <c r="AX845" s="14" t="s">
        <v>80</v>
      </c>
      <c r="AY845" s="218" t="s">
        <v>142</v>
      </c>
    </row>
    <row r="846" spans="1:65" s="2" customFormat="1" ht="33" customHeight="1">
      <c r="A846" s="34"/>
      <c r="B846" s="35"/>
      <c r="C846" s="230" t="s">
        <v>1386</v>
      </c>
      <c r="D846" s="230" t="s">
        <v>413</v>
      </c>
      <c r="E846" s="231" t="s">
        <v>1387</v>
      </c>
      <c r="F846" s="232" t="s">
        <v>1388</v>
      </c>
      <c r="G846" s="233" t="s">
        <v>247</v>
      </c>
      <c r="H846" s="234">
        <v>2</v>
      </c>
      <c r="I846" s="235"/>
      <c r="J846" s="236">
        <f>ROUND(I846*H846,2)</f>
        <v>0</v>
      </c>
      <c r="K846" s="237"/>
      <c r="L846" s="238"/>
      <c r="M846" s="239" t="s">
        <v>1</v>
      </c>
      <c r="N846" s="240" t="s">
        <v>39</v>
      </c>
      <c r="O846" s="71"/>
      <c r="P846" s="193">
        <f>O846*H846</f>
        <v>0</v>
      </c>
      <c r="Q846" s="193">
        <v>0.02</v>
      </c>
      <c r="R846" s="193">
        <f>Q846*H846</f>
        <v>0.04</v>
      </c>
      <c r="S846" s="193">
        <v>0</v>
      </c>
      <c r="T846" s="194">
        <f>S846*H846</f>
        <v>0</v>
      </c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R846" s="195" t="s">
        <v>348</v>
      </c>
      <c r="AT846" s="195" t="s">
        <v>413</v>
      </c>
      <c r="AU846" s="195" t="s">
        <v>150</v>
      </c>
      <c r="AY846" s="17" t="s">
        <v>142</v>
      </c>
      <c r="BE846" s="196">
        <f>IF(N846="základní",J846,0)</f>
        <v>0</v>
      </c>
      <c r="BF846" s="196">
        <f>IF(N846="snížená",J846,0)</f>
        <v>0</v>
      </c>
      <c r="BG846" s="196">
        <f>IF(N846="zákl. přenesená",J846,0)</f>
        <v>0</v>
      </c>
      <c r="BH846" s="196">
        <f>IF(N846="sníž. přenesená",J846,0)</f>
        <v>0</v>
      </c>
      <c r="BI846" s="196">
        <f>IF(N846="nulová",J846,0)</f>
        <v>0</v>
      </c>
      <c r="BJ846" s="17" t="s">
        <v>150</v>
      </c>
      <c r="BK846" s="196">
        <f>ROUND(I846*H846,2)</f>
        <v>0</v>
      </c>
      <c r="BL846" s="17" t="s">
        <v>261</v>
      </c>
      <c r="BM846" s="195" t="s">
        <v>1389</v>
      </c>
    </row>
    <row r="847" spans="1:65" s="13" customFormat="1" ht="11.25">
      <c r="B847" s="197"/>
      <c r="C847" s="198"/>
      <c r="D847" s="199" t="s">
        <v>152</v>
      </c>
      <c r="E847" s="200" t="s">
        <v>1</v>
      </c>
      <c r="F847" s="201" t="s">
        <v>190</v>
      </c>
      <c r="G847" s="198"/>
      <c r="H847" s="200" t="s">
        <v>1</v>
      </c>
      <c r="I847" s="202"/>
      <c r="J847" s="198"/>
      <c r="K847" s="198"/>
      <c r="L847" s="203"/>
      <c r="M847" s="204"/>
      <c r="N847" s="205"/>
      <c r="O847" s="205"/>
      <c r="P847" s="205"/>
      <c r="Q847" s="205"/>
      <c r="R847" s="205"/>
      <c r="S847" s="205"/>
      <c r="T847" s="206"/>
      <c r="AT847" s="207" t="s">
        <v>152</v>
      </c>
      <c r="AU847" s="207" t="s">
        <v>150</v>
      </c>
      <c r="AV847" s="13" t="s">
        <v>80</v>
      </c>
      <c r="AW847" s="13" t="s">
        <v>31</v>
      </c>
      <c r="AX847" s="13" t="s">
        <v>73</v>
      </c>
      <c r="AY847" s="207" t="s">
        <v>142</v>
      </c>
    </row>
    <row r="848" spans="1:65" s="14" customFormat="1" ht="11.25">
      <c r="B848" s="208"/>
      <c r="C848" s="209"/>
      <c r="D848" s="199" t="s">
        <v>152</v>
      </c>
      <c r="E848" s="210" t="s">
        <v>1</v>
      </c>
      <c r="F848" s="211" t="s">
        <v>80</v>
      </c>
      <c r="G848" s="209"/>
      <c r="H848" s="212">
        <v>1</v>
      </c>
      <c r="I848" s="213"/>
      <c r="J848" s="209"/>
      <c r="K848" s="209"/>
      <c r="L848" s="214"/>
      <c r="M848" s="215"/>
      <c r="N848" s="216"/>
      <c r="O848" s="216"/>
      <c r="P848" s="216"/>
      <c r="Q848" s="216"/>
      <c r="R848" s="216"/>
      <c r="S848" s="216"/>
      <c r="T848" s="217"/>
      <c r="AT848" s="218" t="s">
        <v>152</v>
      </c>
      <c r="AU848" s="218" t="s">
        <v>150</v>
      </c>
      <c r="AV848" s="14" t="s">
        <v>150</v>
      </c>
      <c r="AW848" s="14" t="s">
        <v>31</v>
      </c>
      <c r="AX848" s="14" t="s">
        <v>73</v>
      </c>
      <c r="AY848" s="218" t="s">
        <v>142</v>
      </c>
    </row>
    <row r="849" spans="1:65" s="13" customFormat="1" ht="11.25">
      <c r="B849" s="197"/>
      <c r="C849" s="198"/>
      <c r="D849" s="199" t="s">
        <v>152</v>
      </c>
      <c r="E849" s="200" t="s">
        <v>1</v>
      </c>
      <c r="F849" s="201" t="s">
        <v>188</v>
      </c>
      <c r="G849" s="198"/>
      <c r="H849" s="200" t="s">
        <v>1</v>
      </c>
      <c r="I849" s="202"/>
      <c r="J849" s="198"/>
      <c r="K849" s="198"/>
      <c r="L849" s="203"/>
      <c r="M849" s="204"/>
      <c r="N849" s="205"/>
      <c r="O849" s="205"/>
      <c r="P849" s="205"/>
      <c r="Q849" s="205"/>
      <c r="R849" s="205"/>
      <c r="S849" s="205"/>
      <c r="T849" s="206"/>
      <c r="AT849" s="207" t="s">
        <v>152</v>
      </c>
      <c r="AU849" s="207" t="s">
        <v>150</v>
      </c>
      <c r="AV849" s="13" t="s">
        <v>80</v>
      </c>
      <c r="AW849" s="13" t="s">
        <v>31</v>
      </c>
      <c r="AX849" s="13" t="s">
        <v>73</v>
      </c>
      <c r="AY849" s="207" t="s">
        <v>142</v>
      </c>
    </row>
    <row r="850" spans="1:65" s="14" customFormat="1" ht="11.25">
      <c r="B850" s="208"/>
      <c r="C850" s="209"/>
      <c r="D850" s="199" t="s">
        <v>152</v>
      </c>
      <c r="E850" s="210" t="s">
        <v>1</v>
      </c>
      <c r="F850" s="211" t="s">
        <v>80</v>
      </c>
      <c r="G850" s="209"/>
      <c r="H850" s="212">
        <v>1</v>
      </c>
      <c r="I850" s="213"/>
      <c r="J850" s="209"/>
      <c r="K850" s="209"/>
      <c r="L850" s="214"/>
      <c r="M850" s="215"/>
      <c r="N850" s="216"/>
      <c r="O850" s="216"/>
      <c r="P850" s="216"/>
      <c r="Q850" s="216"/>
      <c r="R850" s="216"/>
      <c r="S850" s="216"/>
      <c r="T850" s="217"/>
      <c r="AT850" s="218" t="s">
        <v>152</v>
      </c>
      <c r="AU850" s="218" t="s">
        <v>150</v>
      </c>
      <c r="AV850" s="14" t="s">
        <v>150</v>
      </c>
      <c r="AW850" s="14" t="s">
        <v>31</v>
      </c>
      <c r="AX850" s="14" t="s">
        <v>73</v>
      </c>
      <c r="AY850" s="218" t="s">
        <v>142</v>
      </c>
    </row>
    <row r="851" spans="1:65" s="15" customFormat="1" ht="11.25">
      <c r="B851" s="219"/>
      <c r="C851" s="220"/>
      <c r="D851" s="199" t="s">
        <v>152</v>
      </c>
      <c r="E851" s="221" t="s">
        <v>1</v>
      </c>
      <c r="F851" s="222" t="s">
        <v>163</v>
      </c>
      <c r="G851" s="220"/>
      <c r="H851" s="223">
        <v>2</v>
      </c>
      <c r="I851" s="224"/>
      <c r="J851" s="220"/>
      <c r="K851" s="220"/>
      <c r="L851" s="225"/>
      <c r="M851" s="226"/>
      <c r="N851" s="227"/>
      <c r="O851" s="227"/>
      <c r="P851" s="227"/>
      <c r="Q851" s="227"/>
      <c r="R851" s="227"/>
      <c r="S851" s="227"/>
      <c r="T851" s="228"/>
      <c r="AT851" s="229" t="s">
        <v>152</v>
      </c>
      <c r="AU851" s="229" t="s">
        <v>150</v>
      </c>
      <c r="AV851" s="15" t="s">
        <v>149</v>
      </c>
      <c r="AW851" s="15" t="s">
        <v>31</v>
      </c>
      <c r="AX851" s="15" t="s">
        <v>80</v>
      </c>
      <c r="AY851" s="229" t="s">
        <v>142</v>
      </c>
    </row>
    <row r="852" spans="1:65" s="2" customFormat="1" ht="21.75" customHeight="1">
      <c r="A852" s="34"/>
      <c r="B852" s="35"/>
      <c r="C852" s="183" t="s">
        <v>1390</v>
      </c>
      <c r="D852" s="183" t="s">
        <v>145</v>
      </c>
      <c r="E852" s="184" t="s">
        <v>1391</v>
      </c>
      <c r="F852" s="185" t="s">
        <v>1392</v>
      </c>
      <c r="G852" s="186" t="s">
        <v>247</v>
      </c>
      <c r="H852" s="187">
        <v>5</v>
      </c>
      <c r="I852" s="188"/>
      <c r="J852" s="189">
        <f t="shared" ref="J852:J857" si="90">ROUND(I852*H852,2)</f>
        <v>0</v>
      </c>
      <c r="K852" s="190"/>
      <c r="L852" s="39"/>
      <c r="M852" s="191" t="s">
        <v>1</v>
      </c>
      <c r="N852" s="192" t="s">
        <v>39</v>
      </c>
      <c r="O852" s="71"/>
      <c r="P852" s="193">
        <f t="shared" ref="P852:P857" si="91">O852*H852</f>
        <v>0</v>
      </c>
      <c r="Q852" s="193">
        <v>0</v>
      </c>
      <c r="R852" s="193">
        <f t="shared" ref="R852:R857" si="92">Q852*H852</f>
        <v>0</v>
      </c>
      <c r="S852" s="193">
        <v>0</v>
      </c>
      <c r="T852" s="194">
        <f t="shared" ref="T852:T857" si="93">S852*H852</f>
        <v>0</v>
      </c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R852" s="195" t="s">
        <v>261</v>
      </c>
      <c r="AT852" s="195" t="s">
        <v>145</v>
      </c>
      <c r="AU852" s="195" t="s">
        <v>150</v>
      </c>
      <c r="AY852" s="17" t="s">
        <v>142</v>
      </c>
      <c r="BE852" s="196">
        <f t="shared" ref="BE852:BE857" si="94">IF(N852="základní",J852,0)</f>
        <v>0</v>
      </c>
      <c r="BF852" s="196">
        <f t="shared" ref="BF852:BF857" si="95">IF(N852="snížená",J852,0)</f>
        <v>0</v>
      </c>
      <c r="BG852" s="196">
        <f t="shared" ref="BG852:BG857" si="96">IF(N852="zákl. přenesená",J852,0)</f>
        <v>0</v>
      </c>
      <c r="BH852" s="196">
        <f t="shared" ref="BH852:BH857" si="97">IF(N852="sníž. přenesená",J852,0)</f>
        <v>0</v>
      </c>
      <c r="BI852" s="196">
        <f t="shared" ref="BI852:BI857" si="98">IF(N852="nulová",J852,0)</f>
        <v>0</v>
      </c>
      <c r="BJ852" s="17" t="s">
        <v>150</v>
      </c>
      <c r="BK852" s="196">
        <f t="shared" ref="BK852:BK857" si="99">ROUND(I852*H852,2)</f>
        <v>0</v>
      </c>
      <c r="BL852" s="17" t="s">
        <v>261</v>
      </c>
      <c r="BM852" s="195" t="s">
        <v>1393</v>
      </c>
    </row>
    <row r="853" spans="1:65" s="2" customFormat="1" ht="16.5" customHeight="1">
      <c r="A853" s="34"/>
      <c r="B853" s="35"/>
      <c r="C853" s="230" t="s">
        <v>1394</v>
      </c>
      <c r="D853" s="230" t="s">
        <v>413</v>
      </c>
      <c r="E853" s="231" t="s">
        <v>1395</v>
      </c>
      <c r="F853" s="232" t="s">
        <v>1396</v>
      </c>
      <c r="G853" s="233" t="s">
        <v>247</v>
      </c>
      <c r="H853" s="234">
        <v>3</v>
      </c>
      <c r="I853" s="235"/>
      <c r="J853" s="236">
        <f t="shared" si="90"/>
        <v>0</v>
      </c>
      <c r="K853" s="237"/>
      <c r="L853" s="238"/>
      <c r="M853" s="239" t="s">
        <v>1</v>
      </c>
      <c r="N853" s="240" t="s">
        <v>39</v>
      </c>
      <c r="O853" s="71"/>
      <c r="P853" s="193">
        <f t="shared" si="91"/>
        <v>0</v>
      </c>
      <c r="Q853" s="193">
        <v>2.2000000000000001E-3</v>
      </c>
      <c r="R853" s="193">
        <f t="shared" si="92"/>
        <v>6.6E-3</v>
      </c>
      <c r="S853" s="193">
        <v>0</v>
      </c>
      <c r="T853" s="194">
        <f t="shared" si="93"/>
        <v>0</v>
      </c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R853" s="195" t="s">
        <v>348</v>
      </c>
      <c r="AT853" s="195" t="s">
        <v>413</v>
      </c>
      <c r="AU853" s="195" t="s">
        <v>150</v>
      </c>
      <c r="AY853" s="17" t="s">
        <v>142</v>
      </c>
      <c r="BE853" s="196">
        <f t="shared" si="94"/>
        <v>0</v>
      </c>
      <c r="BF853" s="196">
        <f t="shared" si="95"/>
        <v>0</v>
      </c>
      <c r="BG853" s="196">
        <f t="shared" si="96"/>
        <v>0</v>
      </c>
      <c r="BH853" s="196">
        <f t="shared" si="97"/>
        <v>0</v>
      </c>
      <c r="BI853" s="196">
        <f t="shared" si="98"/>
        <v>0</v>
      </c>
      <c r="BJ853" s="17" t="s">
        <v>150</v>
      </c>
      <c r="BK853" s="196">
        <f t="shared" si="99"/>
        <v>0</v>
      </c>
      <c r="BL853" s="17" t="s">
        <v>261</v>
      </c>
      <c r="BM853" s="195" t="s">
        <v>1397</v>
      </c>
    </row>
    <row r="854" spans="1:65" s="2" customFormat="1" ht="16.5" customHeight="1">
      <c r="A854" s="34"/>
      <c r="B854" s="35"/>
      <c r="C854" s="230" t="s">
        <v>1398</v>
      </c>
      <c r="D854" s="230" t="s">
        <v>413</v>
      </c>
      <c r="E854" s="231" t="s">
        <v>1399</v>
      </c>
      <c r="F854" s="232" t="s">
        <v>1400</v>
      </c>
      <c r="G854" s="233" t="s">
        <v>247</v>
      </c>
      <c r="H854" s="234">
        <v>2</v>
      </c>
      <c r="I854" s="235"/>
      <c r="J854" s="236">
        <f t="shared" si="90"/>
        <v>0</v>
      </c>
      <c r="K854" s="237"/>
      <c r="L854" s="238"/>
      <c r="M854" s="239" t="s">
        <v>1</v>
      </c>
      <c r="N854" s="240" t="s">
        <v>39</v>
      </c>
      <c r="O854" s="71"/>
      <c r="P854" s="193">
        <f t="shared" si="91"/>
        <v>0</v>
      </c>
      <c r="Q854" s="193">
        <v>2.2000000000000001E-3</v>
      </c>
      <c r="R854" s="193">
        <f t="shared" si="92"/>
        <v>4.4000000000000003E-3</v>
      </c>
      <c r="S854" s="193">
        <v>0</v>
      </c>
      <c r="T854" s="194">
        <f t="shared" si="93"/>
        <v>0</v>
      </c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R854" s="195" t="s">
        <v>348</v>
      </c>
      <c r="AT854" s="195" t="s">
        <v>413</v>
      </c>
      <c r="AU854" s="195" t="s">
        <v>150</v>
      </c>
      <c r="AY854" s="17" t="s">
        <v>142</v>
      </c>
      <c r="BE854" s="196">
        <f t="shared" si="94"/>
        <v>0</v>
      </c>
      <c r="BF854" s="196">
        <f t="shared" si="95"/>
        <v>0</v>
      </c>
      <c r="BG854" s="196">
        <f t="shared" si="96"/>
        <v>0</v>
      </c>
      <c r="BH854" s="196">
        <f t="shared" si="97"/>
        <v>0</v>
      </c>
      <c r="BI854" s="196">
        <f t="shared" si="98"/>
        <v>0</v>
      </c>
      <c r="BJ854" s="17" t="s">
        <v>150</v>
      </c>
      <c r="BK854" s="196">
        <f t="shared" si="99"/>
        <v>0</v>
      </c>
      <c r="BL854" s="17" t="s">
        <v>261</v>
      </c>
      <c r="BM854" s="195" t="s">
        <v>1401</v>
      </c>
    </row>
    <row r="855" spans="1:65" s="2" customFormat="1" ht="24.2" customHeight="1">
      <c r="A855" s="34"/>
      <c r="B855" s="35"/>
      <c r="C855" s="183" t="s">
        <v>1402</v>
      </c>
      <c r="D855" s="183" t="s">
        <v>145</v>
      </c>
      <c r="E855" s="184" t="s">
        <v>1403</v>
      </c>
      <c r="F855" s="185" t="s">
        <v>1404</v>
      </c>
      <c r="G855" s="186" t="s">
        <v>247</v>
      </c>
      <c r="H855" s="187">
        <v>5</v>
      </c>
      <c r="I855" s="188"/>
      <c r="J855" s="189">
        <f t="shared" si="90"/>
        <v>0</v>
      </c>
      <c r="K855" s="190"/>
      <c r="L855" s="39"/>
      <c r="M855" s="191" t="s">
        <v>1</v>
      </c>
      <c r="N855" s="192" t="s">
        <v>39</v>
      </c>
      <c r="O855" s="71"/>
      <c r="P855" s="193">
        <f t="shared" si="91"/>
        <v>0</v>
      </c>
      <c r="Q855" s="193">
        <v>4.6999999999999999E-4</v>
      </c>
      <c r="R855" s="193">
        <f t="shared" si="92"/>
        <v>2.3500000000000001E-3</v>
      </c>
      <c r="S855" s="193">
        <v>0</v>
      </c>
      <c r="T855" s="194">
        <f t="shared" si="93"/>
        <v>0</v>
      </c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R855" s="195" t="s">
        <v>261</v>
      </c>
      <c r="AT855" s="195" t="s">
        <v>145</v>
      </c>
      <c r="AU855" s="195" t="s">
        <v>150</v>
      </c>
      <c r="AY855" s="17" t="s">
        <v>142</v>
      </c>
      <c r="BE855" s="196">
        <f t="shared" si="94"/>
        <v>0</v>
      </c>
      <c r="BF855" s="196">
        <f t="shared" si="95"/>
        <v>0</v>
      </c>
      <c r="BG855" s="196">
        <f t="shared" si="96"/>
        <v>0</v>
      </c>
      <c r="BH855" s="196">
        <f t="shared" si="97"/>
        <v>0</v>
      </c>
      <c r="BI855" s="196">
        <f t="shared" si="98"/>
        <v>0</v>
      </c>
      <c r="BJ855" s="17" t="s">
        <v>150</v>
      </c>
      <c r="BK855" s="196">
        <f t="shared" si="99"/>
        <v>0</v>
      </c>
      <c r="BL855" s="17" t="s">
        <v>261</v>
      </c>
      <c r="BM855" s="195" t="s">
        <v>1405</v>
      </c>
    </row>
    <row r="856" spans="1:65" s="2" customFormat="1" ht="37.9" customHeight="1">
      <c r="A856" s="34"/>
      <c r="B856" s="35"/>
      <c r="C856" s="230" t="s">
        <v>1406</v>
      </c>
      <c r="D856" s="230" t="s">
        <v>413</v>
      </c>
      <c r="E856" s="231" t="s">
        <v>1407</v>
      </c>
      <c r="F856" s="232" t="s">
        <v>1408</v>
      </c>
      <c r="G856" s="233" t="s">
        <v>247</v>
      </c>
      <c r="H856" s="234">
        <v>5</v>
      </c>
      <c r="I856" s="235"/>
      <c r="J856" s="236">
        <f t="shared" si="90"/>
        <v>0</v>
      </c>
      <c r="K856" s="237"/>
      <c r="L856" s="238"/>
      <c r="M856" s="239" t="s">
        <v>1</v>
      </c>
      <c r="N856" s="240" t="s">
        <v>39</v>
      </c>
      <c r="O856" s="71"/>
      <c r="P856" s="193">
        <f t="shared" si="91"/>
        <v>0</v>
      </c>
      <c r="Q856" s="193">
        <v>1.6E-2</v>
      </c>
      <c r="R856" s="193">
        <f t="shared" si="92"/>
        <v>0.08</v>
      </c>
      <c r="S856" s="193">
        <v>0</v>
      </c>
      <c r="T856" s="194">
        <f t="shared" si="93"/>
        <v>0</v>
      </c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R856" s="195" t="s">
        <v>348</v>
      </c>
      <c r="AT856" s="195" t="s">
        <v>413</v>
      </c>
      <c r="AU856" s="195" t="s">
        <v>150</v>
      </c>
      <c r="AY856" s="17" t="s">
        <v>142</v>
      </c>
      <c r="BE856" s="196">
        <f t="shared" si="94"/>
        <v>0</v>
      </c>
      <c r="BF856" s="196">
        <f t="shared" si="95"/>
        <v>0</v>
      </c>
      <c r="BG856" s="196">
        <f t="shared" si="96"/>
        <v>0</v>
      </c>
      <c r="BH856" s="196">
        <f t="shared" si="97"/>
        <v>0</v>
      </c>
      <c r="BI856" s="196">
        <f t="shared" si="98"/>
        <v>0</v>
      </c>
      <c r="BJ856" s="17" t="s">
        <v>150</v>
      </c>
      <c r="BK856" s="196">
        <f t="shared" si="99"/>
        <v>0</v>
      </c>
      <c r="BL856" s="17" t="s">
        <v>261</v>
      </c>
      <c r="BM856" s="195" t="s">
        <v>1409</v>
      </c>
    </row>
    <row r="857" spans="1:65" s="2" customFormat="1" ht="24.2" customHeight="1">
      <c r="A857" s="34"/>
      <c r="B857" s="35"/>
      <c r="C857" s="183" t="s">
        <v>1410</v>
      </c>
      <c r="D857" s="183" t="s">
        <v>145</v>
      </c>
      <c r="E857" s="184" t="s">
        <v>1411</v>
      </c>
      <c r="F857" s="185" t="s">
        <v>1412</v>
      </c>
      <c r="G857" s="186" t="s">
        <v>247</v>
      </c>
      <c r="H857" s="187">
        <v>33.095999999999997</v>
      </c>
      <c r="I857" s="188"/>
      <c r="J857" s="189">
        <f t="shared" si="90"/>
        <v>0</v>
      </c>
      <c r="K857" s="190"/>
      <c r="L857" s="39"/>
      <c r="M857" s="191" t="s">
        <v>1</v>
      </c>
      <c r="N857" s="192" t="s">
        <v>39</v>
      </c>
      <c r="O857" s="71"/>
      <c r="P857" s="193">
        <f t="shared" si="91"/>
        <v>0</v>
      </c>
      <c r="Q857" s="193">
        <v>0</v>
      </c>
      <c r="R857" s="193">
        <f t="shared" si="92"/>
        <v>0</v>
      </c>
      <c r="S857" s="193">
        <v>2.4E-2</v>
      </c>
      <c r="T857" s="194">
        <f t="shared" si="93"/>
        <v>0.7943039999999999</v>
      </c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R857" s="195" t="s">
        <v>261</v>
      </c>
      <c r="AT857" s="195" t="s">
        <v>145</v>
      </c>
      <c r="AU857" s="195" t="s">
        <v>150</v>
      </c>
      <c r="AY857" s="17" t="s">
        <v>142</v>
      </c>
      <c r="BE857" s="196">
        <f t="shared" si="94"/>
        <v>0</v>
      </c>
      <c r="BF857" s="196">
        <f t="shared" si="95"/>
        <v>0</v>
      </c>
      <c r="BG857" s="196">
        <f t="shared" si="96"/>
        <v>0</v>
      </c>
      <c r="BH857" s="196">
        <f t="shared" si="97"/>
        <v>0</v>
      </c>
      <c r="BI857" s="196">
        <f t="shared" si="98"/>
        <v>0</v>
      </c>
      <c r="BJ857" s="17" t="s">
        <v>150</v>
      </c>
      <c r="BK857" s="196">
        <f t="shared" si="99"/>
        <v>0</v>
      </c>
      <c r="BL857" s="17" t="s">
        <v>261</v>
      </c>
      <c r="BM857" s="195" t="s">
        <v>1413</v>
      </c>
    </row>
    <row r="858" spans="1:65" s="14" customFormat="1" ht="11.25">
      <c r="B858" s="208"/>
      <c r="C858" s="209"/>
      <c r="D858" s="199" t="s">
        <v>152</v>
      </c>
      <c r="E858" s="210" t="s">
        <v>1</v>
      </c>
      <c r="F858" s="211" t="s">
        <v>1414</v>
      </c>
      <c r="G858" s="209"/>
      <c r="H858" s="212">
        <v>14.183999999999999</v>
      </c>
      <c r="I858" s="213"/>
      <c r="J858" s="209"/>
      <c r="K858" s="209"/>
      <c r="L858" s="214"/>
      <c r="M858" s="215"/>
      <c r="N858" s="216"/>
      <c r="O858" s="216"/>
      <c r="P858" s="216"/>
      <c r="Q858" s="216"/>
      <c r="R858" s="216"/>
      <c r="S858" s="216"/>
      <c r="T858" s="217"/>
      <c r="AT858" s="218" t="s">
        <v>152</v>
      </c>
      <c r="AU858" s="218" t="s">
        <v>150</v>
      </c>
      <c r="AV858" s="14" t="s">
        <v>150</v>
      </c>
      <c r="AW858" s="14" t="s">
        <v>31</v>
      </c>
      <c r="AX858" s="14" t="s">
        <v>73</v>
      </c>
      <c r="AY858" s="218" t="s">
        <v>142</v>
      </c>
    </row>
    <row r="859" spans="1:65" s="14" customFormat="1" ht="11.25">
      <c r="B859" s="208"/>
      <c r="C859" s="209"/>
      <c r="D859" s="199" t="s">
        <v>152</v>
      </c>
      <c r="E859" s="210" t="s">
        <v>1</v>
      </c>
      <c r="F859" s="211" t="s">
        <v>1415</v>
      </c>
      <c r="G859" s="209"/>
      <c r="H859" s="212">
        <v>15.760000000000002</v>
      </c>
      <c r="I859" s="213"/>
      <c r="J859" s="209"/>
      <c r="K859" s="209"/>
      <c r="L859" s="214"/>
      <c r="M859" s="215"/>
      <c r="N859" s="216"/>
      <c r="O859" s="216"/>
      <c r="P859" s="216"/>
      <c r="Q859" s="216"/>
      <c r="R859" s="216"/>
      <c r="S859" s="216"/>
      <c r="T859" s="217"/>
      <c r="AT859" s="218" t="s">
        <v>152</v>
      </c>
      <c r="AU859" s="218" t="s">
        <v>150</v>
      </c>
      <c r="AV859" s="14" t="s">
        <v>150</v>
      </c>
      <c r="AW859" s="14" t="s">
        <v>31</v>
      </c>
      <c r="AX859" s="14" t="s">
        <v>73</v>
      </c>
      <c r="AY859" s="218" t="s">
        <v>142</v>
      </c>
    </row>
    <row r="860" spans="1:65" s="13" customFormat="1" ht="11.25">
      <c r="B860" s="197"/>
      <c r="C860" s="198"/>
      <c r="D860" s="199" t="s">
        <v>152</v>
      </c>
      <c r="E860" s="200" t="s">
        <v>1</v>
      </c>
      <c r="F860" s="201" t="s">
        <v>1416</v>
      </c>
      <c r="G860" s="198"/>
      <c r="H860" s="200" t="s">
        <v>1</v>
      </c>
      <c r="I860" s="202"/>
      <c r="J860" s="198"/>
      <c r="K860" s="198"/>
      <c r="L860" s="203"/>
      <c r="M860" s="204"/>
      <c r="N860" s="205"/>
      <c r="O860" s="205"/>
      <c r="P860" s="205"/>
      <c r="Q860" s="205"/>
      <c r="R860" s="205"/>
      <c r="S860" s="205"/>
      <c r="T860" s="206"/>
      <c r="AT860" s="207" t="s">
        <v>152</v>
      </c>
      <c r="AU860" s="207" t="s">
        <v>150</v>
      </c>
      <c r="AV860" s="13" t="s">
        <v>80</v>
      </c>
      <c r="AW860" s="13" t="s">
        <v>31</v>
      </c>
      <c r="AX860" s="13" t="s">
        <v>73</v>
      </c>
      <c r="AY860" s="207" t="s">
        <v>142</v>
      </c>
    </row>
    <row r="861" spans="1:65" s="14" customFormat="1" ht="11.25">
      <c r="B861" s="208"/>
      <c r="C861" s="209"/>
      <c r="D861" s="199" t="s">
        <v>152</v>
      </c>
      <c r="E861" s="210" t="s">
        <v>1</v>
      </c>
      <c r="F861" s="211" t="s">
        <v>1417</v>
      </c>
      <c r="G861" s="209"/>
      <c r="H861" s="212">
        <v>3.1520000000000001</v>
      </c>
      <c r="I861" s="213"/>
      <c r="J861" s="209"/>
      <c r="K861" s="209"/>
      <c r="L861" s="214"/>
      <c r="M861" s="215"/>
      <c r="N861" s="216"/>
      <c r="O861" s="216"/>
      <c r="P861" s="216"/>
      <c r="Q861" s="216"/>
      <c r="R861" s="216"/>
      <c r="S861" s="216"/>
      <c r="T861" s="217"/>
      <c r="AT861" s="218" t="s">
        <v>152</v>
      </c>
      <c r="AU861" s="218" t="s">
        <v>150</v>
      </c>
      <c r="AV861" s="14" t="s">
        <v>150</v>
      </c>
      <c r="AW861" s="14" t="s">
        <v>31</v>
      </c>
      <c r="AX861" s="14" t="s">
        <v>73</v>
      </c>
      <c r="AY861" s="218" t="s">
        <v>142</v>
      </c>
    </row>
    <row r="862" spans="1:65" s="15" customFormat="1" ht="11.25">
      <c r="B862" s="219"/>
      <c r="C862" s="220"/>
      <c r="D862" s="199" t="s">
        <v>152</v>
      </c>
      <c r="E862" s="221" t="s">
        <v>1</v>
      </c>
      <c r="F862" s="222" t="s">
        <v>163</v>
      </c>
      <c r="G862" s="220"/>
      <c r="H862" s="223">
        <v>33.096000000000004</v>
      </c>
      <c r="I862" s="224"/>
      <c r="J862" s="220"/>
      <c r="K862" s="220"/>
      <c r="L862" s="225"/>
      <c r="M862" s="226"/>
      <c r="N862" s="227"/>
      <c r="O862" s="227"/>
      <c r="P862" s="227"/>
      <c r="Q862" s="227"/>
      <c r="R862" s="227"/>
      <c r="S862" s="227"/>
      <c r="T862" s="228"/>
      <c r="AT862" s="229" t="s">
        <v>152</v>
      </c>
      <c r="AU862" s="229" t="s">
        <v>150</v>
      </c>
      <c r="AV862" s="15" t="s">
        <v>149</v>
      </c>
      <c r="AW862" s="15" t="s">
        <v>31</v>
      </c>
      <c r="AX862" s="15" t="s">
        <v>80</v>
      </c>
      <c r="AY862" s="229" t="s">
        <v>142</v>
      </c>
    </row>
    <row r="863" spans="1:65" s="2" customFormat="1" ht="24.2" customHeight="1">
      <c r="A863" s="34"/>
      <c r="B863" s="35"/>
      <c r="C863" s="183" t="s">
        <v>1418</v>
      </c>
      <c r="D863" s="183" t="s">
        <v>145</v>
      </c>
      <c r="E863" s="184" t="s">
        <v>1419</v>
      </c>
      <c r="F863" s="185" t="s">
        <v>1420</v>
      </c>
      <c r="G863" s="186" t="s">
        <v>247</v>
      </c>
      <c r="H863" s="187">
        <v>6</v>
      </c>
      <c r="I863" s="188"/>
      <c r="J863" s="189">
        <f>ROUND(I863*H863,2)</f>
        <v>0</v>
      </c>
      <c r="K863" s="190"/>
      <c r="L863" s="39"/>
      <c r="M863" s="191" t="s">
        <v>1</v>
      </c>
      <c r="N863" s="192" t="s">
        <v>39</v>
      </c>
      <c r="O863" s="71"/>
      <c r="P863" s="193">
        <f>O863*H863</f>
        <v>0</v>
      </c>
      <c r="Q863" s="193">
        <v>0</v>
      </c>
      <c r="R863" s="193">
        <f>Q863*H863</f>
        <v>0</v>
      </c>
      <c r="S863" s="193">
        <v>0</v>
      </c>
      <c r="T863" s="194">
        <f>S863*H863</f>
        <v>0</v>
      </c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R863" s="195" t="s">
        <v>261</v>
      </c>
      <c r="AT863" s="195" t="s">
        <v>145</v>
      </c>
      <c r="AU863" s="195" t="s">
        <v>150</v>
      </c>
      <c r="AY863" s="17" t="s">
        <v>142</v>
      </c>
      <c r="BE863" s="196">
        <f>IF(N863="základní",J863,0)</f>
        <v>0</v>
      </c>
      <c r="BF863" s="196">
        <f>IF(N863="snížená",J863,0)</f>
        <v>0</v>
      </c>
      <c r="BG863" s="196">
        <f>IF(N863="zákl. přenesená",J863,0)</f>
        <v>0</v>
      </c>
      <c r="BH863" s="196">
        <f>IF(N863="sníž. přenesená",J863,0)</f>
        <v>0</v>
      </c>
      <c r="BI863" s="196">
        <f>IF(N863="nulová",J863,0)</f>
        <v>0</v>
      </c>
      <c r="BJ863" s="17" t="s">
        <v>150</v>
      </c>
      <c r="BK863" s="196">
        <f>ROUND(I863*H863,2)</f>
        <v>0</v>
      </c>
      <c r="BL863" s="17" t="s">
        <v>261</v>
      </c>
      <c r="BM863" s="195" t="s">
        <v>1421</v>
      </c>
    </row>
    <row r="864" spans="1:65" s="13" customFormat="1" ht="11.25">
      <c r="B864" s="197"/>
      <c r="C864" s="198"/>
      <c r="D864" s="199" t="s">
        <v>152</v>
      </c>
      <c r="E864" s="200" t="s">
        <v>1</v>
      </c>
      <c r="F864" s="201" t="s">
        <v>190</v>
      </c>
      <c r="G864" s="198"/>
      <c r="H864" s="200" t="s">
        <v>1</v>
      </c>
      <c r="I864" s="202"/>
      <c r="J864" s="198"/>
      <c r="K864" s="198"/>
      <c r="L864" s="203"/>
      <c r="M864" s="204"/>
      <c r="N864" s="205"/>
      <c r="O864" s="205"/>
      <c r="P864" s="205"/>
      <c r="Q864" s="205"/>
      <c r="R864" s="205"/>
      <c r="S864" s="205"/>
      <c r="T864" s="206"/>
      <c r="AT864" s="207" t="s">
        <v>152</v>
      </c>
      <c r="AU864" s="207" t="s">
        <v>150</v>
      </c>
      <c r="AV864" s="13" t="s">
        <v>80</v>
      </c>
      <c r="AW864" s="13" t="s">
        <v>31</v>
      </c>
      <c r="AX864" s="13" t="s">
        <v>73</v>
      </c>
      <c r="AY864" s="207" t="s">
        <v>142</v>
      </c>
    </row>
    <row r="865" spans="1:65" s="14" customFormat="1" ht="11.25">
      <c r="B865" s="208"/>
      <c r="C865" s="209"/>
      <c r="D865" s="199" t="s">
        <v>152</v>
      </c>
      <c r="E865" s="210" t="s">
        <v>1</v>
      </c>
      <c r="F865" s="211" t="s">
        <v>1124</v>
      </c>
      <c r="G865" s="209"/>
      <c r="H865" s="212">
        <v>4</v>
      </c>
      <c r="I865" s="213"/>
      <c r="J865" s="209"/>
      <c r="K865" s="209"/>
      <c r="L865" s="214"/>
      <c r="M865" s="215"/>
      <c r="N865" s="216"/>
      <c r="O865" s="216"/>
      <c r="P865" s="216"/>
      <c r="Q865" s="216"/>
      <c r="R865" s="216"/>
      <c r="S865" s="216"/>
      <c r="T865" s="217"/>
      <c r="AT865" s="218" t="s">
        <v>152</v>
      </c>
      <c r="AU865" s="218" t="s">
        <v>150</v>
      </c>
      <c r="AV865" s="14" t="s">
        <v>150</v>
      </c>
      <c r="AW865" s="14" t="s">
        <v>31</v>
      </c>
      <c r="AX865" s="14" t="s">
        <v>73</v>
      </c>
      <c r="AY865" s="218" t="s">
        <v>142</v>
      </c>
    </row>
    <row r="866" spans="1:65" s="13" customFormat="1" ht="11.25">
      <c r="B866" s="197"/>
      <c r="C866" s="198"/>
      <c r="D866" s="199" t="s">
        <v>152</v>
      </c>
      <c r="E866" s="200" t="s">
        <v>1</v>
      </c>
      <c r="F866" s="201" t="s">
        <v>188</v>
      </c>
      <c r="G866" s="198"/>
      <c r="H866" s="200" t="s">
        <v>1</v>
      </c>
      <c r="I866" s="202"/>
      <c r="J866" s="198"/>
      <c r="K866" s="198"/>
      <c r="L866" s="203"/>
      <c r="M866" s="204"/>
      <c r="N866" s="205"/>
      <c r="O866" s="205"/>
      <c r="P866" s="205"/>
      <c r="Q866" s="205"/>
      <c r="R866" s="205"/>
      <c r="S866" s="205"/>
      <c r="T866" s="206"/>
      <c r="AT866" s="207" t="s">
        <v>152</v>
      </c>
      <c r="AU866" s="207" t="s">
        <v>150</v>
      </c>
      <c r="AV866" s="13" t="s">
        <v>80</v>
      </c>
      <c r="AW866" s="13" t="s">
        <v>31</v>
      </c>
      <c r="AX866" s="13" t="s">
        <v>73</v>
      </c>
      <c r="AY866" s="207" t="s">
        <v>142</v>
      </c>
    </row>
    <row r="867" spans="1:65" s="14" customFormat="1" ht="11.25">
      <c r="B867" s="208"/>
      <c r="C867" s="209"/>
      <c r="D867" s="199" t="s">
        <v>152</v>
      </c>
      <c r="E867" s="210" t="s">
        <v>1</v>
      </c>
      <c r="F867" s="211" t="s">
        <v>150</v>
      </c>
      <c r="G867" s="209"/>
      <c r="H867" s="212">
        <v>2</v>
      </c>
      <c r="I867" s="213"/>
      <c r="J867" s="209"/>
      <c r="K867" s="209"/>
      <c r="L867" s="214"/>
      <c r="M867" s="215"/>
      <c r="N867" s="216"/>
      <c r="O867" s="216"/>
      <c r="P867" s="216"/>
      <c r="Q867" s="216"/>
      <c r="R867" s="216"/>
      <c r="S867" s="216"/>
      <c r="T867" s="217"/>
      <c r="AT867" s="218" t="s">
        <v>152</v>
      </c>
      <c r="AU867" s="218" t="s">
        <v>150</v>
      </c>
      <c r="AV867" s="14" t="s">
        <v>150</v>
      </c>
      <c r="AW867" s="14" t="s">
        <v>31</v>
      </c>
      <c r="AX867" s="14" t="s">
        <v>73</v>
      </c>
      <c r="AY867" s="218" t="s">
        <v>142</v>
      </c>
    </row>
    <row r="868" spans="1:65" s="15" customFormat="1" ht="11.25">
      <c r="B868" s="219"/>
      <c r="C868" s="220"/>
      <c r="D868" s="199" t="s">
        <v>152</v>
      </c>
      <c r="E868" s="221" t="s">
        <v>1</v>
      </c>
      <c r="F868" s="222" t="s">
        <v>163</v>
      </c>
      <c r="G868" s="220"/>
      <c r="H868" s="223">
        <v>6</v>
      </c>
      <c r="I868" s="224"/>
      <c r="J868" s="220"/>
      <c r="K868" s="220"/>
      <c r="L868" s="225"/>
      <c r="M868" s="226"/>
      <c r="N868" s="227"/>
      <c r="O868" s="227"/>
      <c r="P868" s="227"/>
      <c r="Q868" s="227"/>
      <c r="R868" s="227"/>
      <c r="S868" s="227"/>
      <c r="T868" s="228"/>
      <c r="AT868" s="229" t="s">
        <v>152</v>
      </c>
      <c r="AU868" s="229" t="s">
        <v>150</v>
      </c>
      <c r="AV868" s="15" t="s">
        <v>149</v>
      </c>
      <c r="AW868" s="15" t="s">
        <v>31</v>
      </c>
      <c r="AX868" s="15" t="s">
        <v>80</v>
      </c>
      <c r="AY868" s="229" t="s">
        <v>142</v>
      </c>
    </row>
    <row r="869" spans="1:65" s="2" customFormat="1" ht="24.2" customHeight="1">
      <c r="A869" s="34"/>
      <c r="B869" s="35"/>
      <c r="C869" s="183" t="s">
        <v>1422</v>
      </c>
      <c r="D869" s="183" t="s">
        <v>145</v>
      </c>
      <c r="E869" s="184" t="s">
        <v>1423</v>
      </c>
      <c r="F869" s="185" t="s">
        <v>1424</v>
      </c>
      <c r="G869" s="186" t="s">
        <v>247</v>
      </c>
      <c r="H869" s="187">
        <v>6</v>
      </c>
      <c r="I869" s="188"/>
      <c r="J869" s="189">
        <f>ROUND(I869*H869,2)</f>
        <v>0</v>
      </c>
      <c r="K869" s="190"/>
      <c r="L869" s="39"/>
      <c r="M869" s="191" t="s">
        <v>1</v>
      </c>
      <c r="N869" s="192" t="s">
        <v>39</v>
      </c>
      <c r="O869" s="71"/>
      <c r="P869" s="193">
        <f>O869*H869</f>
        <v>0</v>
      </c>
      <c r="Q869" s="193">
        <v>0</v>
      </c>
      <c r="R869" s="193">
        <f>Q869*H869</f>
        <v>0</v>
      </c>
      <c r="S869" s="193">
        <v>0</v>
      </c>
      <c r="T869" s="194">
        <f>S869*H869</f>
        <v>0</v>
      </c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R869" s="195" t="s">
        <v>261</v>
      </c>
      <c r="AT869" s="195" t="s">
        <v>145</v>
      </c>
      <c r="AU869" s="195" t="s">
        <v>150</v>
      </c>
      <c r="AY869" s="17" t="s">
        <v>142</v>
      </c>
      <c r="BE869" s="196">
        <f>IF(N869="základní",J869,0)</f>
        <v>0</v>
      </c>
      <c r="BF869" s="196">
        <f>IF(N869="snížená",J869,0)</f>
        <v>0</v>
      </c>
      <c r="BG869" s="196">
        <f>IF(N869="zákl. přenesená",J869,0)</f>
        <v>0</v>
      </c>
      <c r="BH869" s="196">
        <f>IF(N869="sníž. přenesená",J869,0)</f>
        <v>0</v>
      </c>
      <c r="BI869" s="196">
        <f>IF(N869="nulová",J869,0)</f>
        <v>0</v>
      </c>
      <c r="BJ869" s="17" t="s">
        <v>150</v>
      </c>
      <c r="BK869" s="196">
        <f>ROUND(I869*H869,2)</f>
        <v>0</v>
      </c>
      <c r="BL869" s="17" t="s">
        <v>261</v>
      </c>
      <c r="BM869" s="195" t="s">
        <v>1425</v>
      </c>
    </row>
    <row r="870" spans="1:65" s="13" customFormat="1" ht="11.25">
      <c r="B870" s="197"/>
      <c r="C870" s="198"/>
      <c r="D870" s="199" t="s">
        <v>152</v>
      </c>
      <c r="E870" s="200" t="s">
        <v>1</v>
      </c>
      <c r="F870" s="201" t="s">
        <v>323</v>
      </c>
      <c r="G870" s="198"/>
      <c r="H870" s="200" t="s">
        <v>1</v>
      </c>
      <c r="I870" s="202"/>
      <c r="J870" s="198"/>
      <c r="K870" s="198"/>
      <c r="L870" s="203"/>
      <c r="M870" s="204"/>
      <c r="N870" s="205"/>
      <c r="O870" s="205"/>
      <c r="P870" s="205"/>
      <c r="Q870" s="205"/>
      <c r="R870" s="205"/>
      <c r="S870" s="205"/>
      <c r="T870" s="206"/>
      <c r="AT870" s="207" t="s">
        <v>152</v>
      </c>
      <c r="AU870" s="207" t="s">
        <v>150</v>
      </c>
      <c r="AV870" s="13" t="s">
        <v>80</v>
      </c>
      <c r="AW870" s="13" t="s">
        <v>31</v>
      </c>
      <c r="AX870" s="13" t="s">
        <v>73</v>
      </c>
      <c r="AY870" s="207" t="s">
        <v>142</v>
      </c>
    </row>
    <row r="871" spans="1:65" s="14" customFormat="1" ht="11.25">
      <c r="B871" s="208"/>
      <c r="C871" s="209"/>
      <c r="D871" s="199" t="s">
        <v>152</v>
      </c>
      <c r="E871" s="210" t="s">
        <v>1</v>
      </c>
      <c r="F871" s="211" t="s">
        <v>1426</v>
      </c>
      <c r="G871" s="209"/>
      <c r="H871" s="212">
        <v>3</v>
      </c>
      <c r="I871" s="213"/>
      <c r="J871" s="209"/>
      <c r="K871" s="209"/>
      <c r="L871" s="214"/>
      <c r="M871" s="215"/>
      <c r="N871" s="216"/>
      <c r="O871" s="216"/>
      <c r="P871" s="216"/>
      <c r="Q871" s="216"/>
      <c r="R871" s="216"/>
      <c r="S871" s="216"/>
      <c r="T871" s="217"/>
      <c r="AT871" s="218" t="s">
        <v>152</v>
      </c>
      <c r="AU871" s="218" t="s">
        <v>150</v>
      </c>
      <c r="AV871" s="14" t="s">
        <v>150</v>
      </c>
      <c r="AW871" s="14" t="s">
        <v>31</v>
      </c>
      <c r="AX871" s="14" t="s">
        <v>73</v>
      </c>
      <c r="AY871" s="218" t="s">
        <v>142</v>
      </c>
    </row>
    <row r="872" spans="1:65" s="13" customFormat="1" ht="11.25">
      <c r="B872" s="197"/>
      <c r="C872" s="198"/>
      <c r="D872" s="199" t="s">
        <v>152</v>
      </c>
      <c r="E872" s="200" t="s">
        <v>1</v>
      </c>
      <c r="F872" s="201" t="s">
        <v>1427</v>
      </c>
      <c r="G872" s="198"/>
      <c r="H872" s="200" t="s">
        <v>1</v>
      </c>
      <c r="I872" s="202"/>
      <c r="J872" s="198"/>
      <c r="K872" s="198"/>
      <c r="L872" s="203"/>
      <c r="M872" s="204"/>
      <c r="N872" s="205"/>
      <c r="O872" s="205"/>
      <c r="P872" s="205"/>
      <c r="Q872" s="205"/>
      <c r="R872" s="205"/>
      <c r="S872" s="205"/>
      <c r="T872" s="206"/>
      <c r="AT872" s="207" t="s">
        <v>152</v>
      </c>
      <c r="AU872" s="207" t="s">
        <v>150</v>
      </c>
      <c r="AV872" s="13" t="s">
        <v>80</v>
      </c>
      <c r="AW872" s="13" t="s">
        <v>31</v>
      </c>
      <c r="AX872" s="13" t="s">
        <v>73</v>
      </c>
      <c r="AY872" s="207" t="s">
        <v>142</v>
      </c>
    </row>
    <row r="873" spans="1:65" s="14" customFormat="1" ht="11.25">
      <c r="B873" s="208"/>
      <c r="C873" s="209"/>
      <c r="D873" s="199" t="s">
        <v>152</v>
      </c>
      <c r="E873" s="210" t="s">
        <v>1</v>
      </c>
      <c r="F873" s="211" t="s">
        <v>507</v>
      </c>
      <c r="G873" s="209"/>
      <c r="H873" s="212">
        <v>2</v>
      </c>
      <c r="I873" s="213"/>
      <c r="J873" s="209"/>
      <c r="K873" s="209"/>
      <c r="L873" s="214"/>
      <c r="M873" s="215"/>
      <c r="N873" s="216"/>
      <c r="O873" s="216"/>
      <c r="P873" s="216"/>
      <c r="Q873" s="216"/>
      <c r="R873" s="216"/>
      <c r="S873" s="216"/>
      <c r="T873" s="217"/>
      <c r="AT873" s="218" t="s">
        <v>152</v>
      </c>
      <c r="AU873" s="218" t="s">
        <v>150</v>
      </c>
      <c r="AV873" s="14" t="s">
        <v>150</v>
      </c>
      <c r="AW873" s="14" t="s">
        <v>31</v>
      </c>
      <c r="AX873" s="14" t="s">
        <v>73</v>
      </c>
      <c r="AY873" s="218" t="s">
        <v>142</v>
      </c>
    </row>
    <row r="874" spans="1:65" s="13" customFormat="1" ht="11.25">
      <c r="B874" s="197"/>
      <c r="C874" s="198"/>
      <c r="D874" s="199" t="s">
        <v>152</v>
      </c>
      <c r="E874" s="200" t="s">
        <v>1</v>
      </c>
      <c r="F874" s="201" t="s">
        <v>1428</v>
      </c>
      <c r="G874" s="198"/>
      <c r="H874" s="200" t="s">
        <v>1</v>
      </c>
      <c r="I874" s="202"/>
      <c r="J874" s="198"/>
      <c r="K874" s="198"/>
      <c r="L874" s="203"/>
      <c r="M874" s="204"/>
      <c r="N874" s="205"/>
      <c r="O874" s="205"/>
      <c r="P874" s="205"/>
      <c r="Q874" s="205"/>
      <c r="R874" s="205"/>
      <c r="S874" s="205"/>
      <c r="T874" s="206"/>
      <c r="AT874" s="207" t="s">
        <v>152</v>
      </c>
      <c r="AU874" s="207" t="s">
        <v>150</v>
      </c>
      <c r="AV874" s="13" t="s">
        <v>80</v>
      </c>
      <c r="AW874" s="13" t="s">
        <v>31</v>
      </c>
      <c r="AX874" s="13" t="s">
        <v>73</v>
      </c>
      <c r="AY874" s="207" t="s">
        <v>142</v>
      </c>
    </row>
    <row r="875" spans="1:65" s="14" customFormat="1" ht="11.25">
      <c r="B875" s="208"/>
      <c r="C875" s="209"/>
      <c r="D875" s="199" t="s">
        <v>152</v>
      </c>
      <c r="E875" s="210" t="s">
        <v>1</v>
      </c>
      <c r="F875" s="211" t="s">
        <v>80</v>
      </c>
      <c r="G875" s="209"/>
      <c r="H875" s="212">
        <v>1</v>
      </c>
      <c r="I875" s="213"/>
      <c r="J875" s="209"/>
      <c r="K875" s="209"/>
      <c r="L875" s="214"/>
      <c r="M875" s="215"/>
      <c r="N875" s="216"/>
      <c r="O875" s="216"/>
      <c r="P875" s="216"/>
      <c r="Q875" s="216"/>
      <c r="R875" s="216"/>
      <c r="S875" s="216"/>
      <c r="T875" s="217"/>
      <c r="AT875" s="218" t="s">
        <v>152</v>
      </c>
      <c r="AU875" s="218" t="s">
        <v>150</v>
      </c>
      <c r="AV875" s="14" t="s">
        <v>150</v>
      </c>
      <c r="AW875" s="14" t="s">
        <v>31</v>
      </c>
      <c r="AX875" s="14" t="s">
        <v>73</v>
      </c>
      <c r="AY875" s="218" t="s">
        <v>142</v>
      </c>
    </row>
    <row r="876" spans="1:65" s="15" customFormat="1" ht="11.25">
      <c r="B876" s="219"/>
      <c r="C876" s="220"/>
      <c r="D876" s="199" t="s">
        <v>152</v>
      </c>
      <c r="E876" s="221" t="s">
        <v>1</v>
      </c>
      <c r="F876" s="222" t="s">
        <v>163</v>
      </c>
      <c r="G876" s="220"/>
      <c r="H876" s="223">
        <v>6</v>
      </c>
      <c r="I876" s="224"/>
      <c r="J876" s="220"/>
      <c r="K876" s="220"/>
      <c r="L876" s="225"/>
      <c r="M876" s="226"/>
      <c r="N876" s="227"/>
      <c r="O876" s="227"/>
      <c r="P876" s="227"/>
      <c r="Q876" s="227"/>
      <c r="R876" s="227"/>
      <c r="S876" s="227"/>
      <c r="T876" s="228"/>
      <c r="AT876" s="229" t="s">
        <v>152</v>
      </c>
      <c r="AU876" s="229" t="s">
        <v>150</v>
      </c>
      <c r="AV876" s="15" t="s">
        <v>149</v>
      </c>
      <c r="AW876" s="15" t="s">
        <v>31</v>
      </c>
      <c r="AX876" s="15" t="s">
        <v>80</v>
      </c>
      <c r="AY876" s="229" t="s">
        <v>142</v>
      </c>
    </row>
    <row r="877" spans="1:65" s="2" customFormat="1" ht="24.2" customHeight="1">
      <c r="A877" s="34"/>
      <c r="B877" s="35"/>
      <c r="C877" s="230" t="s">
        <v>1429</v>
      </c>
      <c r="D877" s="230" t="s">
        <v>413</v>
      </c>
      <c r="E877" s="231" t="s">
        <v>1430</v>
      </c>
      <c r="F877" s="232" t="s">
        <v>1431</v>
      </c>
      <c r="G877" s="233" t="s">
        <v>247</v>
      </c>
      <c r="H877" s="234">
        <v>3</v>
      </c>
      <c r="I877" s="235"/>
      <c r="J877" s="236">
        <f>ROUND(I877*H877,2)</f>
        <v>0</v>
      </c>
      <c r="K877" s="237"/>
      <c r="L877" s="238"/>
      <c r="M877" s="239" t="s">
        <v>1</v>
      </c>
      <c r="N877" s="240" t="s">
        <v>39</v>
      </c>
      <c r="O877" s="71"/>
      <c r="P877" s="193">
        <f>O877*H877</f>
        <v>0</v>
      </c>
      <c r="Q877" s="193">
        <v>1.6199999999999999E-3</v>
      </c>
      <c r="R877" s="193">
        <f>Q877*H877</f>
        <v>4.8599999999999997E-3</v>
      </c>
      <c r="S877" s="193">
        <v>0</v>
      </c>
      <c r="T877" s="194">
        <f>S877*H877</f>
        <v>0</v>
      </c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R877" s="195" t="s">
        <v>348</v>
      </c>
      <c r="AT877" s="195" t="s">
        <v>413</v>
      </c>
      <c r="AU877" s="195" t="s">
        <v>150</v>
      </c>
      <c r="AY877" s="17" t="s">
        <v>142</v>
      </c>
      <c r="BE877" s="196">
        <f>IF(N877="základní",J877,0)</f>
        <v>0</v>
      </c>
      <c r="BF877" s="196">
        <f>IF(N877="snížená",J877,0)</f>
        <v>0</v>
      </c>
      <c r="BG877" s="196">
        <f>IF(N877="zákl. přenesená",J877,0)</f>
        <v>0</v>
      </c>
      <c r="BH877" s="196">
        <f>IF(N877="sníž. přenesená",J877,0)</f>
        <v>0</v>
      </c>
      <c r="BI877" s="196">
        <f>IF(N877="nulová",J877,0)</f>
        <v>0</v>
      </c>
      <c r="BJ877" s="17" t="s">
        <v>150</v>
      </c>
      <c r="BK877" s="196">
        <f>ROUND(I877*H877,2)</f>
        <v>0</v>
      </c>
      <c r="BL877" s="17" t="s">
        <v>261</v>
      </c>
      <c r="BM877" s="195" t="s">
        <v>1432</v>
      </c>
    </row>
    <row r="878" spans="1:65" s="2" customFormat="1" ht="24.2" customHeight="1">
      <c r="A878" s="34"/>
      <c r="B878" s="35"/>
      <c r="C878" s="230" t="s">
        <v>1433</v>
      </c>
      <c r="D878" s="230" t="s">
        <v>413</v>
      </c>
      <c r="E878" s="231" t="s">
        <v>1434</v>
      </c>
      <c r="F878" s="232" t="s">
        <v>1435</v>
      </c>
      <c r="G878" s="233" t="s">
        <v>247</v>
      </c>
      <c r="H878" s="234">
        <v>3</v>
      </c>
      <c r="I878" s="235"/>
      <c r="J878" s="236">
        <f>ROUND(I878*H878,2)</f>
        <v>0</v>
      </c>
      <c r="K878" s="237"/>
      <c r="L878" s="238"/>
      <c r="M878" s="239" t="s">
        <v>1</v>
      </c>
      <c r="N878" s="240" t="s">
        <v>39</v>
      </c>
      <c r="O878" s="71"/>
      <c r="P878" s="193">
        <f>O878*H878</f>
        <v>0</v>
      </c>
      <c r="Q878" s="193">
        <v>1.8500000000000001E-3</v>
      </c>
      <c r="R878" s="193">
        <f>Q878*H878</f>
        <v>5.5500000000000002E-3</v>
      </c>
      <c r="S878" s="193">
        <v>0</v>
      </c>
      <c r="T878" s="194">
        <f>S878*H878</f>
        <v>0</v>
      </c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R878" s="195" t="s">
        <v>348</v>
      </c>
      <c r="AT878" s="195" t="s">
        <v>413</v>
      </c>
      <c r="AU878" s="195" t="s">
        <v>150</v>
      </c>
      <c r="AY878" s="17" t="s">
        <v>142</v>
      </c>
      <c r="BE878" s="196">
        <f>IF(N878="základní",J878,0)</f>
        <v>0</v>
      </c>
      <c r="BF878" s="196">
        <f>IF(N878="snížená",J878,0)</f>
        <v>0</v>
      </c>
      <c r="BG878" s="196">
        <f>IF(N878="zákl. přenesená",J878,0)</f>
        <v>0</v>
      </c>
      <c r="BH878" s="196">
        <f>IF(N878="sníž. přenesená",J878,0)</f>
        <v>0</v>
      </c>
      <c r="BI878" s="196">
        <f>IF(N878="nulová",J878,0)</f>
        <v>0</v>
      </c>
      <c r="BJ878" s="17" t="s">
        <v>150</v>
      </c>
      <c r="BK878" s="196">
        <f>ROUND(I878*H878,2)</f>
        <v>0</v>
      </c>
      <c r="BL878" s="17" t="s">
        <v>261</v>
      </c>
      <c r="BM878" s="195" t="s">
        <v>1436</v>
      </c>
    </row>
    <row r="879" spans="1:65" s="2" customFormat="1" ht="24.2" customHeight="1">
      <c r="A879" s="34"/>
      <c r="B879" s="35"/>
      <c r="C879" s="183" t="s">
        <v>1437</v>
      </c>
      <c r="D879" s="183" t="s">
        <v>145</v>
      </c>
      <c r="E879" s="184" t="s">
        <v>1438</v>
      </c>
      <c r="F879" s="185" t="s">
        <v>1439</v>
      </c>
      <c r="G879" s="186" t="s">
        <v>247</v>
      </c>
      <c r="H879" s="187">
        <v>3</v>
      </c>
      <c r="I879" s="188"/>
      <c r="J879" s="189">
        <f>ROUND(I879*H879,2)</f>
        <v>0</v>
      </c>
      <c r="K879" s="190"/>
      <c r="L879" s="39"/>
      <c r="M879" s="191" t="s">
        <v>1</v>
      </c>
      <c r="N879" s="192" t="s">
        <v>39</v>
      </c>
      <c r="O879" s="71"/>
      <c r="P879" s="193">
        <f>O879*H879</f>
        <v>0</v>
      </c>
      <c r="Q879" s="193">
        <v>0</v>
      </c>
      <c r="R879" s="193">
        <f>Q879*H879</f>
        <v>0</v>
      </c>
      <c r="S879" s="193">
        <v>0.13100000000000001</v>
      </c>
      <c r="T879" s="194">
        <f>S879*H879</f>
        <v>0.39300000000000002</v>
      </c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R879" s="195" t="s">
        <v>261</v>
      </c>
      <c r="AT879" s="195" t="s">
        <v>145</v>
      </c>
      <c r="AU879" s="195" t="s">
        <v>150</v>
      </c>
      <c r="AY879" s="17" t="s">
        <v>142</v>
      </c>
      <c r="BE879" s="196">
        <f>IF(N879="základní",J879,0)</f>
        <v>0</v>
      </c>
      <c r="BF879" s="196">
        <f>IF(N879="snížená",J879,0)</f>
        <v>0</v>
      </c>
      <c r="BG879" s="196">
        <f>IF(N879="zákl. přenesená",J879,0)</f>
        <v>0</v>
      </c>
      <c r="BH879" s="196">
        <f>IF(N879="sníž. přenesená",J879,0)</f>
        <v>0</v>
      </c>
      <c r="BI879" s="196">
        <f>IF(N879="nulová",J879,0)</f>
        <v>0</v>
      </c>
      <c r="BJ879" s="17" t="s">
        <v>150</v>
      </c>
      <c r="BK879" s="196">
        <f>ROUND(I879*H879,2)</f>
        <v>0</v>
      </c>
      <c r="BL879" s="17" t="s">
        <v>261</v>
      </c>
      <c r="BM879" s="195" t="s">
        <v>1440</v>
      </c>
    </row>
    <row r="880" spans="1:65" s="2" customFormat="1" ht="24.2" customHeight="1">
      <c r="A880" s="34"/>
      <c r="B880" s="35"/>
      <c r="C880" s="183" t="s">
        <v>1441</v>
      </c>
      <c r="D880" s="183" t="s">
        <v>145</v>
      </c>
      <c r="E880" s="184" t="s">
        <v>1442</v>
      </c>
      <c r="F880" s="185" t="s">
        <v>1443</v>
      </c>
      <c r="G880" s="186" t="s">
        <v>247</v>
      </c>
      <c r="H880" s="187">
        <v>2</v>
      </c>
      <c r="I880" s="188"/>
      <c r="J880" s="189">
        <f>ROUND(I880*H880,2)</f>
        <v>0</v>
      </c>
      <c r="K880" s="190"/>
      <c r="L880" s="39"/>
      <c r="M880" s="191" t="s">
        <v>1</v>
      </c>
      <c r="N880" s="192" t="s">
        <v>39</v>
      </c>
      <c r="O880" s="71"/>
      <c r="P880" s="193">
        <f>O880*H880</f>
        <v>0</v>
      </c>
      <c r="Q880" s="193">
        <v>0</v>
      </c>
      <c r="R880" s="193">
        <f>Q880*H880</f>
        <v>0</v>
      </c>
      <c r="S880" s="193">
        <v>0.1104</v>
      </c>
      <c r="T880" s="194">
        <f>S880*H880</f>
        <v>0.2208</v>
      </c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R880" s="195" t="s">
        <v>261</v>
      </c>
      <c r="AT880" s="195" t="s">
        <v>145</v>
      </c>
      <c r="AU880" s="195" t="s">
        <v>150</v>
      </c>
      <c r="AY880" s="17" t="s">
        <v>142</v>
      </c>
      <c r="BE880" s="196">
        <f>IF(N880="základní",J880,0)</f>
        <v>0</v>
      </c>
      <c r="BF880" s="196">
        <f>IF(N880="snížená",J880,0)</f>
        <v>0</v>
      </c>
      <c r="BG880" s="196">
        <f>IF(N880="zákl. přenesená",J880,0)</f>
        <v>0</v>
      </c>
      <c r="BH880" s="196">
        <f>IF(N880="sníž. přenesená",J880,0)</f>
        <v>0</v>
      </c>
      <c r="BI880" s="196">
        <f>IF(N880="nulová",J880,0)</f>
        <v>0</v>
      </c>
      <c r="BJ880" s="17" t="s">
        <v>150</v>
      </c>
      <c r="BK880" s="196">
        <f>ROUND(I880*H880,2)</f>
        <v>0</v>
      </c>
      <c r="BL880" s="17" t="s">
        <v>261</v>
      </c>
      <c r="BM880" s="195" t="s">
        <v>1444</v>
      </c>
    </row>
    <row r="881" spans="1:65" s="13" customFormat="1" ht="11.25">
      <c r="B881" s="197"/>
      <c r="C881" s="198"/>
      <c r="D881" s="199" t="s">
        <v>152</v>
      </c>
      <c r="E881" s="200" t="s">
        <v>1</v>
      </c>
      <c r="F881" s="201" t="s">
        <v>1445</v>
      </c>
      <c r="G881" s="198"/>
      <c r="H881" s="200" t="s">
        <v>1</v>
      </c>
      <c r="I881" s="202"/>
      <c r="J881" s="198"/>
      <c r="K881" s="198"/>
      <c r="L881" s="203"/>
      <c r="M881" s="204"/>
      <c r="N881" s="205"/>
      <c r="O881" s="205"/>
      <c r="P881" s="205"/>
      <c r="Q881" s="205"/>
      <c r="R881" s="205"/>
      <c r="S881" s="205"/>
      <c r="T881" s="206"/>
      <c r="AT881" s="207" t="s">
        <v>152</v>
      </c>
      <c r="AU881" s="207" t="s">
        <v>150</v>
      </c>
      <c r="AV881" s="13" t="s">
        <v>80</v>
      </c>
      <c r="AW881" s="13" t="s">
        <v>31</v>
      </c>
      <c r="AX881" s="13" t="s">
        <v>73</v>
      </c>
      <c r="AY881" s="207" t="s">
        <v>142</v>
      </c>
    </row>
    <row r="882" spans="1:65" s="14" customFormat="1" ht="11.25">
      <c r="B882" s="208"/>
      <c r="C882" s="209"/>
      <c r="D882" s="199" t="s">
        <v>152</v>
      </c>
      <c r="E882" s="210" t="s">
        <v>1</v>
      </c>
      <c r="F882" s="211" t="s">
        <v>80</v>
      </c>
      <c r="G882" s="209"/>
      <c r="H882" s="212">
        <v>1</v>
      </c>
      <c r="I882" s="213"/>
      <c r="J882" s="209"/>
      <c r="K882" s="209"/>
      <c r="L882" s="214"/>
      <c r="M882" s="215"/>
      <c r="N882" s="216"/>
      <c r="O882" s="216"/>
      <c r="P882" s="216"/>
      <c r="Q882" s="216"/>
      <c r="R882" s="216"/>
      <c r="S882" s="216"/>
      <c r="T882" s="217"/>
      <c r="AT882" s="218" t="s">
        <v>152</v>
      </c>
      <c r="AU882" s="218" t="s">
        <v>150</v>
      </c>
      <c r="AV882" s="14" t="s">
        <v>150</v>
      </c>
      <c r="AW882" s="14" t="s">
        <v>31</v>
      </c>
      <c r="AX882" s="14" t="s">
        <v>73</v>
      </c>
      <c r="AY882" s="218" t="s">
        <v>142</v>
      </c>
    </row>
    <row r="883" spans="1:65" s="13" customFormat="1" ht="11.25">
      <c r="B883" s="197"/>
      <c r="C883" s="198"/>
      <c r="D883" s="199" t="s">
        <v>152</v>
      </c>
      <c r="E883" s="200" t="s">
        <v>1</v>
      </c>
      <c r="F883" s="201" t="s">
        <v>186</v>
      </c>
      <c r="G883" s="198"/>
      <c r="H883" s="200" t="s">
        <v>1</v>
      </c>
      <c r="I883" s="202"/>
      <c r="J883" s="198"/>
      <c r="K883" s="198"/>
      <c r="L883" s="203"/>
      <c r="M883" s="204"/>
      <c r="N883" s="205"/>
      <c r="O883" s="205"/>
      <c r="P883" s="205"/>
      <c r="Q883" s="205"/>
      <c r="R883" s="205"/>
      <c r="S883" s="205"/>
      <c r="T883" s="206"/>
      <c r="AT883" s="207" t="s">
        <v>152</v>
      </c>
      <c r="AU883" s="207" t="s">
        <v>150</v>
      </c>
      <c r="AV883" s="13" t="s">
        <v>80</v>
      </c>
      <c r="AW883" s="13" t="s">
        <v>31</v>
      </c>
      <c r="AX883" s="13" t="s">
        <v>73</v>
      </c>
      <c r="AY883" s="207" t="s">
        <v>142</v>
      </c>
    </row>
    <row r="884" spans="1:65" s="14" customFormat="1" ht="11.25">
      <c r="B884" s="208"/>
      <c r="C884" s="209"/>
      <c r="D884" s="199" t="s">
        <v>152</v>
      </c>
      <c r="E884" s="210" t="s">
        <v>1</v>
      </c>
      <c r="F884" s="211" t="s">
        <v>80</v>
      </c>
      <c r="G884" s="209"/>
      <c r="H884" s="212">
        <v>1</v>
      </c>
      <c r="I884" s="213"/>
      <c r="J884" s="209"/>
      <c r="K884" s="209"/>
      <c r="L884" s="214"/>
      <c r="M884" s="215"/>
      <c r="N884" s="216"/>
      <c r="O884" s="216"/>
      <c r="P884" s="216"/>
      <c r="Q884" s="216"/>
      <c r="R884" s="216"/>
      <c r="S884" s="216"/>
      <c r="T884" s="217"/>
      <c r="AT884" s="218" t="s">
        <v>152</v>
      </c>
      <c r="AU884" s="218" t="s">
        <v>150</v>
      </c>
      <c r="AV884" s="14" t="s">
        <v>150</v>
      </c>
      <c r="AW884" s="14" t="s">
        <v>31</v>
      </c>
      <c r="AX884" s="14" t="s">
        <v>73</v>
      </c>
      <c r="AY884" s="218" t="s">
        <v>142</v>
      </c>
    </row>
    <row r="885" spans="1:65" s="15" customFormat="1" ht="11.25">
      <c r="B885" s="219"/>
      <c r="C885" s="220"/>
      <c r="D885" s="199" t="s">
        <v>152</v>
      </c>
      <c r="E885" s="221" t="s">
        <v>1</v>
      </c>
      <c r="F885" s="222" t="s">
        <v>163</v>
      </c>
      <c r="G885" s="220"/>
      <c r="H885" s="223">
        <v>2</v>
      </c>
      <c r="I885" s="224"/>
      <c r="J885" s="220"/>
      <c r="K885" s="220"/>
      <c r="L885" s="225"/>
      <c r="M885" s="226"/>
      <c r="N885" s="227"/>
      <c r="O885" s="227"/>
      <c r="P885" s="227"/>
      <c r="Q885" s="227"/>
      <c r="R885" s="227"/>
      <c r="S885" s="227"/>
      <c r="T885" s="228"/>
      <c r="AT885" s="229" t="s">
        <v>152</v>
      </c>
      <c r="AU885" s="229" t="s">
        <v>150</v>
      </c>
      <c r="AV885" s="15" t="s">
        <v>149</v>
      </c>
      <c r="AW885" s="15" t="s">
        <v>31</v>
      </c>
      <c r="AX885" s="15" t="s">
        <v>80</v>
      </c>
      <c r="AY885" s="229" t="s">
        <v>142</v>
      </c>
    </row>
    <row r="886" spans="1:65" s="2" customFormat="1" ht="33" customHeight="1">
      <c r="A886" s="34"/>
      <c r="B886" s="35"/>
      <c r="C886" s="183" t="s">
        <v>1446</v>
      </c>
      <c r="D886" s="183" t="s">
        <v>145</v>
      </c>
      <c r="E886" s="184" t="s">
        <v>1447</v>
      </c>
      <c r="F886" s="185" t="s">
        <v>1448</v>
      </c>
      <c r="G886" s="186" t="s">
        <v>148</v>
      </c>
      <c r="H886" s="187">
        <v>0.187</v>
      </c>
      <c r="I886" s="188"/>
      <c r="J886" s="189">
        <f>ROUND(I886*H886,2)</f>
        <v>0</v>
      </c>
      <c r="K886" s="190"/>
      <c r="L886" s="39"/>
      <c r="M886" s="191" t="s">
        <v>1</v>
      </c>
      <c r="N886" s="192" t="s">
        <v>39</v>
      </c>
      <c r="O886" s="71"/>
      <c r="P886" s="193">
        <f>O886*H886</f>
        <v>0</v>
      </c>
      <c r="Q886" s="193">
        <v>0</v>
      </c>
      <c r="R886" s="193">
        <f>Q886*H886</f>
        <v>0</v>
      </c>
      <c r="S886" s="193">
        <v>0</v>
      </c>
      <c r="T886" s="194">
        <f>S886*H886</f>
        <v>0</v>
      </c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R886" s="195" t="s">
        <v>261</v>
      </c>
      <c r="AT886" s="195" t="s">
        <v>145</v>
      </c>
      <c r="AU886" s="195" t="s">
        <v>150</v>
      </c>
      <c r="AY886" s="17" t="s">
        <v>142</v>
      </c>
      <c r="BE886" s="196">
        <f>IF(N886="základní",J886,0)</f>
        <v>0</v>
      </c>
      <c r="BF886" s="196">
        <f>IF(N886="snížená",J886,0)</f>
        <v>0</v>
      </c>
      <c r="BG886" s="196">
        <f>IF(N886="zákl. přenesená",J886,0)</f>
        <v>0</v>
      </c>
      <c r="BH886" s="196">
        <f>IF(N886="sníž. přenesená",J886,0)</f>
        <v>0</v>
      </c>
      <c r="BI886" s="196">
        <f>IF(N886="nulová",J886,0)</f>
        <v>0</v>
      </c>
      <c r="BJ886" s="17" t="s">
        <v>150</v>
      </c>
      <c r="BK886" s="196">
        <f>ROUND(I886*H886,2)</f>
        <v>0</v>
      </c>
      <c r="BL886" s="17" t="s">
        <v>261</v>
      </c>
      <c r="BM886" s="195" t="s">
        <v>1449</v>
      </c>
    </row>
    <row r="887" spans="1:65" s="2" customFormat="1" ht="24.2" customHeight="1">
      <c r="A887" s="34"/>
      <c r="B887" s="35"/>
      <c r="C887" s="183" t="s">
        <v>1450</v>
      </c>
      <c r="D887" s="183" t="s">
        <v>145</v>
      </c>
      <c r="E887" s="184" t="s">
        <v>1451</v>
      </c>
      <c r="F887" s="185" t="s">
        <v>1452</v>
      </c>
      <c r="G887" s="186" t="s">
        <v>148</v>
      </c>
      <c r="H887" s="187">
        <v>0.187</v>
      </c>
      <c r="I887" s="188"/>
      <c r="J887" s="189">
        <f>ROUND(I887*H887,2)</f>
        <v>0</v>
      </c>
      <c r="K887" s="190"/>
      <c r="L887" s="39"/>
      <c r="M887" s="191" t="s">
        <v>1</v>
      </c>
      <c r="N887" s="192" t="s">
        <v>39</v>
      </c>
      <c r="O887" s="71"/>
      <c r="P887" s="193">
        <f>O887*H887</f>
        <v>0</v>
      </c>
      <c r="Q887" s="193">
        <v>0</v>
      </c>
      <c r="R887" s="193">
        <f>Q887*H887</f>
        <v>0</v>
      </c>
      <c r="S887" s="193">
        <v>0</v>
      </c>
      <c r="T887" s="194">
        <f>S887*H887</f>
        <v>0</v>
      </c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R887" s="195" t="s">
        <v>261</v>
      </c>
      <c r="AT887" s="195" t="s">
        <v>145</v>
      </c>
      <c r="AU887" s="195" t="s">
        <v>150</v>
      </c>
      <c r="AY887" s="17" t="s">
        <v>142</v>
      </c>
      <c r="BE887" s="196">
        <f>IF(N887="základní",J887,0)</f>
        <v>0</v>
      </c>
      <c r="BF887" s="196">
        <f>IF(N887="snížená",J887,0)</f>
        <v>0</v>
      </c>
      <c r="BG887" s="196">
        <f>IF(N887="zákl. přenesená",J887,0)</f>
        <v>0</v>
      </c>
      <c r="BH887" s="196">
        <f>IF(N887="sníž. přenesená",J887,0)</f>
        <v>0</v>
      </c>
      <c r="BI887" s="196">
        <f>IF(N887="nulová",J887,0)</f>
        <v>0</v>
      </c>
      <c r="BJ887" s="17" t="s">
        <v>150</v>
      </c>
      <c r="BK887" s="196">
        <f>ROUND(I887*H887,2)</f>
        <v>0</v>
      </c>
      <c r="BL887" s="17" t="s">
        <v>261</v>
      </c>
      <c r="BM887" s="195" t="s">
        <v>1453</v>
      </c>
    </row>
    <row r="888" spans="1:65" s="12" customFormat="1" ht="22.9" customHeight="1">
      <c r="B888" s="167"/>
      <c r="C888" s="168"/>
      <c r="D888" s="169" t="s">
        <v>72</v>
      </c>
      <c r="E888" s="181" t="s">
        <v>1454</v>
      </c>
      <c r="F888" s="181" t="s">
        <v>1455</v>
      </c>
      <c r="G888" s="168"/>
      <c r="H888" s="168"/>
      <c r="I888" s="171"/>
      <c r="J888" s="182">
        <f>BK888</f>
        <v>0</v>
      </c>
      <c r="K888" s="168"/>
      <c r="L888" s="173"/>
      <c r="M888" s="174"/>
      <c r="N888" s="175"/>
      <c r="O888" s="175"/>
      <c r="P888" s="176">
        <f>SUM(P889:P906)</f>
        <v>0</v>
      </c>
      <c r="Q888" s="175"/>
      <c r="R888" s="176">
        <f>SUM(R889:R906)</f>
        <v>3.6599999999999996E-3</v>
      </c>
      <c r="S888" s="175"/>
      <c r="T888" s="177">
        <f>SUM(T889:T906)</f>
        <v>1.0800000000000001E-2</v>
      </c>
      <c r="AR888" s="178" t="s">
        <v>150</v>
      </c>
      <c r="AT888" s="179" t="s">
        <v>72</v>
      </c>
      <c r="AU888" s="179" t="s">
        <v>80</v>
      </c>
      <c r="AY888" s="178" t="s">
        <v>142</v>
      </c>
      <c r="BK888" s="180">
        <f>SUM(BK889:BK906)</f>
        <v>0</v>
      </c>
    </row>
    <row r="889" spans="1:65" s="2" customFormat="1" ht="24.2" customHeight="1">
      <c r="A889" s="34"/>
      <c r="B889" s="35"/>
      <c r="C889" s="183" t="s">
        <v>1456</v>
      </c>
      <c r="D889" s="183" t="s">
        <v>145</v>
      </c>
      <c r="E889" s="184" t="s">
        <v>1457</v>
      </c>
      <c r="F889" s="185" t="s">
        <v>1458</v>
      </c>
      <c r="G889" s="186" t="s">
        <v>157</v>
      </c>
      <c r="H889" s="187">
        <v>2</v>
      </c>
      <c r="I889" s="188"/>
      <c r="J889" s="189">
        <f>ROUND(I889*H889,2)</f>
        <v>0</v>
      </c>
      <c r="K889" s="190"/>
      <c r="L889" s="39"/>
      <c r="M889" s="191" t="s">
        <v>1</v>
      </c>
      <c r="N889" s="192" t="s">
        <v>39</v>
      </c>
      <c r="O889" s="71"/>
      <c r="P889" s="193">
        <f>O889*H889</f>
        <v>0</v>
      </c>
      <c r="Q889" s="193">
        <v>1.2999999999999999E-4</v>
      </c>
      <c r="R889" s="193">
        <f>Q889*H889</f>
        <v>2.5999999999999998E-4</v>
      </c>
      <c r="S889" s="193">
        <v>0</v>
      </c>
      <c r="T889" s="194">
        <f>S889*H889</f>
        <v>0</v>
      </c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R889" s="195" t="s">
        <v>261</v>
      </c>
      <c r="AT889" s="195" t="s">
        <v>145</v>
      </c>
      <c r="AU889" s="195" t="s">
        <v>150</v>
      </c>
      <c r="AY889" s="17" t="s">
        <v>142</v>
      </c>
      <c r="BE889" s="196">
        <f>IF(N889="základní",J889,0)</f>
        <v>0</v>
      </c>
      <c r="BF889" s="196">
        <f>IF(N889="snížená",J889,0)</f>
        <v>0</v>
      </c>
      <c r="BG889" s="196">
        <f>IF(N889="zákl. přenesená",J889,0)</f>
        <v>0</v>
      </c>
      <c r="BH889" s="196">
        <f>IF(N889="sníž. přenesená",J889,0)</f>
        <v>0</v>
      </c>
      <c r="BI889" s="196">
        <f>IF(N889="nulová",J889,0)</f>
        <v>0</v>
      </c>
      <c r="BJ889" s="17" t="s">
        <v>150</v>
      </c>
      <c r="BK889" s="196">
        <f>ROUND(I889*H889,2)</f>
        <v>0</v>
      </c>
      <c r="BL889" s="17" t="s">
        <v>261</v>
      </c>
      <c r="BM889" s="195" t="s">
        <v>1459</v>
      </c>
    </row>
    <row r="890" spans="1:65" s="13" customFormat="1" ht="11.25">
      <c r="B890" s="197"/>
      <c r="C890" s="198"/>
      <c r="D890" s="199" t="s">
        <v>152</v>
      </c>
      <c r="E890" s="200" t="s">
        <v>1</v>
      </c>
      <c r="F890" s="201" t="s">
        <v>1460</v>
      </c>
      <c r="G890" s="198"/>
      <c r="H890" s="200" t="s">
        <v>1</v>
      </c>
      <c r="I890" s="202"/>
      <c r="J890" s="198"/>
      <c r="K890" s="198"/>
      <c r="L890" s="203"/>
      <c r="M890" s="204"/>
      <c r="N890" s="205"/>
      <c r="O890" s="205"/>
      <c r="P890" s="205"/>
      <c r="Q890" s="205"/>
      <c r="R890" s="205"/>
      <c r="S890" s="205"/>
      <c r="T890" s="206"/>
      <c r="AT890" s="207" t="s">
        <v>152</v>
      </c>
      <c r="AU890" s="207" t="s">
        <v>150</v>
      </c>
      <c r="AV890" s="13" t="s">
        <v>80</v>
      </c>
      <c r="AW890" s="13" t="s">
        <v>31</v>
      </c>
      <c r="AX890" s="13" t="s">
        <v>73</v>
      </c>
      <c r="AY890" s="207" t="s">
        <v>142</v>
      </c>
    </row>
    <row r="891" spans="1:65" s="14" customFormat="1" ht="11.25">
      <c r="B891" s="208"/>
      <c r="C891" s="209"/>
      <c r="D891" s="199" t="s">
        <v>152</v>
      </c>
      <c r="E891" s="210" t="s">
        <v>1</v>
      </c>
      <c r="F891" s="211" t="s">
        <v>80</v>
      </c>
      <c r="G891" s="209"/>
      <c r="H891" s="212">
        <v>1</v>
      </c>
      <c r="I891" s="213"/>
      <c r="J891" s="209"/>
      <c r="K891" s="209"/>
      <c r="L891" s="214"/>
      <c r="M891" s="215"/>
      <c r="N891" s="216"/>
      <c r="O891" s="216"/>
      <c r="P891" s="216"/>
      <c r="Q891" s="216"/>
      <c r="R891" s="216"/>
      <c r="S891" s="216"/>
      <c r="T891" s="217"/>
      <c r="AT891" s="218" t="s">
        <v>152</v>
      </c>
      <c r="AU891" s="218" t="s">
        <v>150</v>
      </c>
      <c r="AV891" s="14" t="s">
        <v>150</v>
      </c>
      <c r="AW891" s="14" t="s">
        <v>31</v>
      </c>
      <c r="AX891" s="14" t="s">
        <v>73</v>
      </c>
      <c r="AY891" s="218" t="s">
        <v>142</v>
      </c>
    </row>
    <row r="892" spans="1:65" s="13" customFormat="1" ht="11.25">
      <c r="B892" s="197"/>
      <c r="C892" s="198"/>
      <c r="D892" s="199" t="s">
        <v>152</v>
      </c>
      <c r="E892" s="200" t="s">
        <v>1</v>
      </c>
      <c r="F892" s="201" t="s">
        <v>184</v>
      </c>
      <c r="G892" s="198"/>
      <c r="H892" s="200" t="s">
        <v>1</v>
      </c>
      <c r="I892" s="202"/>
      <c r="J892" s="198"/>
      <c r="K892" s="198"/>
      <c r="L892" s="203"/>
      <c r="M892" s="204"/>
      <c r="N892" s="205"/>
      <c r="O892" s="205"/>
      <c r="P892" s="205"/>
      <c r="Q892" s="205"/>
      <c r="R892" s="205"/>
      <c r="S892" s="205"/>
      <c r="T892" s="206"/>
      <c r="AT892" s="207" t="s">
        <v>152</v>
      </c>
      <c r="AU892" s="207" t="s">
        <v>150</v>
      </c>
      <c r="AV892" s="13" t="s">
        <v>80</v>
      </c>
      <c r="AW892" s="13" t="s">
        <v>31</v>
      </c>
      <c r="AX892" s="13" t="s">
        <v>73</v>
      </c>
      <c r="AY892" s="207" t="s">
        <v>142</v>
      </c>
    </row>
    <row r="893" spans="1:65" s="14" customFormat="1" ht="11.25">
      <c r="B893" s="208"/>
      <c r="C893" s="209"/>
      <c r="D893" s="199" t="s">
        <v>152</v>
      </c>
      <c r="E893" s="210" t="s">
        <v>1</v>
      </c>
      <c r="F893" s="211" t="s">
        <v>80</v>
      </c>
      <c r="G893" s="209"/>
      <c r="H893" s="212">
        <v>1</v>
      </c>
      <c r="I893" s="213"/>
      <c r="J893" s="209"/>
      <c r="K893" s="209"/>
      <c r="L893" s="214"/>
      <c r="M893" s="215"/>
      <c r="N893" s="216"/>
      <c r="O893" s="216"/>
      <c r="P893" s="216"/>
      <c r="Q893" s="216"/>
      <c r="R893" s="216"/>
      <c r="S893" s="216"/>
      <c r="T893" s="217"/>
      <c r="AT893" s="218" t="s">
        <v>152</v>
      </c>
      <c r="AU893" s="218" t="s">
        <v>150</v>
      </c>
      <c r="AV893" s="14" t="s">
        <v>150</v>
      </c>
      <c r="AW893" s="14" t="s">
        <v>31</v>
      </c>
      <c r="AX893" s="14" t="s">
        <v>73</v>
      </c>
      <c r="AY893" s="218" t="s">
        <v>142</v>
      </c>
    </row>
    <row r="894" spans="1:65" s="15" customFormat="1" ht="11.25">
      <c r="B894" s="219"/>
      <c r="C894" s="220"/>
      <c r="D894" s="199" t="s">
        <v>152</v>
      </c>
      <c r="E894" s="221" t="s">
        <v>1</v>
      </c>
      <c r="F894" s="222" t="s">
        <v>163</v>
      </c>
      <c r="G894" s="220"/>
      <c r="H894" s="223">
        <v>2</v>
      </c>
      <c r="I894" s="224"/>
      <c r="J894" s="220"/>
      <c r="K894" s="220"/>
      <c r="L894" s="225"/>
      <c r="M894" s="226"/>
      <c r="N894" s="227"/>
      <c r="O894" s="227"/>
      <c r="P894" s="227"/>
      <c r="Q894" s="227"/>
      <c r="R894" s="227"/>
      <c r="S894" s="227"/>
      <c r="T894" s="228"/>
      <c r="AT894" s="229" t="s">
        <v>152</v>
      </c>
      <c r="AU894" s="229" t="s">
        <v>150</v>
      </c>
      <c r="AV894" s="15" t="s">
        <v>149</v>
      </c>
      <c r="AW894" s="15" t="s">
        <v>31</v>
      </c>
      <c r="AX894" s="15" t="s">
        <v>80</v>
      </c>
      <c r="AY894" s="229" t="s">
        <v>142</v>
      </c>
    </row>
    <row r="895" spans="1:65" s="2" customFormat="1" ht="16.5" customHeight="1">
      <c r="A895" s="34"/>
      <c r="B895" s="35"/>
      <c r="C895" s="230" t="s">
        <v>1461</v>
      </c>
      <c r="D895" s="230" t="s">
        <v>413</v>
      </c>
      <c r="E895" s="231" t="s">
        <v>1462</v>
      </c>
      <c r="F895" s="232" t="s">
        <v>1463</v>
      </c>
      <c r="G895" s="233" t="s">
        <v>247</v>
      </c>
      <c r="H895" s="234">
        <v>2</v>
      </c>
      <c r="I895" s="235"/>
      <c r="J895" s="236">
        <f>ROUND(I895*H895,2)</f>
        <v>0</v>
      </c>
      <c r="K895" s="237"/>
      <c r="L895" s="238"/>
      <c r="M895" s="239" t="s">
        <v>1</v>
      </c>
      <c r="N895" s="240" t="s">
        <v>39</v>
      </c>
      <c r="O895" s="71"/>
      <c r="P895" s="193">
        <f>O895*H895</f>
        <v>0</v>
      </c>
      <c r="Q895" s="193">
        <v>1.6999999999999999E-3</v>
      </c>
      <c r="R895" s="193">
        <f>Q895*H895</f>
        <v>3.3999999999999998E-3</v>
      </c>
      <c r="S895" s="193">
        <v>0</v>
      </c>
      <c r="T895" s="194">
        <f>S895*H895</f>
        <v>0</v>
      </c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R895" s="195" t="s">
        <v>348</v>
      </c>
      <c r="AT895" s="195" t="s">
        <v>413</v>
      </c>
      <c r="AU895" s="195" t="s">
        <v>150</v>
      </c>
      <c r="AY895" s="17" t="s">
        <v>142</v>
      </c>
      <c r="BE895" s="196">
        <f>IF(N895="základní",J895,0)</f>
        <v>0</v>
      </c>
      <c r="BF895" s="196">
        <f>IF(N895="snížená",J895,0)</f>
        <v>0</v>
      </c>
      <c r="BG895" s="196">
        <f>IF(N895="zákl. přenesená",J895,0)</f>
        <v>0</v>
      </c>
      <c r="BH895" s="196">
        <f>IF(N895="sníž. přenesená",J895,0)</f>
        <v>0</v>
      </c>
      <c r="BI895" s="196">
        <f>IF(N895="nulová",J895,0)</f>
        <v>0</v>
      </c>
      <c r="BJ895" s="17" t="s">
        <v>150</v>
      </c>
      <c r="BK895" s="196">
        <f>ROUND(I895*H895,2)</f>
        <v>0</v>
      </c>
      <c r="BL895" s="17" t="s">
        <v>261</v>
      </c>
      <c r="BM895" s="195" t="s">
        <v>1464</v>
      </c>
    </row>
    <row r="896" spans="1:65" s="2" customFormat="1" ht="24.2" customHeight="1">
      <c r="A896" s="34"/>
      <c r="B896" s="35"/>
      <c r="C896" s="183" t="s">
        <v>1465</v>
      </c>
      <c r="D896" s="183" t="s">
        <v>145</v>
      </c>
      <c r="E896" s="184" t="s">
        <v>1466</v>
      </c>
      <c r="F896" s="185" t="s">
        <v>1467</v>
      </c>
      <c r="G896" s="186" t="s">
        <v>247</v>
      </c>
      <c r="H896" s="187">
        <v>2</v>
      </c>
      <c r="I896" s="188"/>
      <c r="J896" s="189">
        <f>ROUND(I896*H896,2)</f>
        <v>0</v>
      </c>
      <c r="K896" s="190"/>
      <c r="L896" s="39"/>
      <c r="M896" s="191" t="s">
        <v>1</v>
      </c>
      <c r="N896" s="192" t="s">
        <v>39</v>
      </c>
      <c r="O896" s="71"/>
      <c r="P896" s="193">
        <f>O896*H896</f>
        <v>0</v>
      </c>
      <c r="Q896" s="193">
        <v>0</v>
      </c>
      <c r="R896" s="193">
        <f>Q896*H896</f>
        <v>0</v>
      </c>
      <c r="S896" s="193">
        <v>4.0000000000000002E-4</v>
      </c>
      <c r="T896" s="194">
        <f>S896*H896</f>
        <v>8.0000000000000004E-4</v>
      </c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R896" s="195" t="s">
        <v>261</v>
      </c>
      <c r="AT896" s="195" t="s">
        <v>145</v>
      </c>
      <c r="AU896" s="195" t="s">
        <v>150</v>
      </c>
      <c r="AY896" s="17" t="s">
        <v>142</v>
      </c>
      <c r="BE896" s="196">
        <f>IF(N896="základní",J896,0)</f>
        <v>0</v>
      </c>
      <c r="BF896" s="196">
        <f>IF(N896="snížená",J896,0)</f>
        <v>0</v>
      </c>
      <c r="BG896" s="196">
        <f>IF(N896="zákl. přenesená",J896,0)</f>
        <v>0</v>
      </c>
      <c r="BH896" s="196">
        <f>IF(N896="sníž. přenesená",J896,0)</f>
        <v>0</v>
      </c>
      <c r="BI896" s="196">
        <f>IF(N896="nulová",J896,0)</f>
        <v>0</v>
      </c>
      <c r="BJ896" s="17" t="s">
        <v>150</v>
      </c>
      <c r="BK896" s="196">
        <f>ROUND(I896*H896,2)</f>
        <v>0</v>
      </c>
      <c r="BL896" s="17" t="s">
        <v>261</v>
      </c>
      <c r="BM896" s="195" t="s">
        <v>1468</v>
      </c>
    </row>
    <row r="897" spans="1:65" s="13" customFormat="1" ht="11.25">
      <c r="B897" s="197"/>
      <c r="C897" s="198"/>
      <c r="D897" s="199" t="s">
        <v>152</v>
      </c>
      <c r="E897" s="200" t="s">
        <v>1</v>
      </c>
      <c r="F897" s="201" t="s">
        <v>184</v>
      </c>
      <c r="G897" s="198"/>
      <c r="H897" s="200" t="s">
        <v>1</v>
      </c>
      <c r="I897" s="202"/>
      <c r="J897" s="198"/>
      <c r="K897" s="198"/>
      <c r="L897" s="203"/>
      <c r="M897" s="204"/>
      <c r="N897" s="205"/>
      <c r="O897" s="205"/>
      <c r="P897" s="205"/>
      <c r="Q897" s="205"/>
      <c r="R897" s="205"/>
      <c r="S897" s="205"/>
      <c r="T897" s="206"/>
      <c r="AT897" s="207" t="s">
        <v>152</v>
      </c>
      <c r="AU897" s="207" t="s">
        <v>150</v>
      </c>
      <c r="AV897" s="13" t="s">
        <v>80</v>
      </c>
      <c r="AW897" s="13" t="s">
        <v>31</v>
      </c>
      <c r="AX897" s="13" t="s">
        <v>73</v>
      </c>
      <c r="AY897" s="207" t="s">
        <v>142</v>
      </c>
    </row>
    <row r="898" spans="1:65" s="14" customFormat="1" ht="11.25">
      <c r="B898" s="208"/>
      <c r="C898" s="209"/>
      <c r="D898" s="199" t="s">
        <v>152</v>
      </c>
      <c r="E898" s="210" t="s">
        <v>1</v>
      </c>
      <c r="F898" s="211" t="s">
        <v>80</v>
      </c>
      <c r="G898" s="209"/>
      <c r="H898" s="212">
        <v>1</v>
      </c>
      <c r="I898" s="213"/>
      <c r="J898" s="209"/>
      <c r="K898" s="209"/>
      <c r="L898" s="214"/>
      <c r="M898" s="215"/>
      <c r="N898" s="216"/>
      <c r="O898" s="216"/>
      <c r="P898" s="216"/>
      <c r="Q898" s="216"/>
      <c r="R898" s="216"/>
      <c r="S898" s="216"/>
      <c r="T898" s="217"/>
      <c r="AT898" s="218" t="s">
        <v>152</v>
      </c>
      <c r="AU898" s="218" t="s">
        <v>150</v>
      </c>
      <c r="AV898" s="14" t="s">
        <v>150</v>
      </c>
      <c r="AW898" s="14" t="s">
        <v>31</v>
      </c>
      <c r="AX898" s="14" t="s">
        <v>73</v>
      </c>
      <c r="AY898" s="218" t="s">
        <v>142</v>
      </c>
    </row>
    <row r="899" spans="1:65" s="13" customFormat="1" ht="11.25">
      <c r="B899" s="197"/>
      <c r="C899" s="198"/>
      <c r="D899" s="199" t="s">
        <v>152</v>
      </c>
      <c r="E899" s="200" t="s">
        <v>1</v>
      </c>
      <c r="F899" s="201" t="s">
        <v>188</v>
      </c>
      <c r="G899" s="198"/>
      <c r="H899" s="200" t="s">
        <v>1</v>
      </c>
      <c r="I899" s="202"/>
      <c r="J899" s="198"/>
      <c r="K899" s="198"/>
      <c r="L899" s="203"/>
      <c r="M899" s="204"/>
      <c r="N899" s="205"/>
      <c r="O899" s="205"/>
      <c r="P899" s="205"/>
      <c r="Q899" s="205"/>
      <c r="R899" s="205"/>
      <c r="S899" s="205"/>
      <c r="T899" s="206"/>
      <c r="AT899" s="207" t="s">
        <v>152</v>
      </c>
      <c r="AU899" s="207" t="s">
        <v>150</v>
      </c>
      <c r="AV899" s="13" t="s">
        <v>80</v>
      </c>
      <c r="AW899" s="13" t="s">
        <v>31</v>
      </c>
      <c r="AX899" s="13" t="s">
        <v>73</v>
      </c>
      <c r="AY899" s="207" t="s">
        <v>142</v>
      </c>
    </row>
    <row r="900" spans="1:65" s="14" customFormat="1" ht="11.25">
      <c r="B900" s="208"/>
      <c r="C900" s="209"/>
      <c r="D900" s="199" t="s">
        <v>152</v>
      </c>
      <c r="E900" s="210" t="s">
        <v>1</v>
      </c>
      <c r="F900" s="211" t="s">
        <v>80</v>
      </c>
      <c r="G900" s="209"/>
      <c r="H900" s="212">
        <v>1</v>
      </c>
      <c r="I900" s="213"/>
      <c r="J900" s="209"/>
      <c r="K900" s="209"/>
      <c r="L900" s="214"/>
      <c r="M900" s="215"/>
      <c r="N900" s="216"/>
      <c r="O900" s="216"/>
      <c r="P900" s="216"/>
      <c r="Q900" s="216"/>
      <c r="R900" s="216"/>
      <c r="S900" s="216"/>
      <c r="T900" s="217"/>
      <c r="AT900" s="218" t="s">
        <v>152</v>
      </c>
      <c r="AU900" s="218" t="s">
        <v>150</v>
      </c>
      <c r="AV900" s="14" t="s">
        <v>150</v>
      </c>
      <c r="AW900" s="14" t="s">
        <v>31</v>
      </c>
      <c r="AX900" s="14" t="s">
        <v>73</v>
      </c>
      <c r="AY900" s="218" t="s">
        <v>142</v>
      </c>
    </row>
    <row r="901" spans="1:65" s="15" customFormat="1" ht="11.25">
      <c r="B901" s="219"/>
      <c r="C901" s="220"/>
      <c r="D901" s="199" t="s">
        <v>152</v>
      </c>
      <c r="E901" s="221" t="s">
        <v>1</v>
      </c>
      <c r="F901" s="222" t="s">
        <v>163</v>
      </c>
      <c r="G901" s="220"/>
      <c r="H901" s="223">
        <v>2</v>
      </c>
      <c r="I901" s="224"/>
      <c r="J901" s="220"/>
      <c r="K901" s="220"/>
      <c r="L901" s="225"/>
      <c r="M901" s="226"/>
      <c r="N901" s="227"/>
      <c r="O901" s="227"/>
      <c r="P901" s="227"/>
      <c r="Q901" s="227"/>
      <c r="R901" s="227"/>
      <c r="S901" s="227"/>
      <c r="T901" s="228"/>
      <c r="AT901" s="229" t="s">
        <v>152</v>
      </c>
      <c r="AU901" s="229" t="s">
        <v>150</v>
      </c>
      <c r="AV901" s="15" t="s">
        <v>149</v>
      </c>
      <c r="AW901" s="15" t="s">
        <v>31</v>
      </c>
      <c r="AX901" s="15" t="s">
        <v>80</v>
      </c>
      <c r="AY901" s="229" t="s">
        <v>142</v>
      </c>
    </row>
    <row r="902" spans="1:65" s="2" customFormat="1" ht="24.2" customHeight="1">
      <c r="A902" s="34"/>
      <c r="B902" s="35"/>
      <c r="C902" s="183" t="s">
        <v>1469</v>
      </c>
      <c r="D902" s="183" t="s">
        <v>145</v>
      </c>
      <c r="E902" s="184" t="s">
        <v>1470</v>
      </c>
      <c r="F902" s="185" t="s">
        <v>1471</v>
      </c>
      <c r="G902" s="186" t="s">
        <v>1472</v>
      </c>
      <c r="H902" s="187">
        <v>10</v>
      </c>
      <c r="I902" s="188"/>
      <c r="J902" s="189">
        <f>ROUND(I902*H902,2)</f>
        <v>0</v>
      </c>
      <c r="K902" s="190"/>
      <c r="L902" s="39"/>
      <c r="M902" s="191" t="s">
        <v>1</v>
      </c>
      <c r="N902" s="192" t="s">
        <v>39</v>
      </c>
      <c r="O902" s="71"/>
      <c r="P902" s="193">
        <f>O902*H902</f>
        <v>0</v>
      </c>
      <c r="Q902" s="193">
        <v>0</v>
      </c>
      <c r="R902" s="193">
        <f>Q902*H902</f>
        <v>0</v>
      </c>
      <c r="S902" s="193">
        <v>1E-3</v>
      </c>
      <c r="T902" s="194">
        <f>S902*H902</f>
        <v>0.01</v>
      </c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R902" s="195" t="s">
        <v>261</v>
      </c>
      <c r="AT902" s="195" t="s">
        <v>145</v>
      </c>
      <c r="AU902" s="195" t="s">
        <v>150</v>
      </c>
      <c r="AY902" s="17" t="s">
        <v>142</v>
      </c>
      <c r="BE902" s="196">
        <f>IF(N902="základní",J902,0)</f>
        <v>0</v>
      </c>
      <c r="BF902" s="196">
        <f>IF(N902="snížená",J902,0)</f>
        <v>0</v>
      </c>
      <c r="BG902" s="196">
        <f>IF(N902="zákl. přenesená",J902,0)</f>
        <v>0</v>
      </c>
      <c r="BH902" s="196">
        <f>IF(N902="sníž. přenesená",J902,0)</f>
        <v>0</v>
      </c>
      <c r="BI902" s="196">
        <f>IF(N902="nulová",J902,0)</f>
        <v>0</v>
      </c>
      <c r="BJ902" s="17" t="s">
        <v>150</v>
      </c>
      <c r="BK902" s="196">
        <f>ROUND(I902*H902,2)</f>
        <v>0</v>
      </c>
      <c r="BL902" s="17" t="s">
        <v>261</v>
      </c>
      <c r="BM902" s="195" t="s">
        <v>1473</v>
      </c>
    </row>
    <row r="903" spans="1:65" s="13" customFormat="1" ht="11.25">
      <c r="B903" s="197"/>
      <c r="C903" s="198"/>
      <c r="D903" s="199" t="s">
        <v>152</v>
      </c>
      <c r="E903" s="200" t="s">
        <v>1</v>
      </c>
      <c r="F903" s="201" t="s">
        <v>1474</v>
      </c>
      <c r="G903" s="198"/>
      <c r="H903" s="200" t="s">
        <v>1</v>
      </c>
      <c r="I903" s="202"/>
      <c r="J903" s="198"/>
      <c r="K903" s="198"/>
      <c r="L903" s="203"/>
      <c r="M903" s="204"/>
      <c r="N903" s="205"/>
      <c r="O903" s="205"/>
      <c r="P903" s="205"/>
      <c r="Q903" s="205"/>
      <c r="R903" s="205"/>
      <c r="S903" s="205"/>
      <c r="T903" s="206"/>
      <c r="AT903" s="207" t="s">
        <v>152</v>
      </c>
      <c r="AU903" s="207" t="s">
        <v>150</v>
      </c>
      <c r="AV903" s="13" t="s">
        <v>80</v>
      </c>
      <c r="AW903" s="13" t="s">
        <v>31</v>
      </c>
      <c r="AX903" s="13" t="s">
        <v>73</v>
      </c>
      <c r="AY903" s="207" t="s">
        <v>142</v>
      </c>
    </row>
    <row r="904" spans="1:65" s="14" customFormat="1" ht="11.25">
      <c r="B904" s="208"/>
      <c r="C904" s="209"/>
      <c r="D904" s="199" t="s">
        <v>152</v>
      </c>
      <c r="E904" s="210" t="s">
        <v>1</v>
      </c>
      <c r="F904" s="211" t="s">
        <v>226</v>
      </c>
      <c r="G904" s="209"/>
      <c r="H904" s="212">
        <v>10</v>
      </c>
      <c r="I904" s="213"/>
      <c r="J904" s="209"/>
      <c r="K904" s="209"/>
      <c r="L904" s="214"/>
      <c r="M904" s="215"/>
      <c r="N904" s="216"/>
      <c r="O904" s="216"/>
      <c r="P904" s="216"/>
      <c r="Q904" s="216"/>
      <c r="R904" s="216"/>
      <c r="S904" s="216"/>
      <c r="T904" s="217"/>
      <c r="AT904" s="218" t="s">
        <v>152</v>
      </c>
      <c r="AU904" s="218" t="s">
        <v>150</v>
      </c>
      <c r="AV904" s="14" t="s">
        <v>150</v>
      </c>
      <c r="AW904" s="14" t="s">
        <v>31</v>
      </c>
      <c r="AX904" s="14" t="s">
        <v>80</v>
      </c>
      <c r="AY904" s="218" t="s">
        <v>142</v>
      </c>
    </row>
    <row r="905" spans="1:65" s="2" customFormat="1" ht="33" customHeight="1">
      <c r="A905" s="34"/>
      <c r="B905" s="35"/>
      <c r="C905" s="183" t="s">
        <v>1475</v>
      </c>
      <c r="D905" s="183" t="s">
        <v>145</v>
      </c>
      <c r="E905" s="184" t="s">
        <v>1476</v>
      </c>
      <c r="F905" s="185" t="s">
        <v>1477</v>
      </c>
      <c r="G905" s="186" t="s">
        <v>148</v>
      </c>
      <c r="H905" s="187">
        <v>4.0000000000000001E-3</v>
      </c>
      <c r="I905" s="188"/>
      <c r="J905" s="189">
        <f>ROUND(I905*H905,2)</f>
        <v>0</v>
      </c>
      <c r="K905" s="190"/>
      <c r="L905" s="39"/>
      <c r="M905" s="191" t="s">
        <v>1</v>
      </c>
      <c r="N905" s="192" t="s">
        <v>39</v>
      </c>
      <c r="O905" s="71"/>
      <c r="P905" s="193">
        <f>O905*H905</f>
        <v>0</v>
      </c>
      <c r="Q905" s="193">
        <v>0</v>
      </c>
      <c r="R905" s="193">
        <f>Q905*H905</f>
        <v>0</v>
      </c>
      <c r="S905" s="193">
        <v>0</v>
      </c>
      <c r="T905" s="194">
        <f>S905*H905</f>
        <v>0</v>
      </c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R905" s="195" t="s">
        <v>261</v>
      </c>
      <c r="AT905" s="195" t="s">
        <v>145</v>
      </c>
      <c r="AU905" s="195" t="s">
        <v>150</v>
      </c>
      <c r="AY905" s="17" t="s">
        <v>142</v>
      </c>
      <c r="BE905" s="196">
        <f>IF(N905="základní",J905,0)</f>
        <v>0</v>
      </c>
      <c r="BF905" s="196">
        <f>IF(N905="snížená",J905,0)</f>
        <v>0</v>
      </c>
      <c r="BG905" s="196">
        <f>IF(N905="zákl. přenesená",J905,0)</f>
        <v>0</v>
      </c>
      <c r="BH905" s="196">
        <f>IF(N905="sníž. přenesená",J905,0)</f>
        <v>0</v>
      </c>
      <c r="BI905" s="196">
        <f>IF(N905="nulová",J905,0)</f>
        <v>0</v>
      </c>
      <c r="BJ905" s="17" t="s">
        <v>150</v>
      </c>
      <c r="BK905" s="196">
        <f>ROUND(I905*H905,2)</f>
        <v>0</v>
      </c>
      <c r="BL905" s="17" t="s">
        <v>261</v>
      </c>
      <c r="BM905" s="195" t="s">
        <v>1478</v>
      </c>
    </row>
    <row r="906" spans="1:65" s="2" customFormat="1" ht="33" customHeight="1">
      <c r="A906" s="34"/>
      <c r="B906" s="35"/>
      <c r="C906" s="183" t="s">
        <v>1479</v>
      </c>
      <c r="D906" s="183" t="s">
        <v>145</v>
      </c>
      <c r="E906" s="184" t="s">
        <v>1480</v>
      </c>
      <c r="F906" s="185" t="s">
        <v>1481</v>
      </c>
      <c r="G906" s="186" t="s">
        <v>148</v>
      </c>
      <c r="H906" s="187">
        <v>4.0000000000000001E-3</v>
      </c>
      <c r="I906" s="188"/>
      <c r="J906" s="189">
        <f>ROUND(I906*H906,2)</f>
        <v>0</v>
      </c>
      <c r="K906" s="190"/>
      <c r="L906" s="39"/>
      <c r="M906" s="191" t="s">
        <v>1</v>
      </c>
      <c r="N906" s="192" t="s">
        <v>39</v>
      </c>
      <c r="O906" s="71"/>
      <c r="P906" s="193">
        <f>O906*H906</f>
        <v>0</v>
      </c>
      <c r="Q906" s="193">
        <v>0</v>
      </c>
      <c r="R906" s="193">
        <f>Q906*H906</f>
        <v>0</v>
      </c>
      <c r="S906" s="193">
        <v>0</v>
      </c>
      <c r="T906" s="194">
        <f>S906*H906</f>
        <v>0</v>
      </c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R906" s="195" t="s">
        <v>261</v>
      </c>
      <c r="AT906" s="195" t="s">
        <v>145</v>
      </c>
      <c r="AU906" s="195" t="s">
        <v>150</v>
      </c>
      <c r="AY906" s="17" t="s">
        <v>142</v>
      </c>
      <c r="BE906" s="196">
        <f>IF(N906="základní",J906,0)</f>
        <v>0</v>
      </c>
      <c r="BF906" s="196">
        <f>IF(N906="snížená",J906,0)</f>
        <v>0</v>
      </c>
      <c r="BG906" s="196">
        <f>IF(N906="zákl. přenesená",J906,0)</f>
        <v>0</v>
      </c>
      <c r="BH906" s="196">
        <f>IF(N906="sníž. přenesená",J906,0)</f>
        <v>0</v>
      </c>
      <c r="BI906" s="196">
        <f>IF(N906="nulová",J906,0)</f>
        <v>0</v>
      </c>
      <c r="BJ906" s="17" t="s">
        <v>150</v>
      </c>
      <c r="BK906" s="196">
        <f>ROUND(I906*H906,2)</f>
        <v>0</v>
      </c>
      <c r="BL906" s="17" t="s">
        <v>261</v>
      </c>
      <c r="BM906" s="195" t="s">
        <v>1482</v>
      </c>
    </row>
    <row r="907" spans="1:65" s="12" customFormat="1" ht="22.9" customHeight="1">
      <c r="B907" s="167"/>
      <c r="C907" s="168"/>
      <c r="D907" s="169" t="s">
        <v>72</v>
      </c>
      <c r="E907" s="181" t="s">
        <v>1483</v>
      </c>
      <c r="F907" s="181" t="s">
        <v>1484</v>
      </c>
      <c r="G907" s="168"/>
      <c r="H907" s="168"/>
      <c r="I907" s="171"/>
      <c r="J907" s="182">
        <f>BK907</f>
        <v>0</v>
      </c>
      <c r="K907" s="168"/>
      <c r="L907" s="173"/>
      <c r="M907" s="174"/>
      <c r="N907" s="175"/>
      <c r="O907" s="175"/>
      <c r="P907" s="176">
        <f>SUM(P908:P959)</f>
        <v>0</v>
      </c>
      <c r="Q907" s="175"/>
      <c r="R907" s="176">
        <f>SUM(R908:R959)</f>
        <v>0.21103758000000003</v>
      </c>
      <c r="S907" s="175"/>
      <c r="T907" s="177">
        <f>SUM(T908:T959)</f>
        <v>1.4271976</v>
      </c>
      <c r="AR907" s="178" t="s">
        <v>150</v>
      </c>
      <c r="AT907" s="179" t="s">
        <v>72</v>
      </c>
      <c r="AU907" s="179" t="s">
        <v>80</v>
      </c>
      <c r="AY907" s="178" t="s">
        <v>142</v>
      </c>
      <c r="BK907" s="180">
        <f>SUM(BK908:BK959)</f>
        <v>0</v>
      </c>
    </row>
    <row r="908" spans="1:65" s="2" customFormat="1" ht="16.5" customHeight="1">
      <c r="A908" s="34"/>
      <c r="B908" s="35"/>
      <c r="C908" s="183" t="s">
        <v>1485</v>
      </c>
      <c r="D908" s="183" t="s">
        <v>145</v>
      </c>
      <c r="E908" s="184" t="s">
        <v>1486</v>
      </c>
      <c r="F908" s="185" t="s">
        <v>1487</v>
      </c>
      <c r="G908" s="186" t="s">
        <v>157</v>
      </c>
      <c r="H908" s="187">
        <v>3.87</v>
      </c>
      <c r="I908" s="188"/>
      <c r="J908" s="189">
        <f>ROUND(I908*H908,2)</f>
        <v>0</v>
      </c>
      <c r="K908" s="190"/>
      <c r="L908" s="39"/>
      <c r="M908" s="191" t="s">
        <v>1</v>
      </c>
      <c r="N908" s="192" t="s">
        <v>39</v>
      </c>
      <c r="O908" s="71"/>
      <c r="P908" s="193">
        <f>O908*H908</f>
        <v>0</v>
      </c>
      <c r="Q908" s="193">
        <v>0</v>
      </c>
      <c r="R908" s="193">
        <f>Q908*H908</f>
        <v>0</v>
      </c>
      <c r="S908" s="193">
        <v>0</v>
      </c>
      <c r="T908" s="194">
        <f>S908*H908</f>
        <v>0</v>
      </c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R908" s="195" t="s">
        <v>261</v>
      </c>
      <c r="AT908" s="195" t="s">
        <v>145</v>
      </c>
      <c r="AU908" s="195" t="s">
        <v>150</v>
      </c>
      <c r="AY908" s="17" t="s">
        <v>142</v>
      </c>
      <c r="BE908" s="196">
        <f>IF(N908="základní",J908,0)</f>
        <v>0</v>
      </c>
      <c r="BF908" s="196">
        <f>IF(N908="snížená",J908,0)</f>
        <v>0</v>
      </c>
      <c r="BG908" s="196">
        <f>IF(N908="zákl. přenesená",J908,0)</f>
        <v>0</v>
      </c>
      <c r="BH908" s="196">
        <f>IF(N908="sníž. přenesená",J908,0)</f>
        <v>0</v>
      </c>
      <c r="BI908" s="196">
        <f>IF(N908="nulová",J908,0)</f>
        <v>0</v>
      </c>
      <c r="BJ908" s="17" t="s">
        <v>150</v>
      </c>
      <c r="BK908" s="196">
        <f>ROUND(I908*H908,2)</f>
        <v>0</v>
      </c>
      <c r="BL908" s="17" t="s">
        <v>261</v>
      </c>
      <c r="BM908" s="195" t="s">
        <v>1488</v>
      </c>
    </row>
    <row r="909" spans="1:65" s="2" customFormat="1" ht="16.5" customHeight="1">
      <c r="A909" s="34"/>
      <c r="B909" s="35"/>
      <c r="C909" s="183" t="s">
        <v>1489</v>
      </c>
      <c r="D909" s="183" t="s">
        <v>145</v>
      </c>
      <c r="E909" s="184" t="s">
        <v>1490</v>
      </c>
      <c r="F909" s="185" t="s">
        <v>1491</v>
      </c>
      <c r="G909" s="186" t="s">
        <v>157</v>
      </c>
      <c r="H909" s="187">
        <v>3.87</v>
      </c>
      <c r="I909" s="188"/>
      <c r="J909" s="189">
        <f>ROUND(I909*H909,2)</f>
        <v>0</v>
      </c>
      <c r="K909" s="190"/>
      <c r="L909" s="39"/>
      <c r="M909" s="191" t="s">
        <v>1</v>
      </c>
      <c r="N909" s="192" t="s">
        <v>39</v>
      </c>
      <c r="O909" s="71"/>
      <c r="P909" s="193">
        <f>O909*H909</f>
        <v>0</v>
      </c>
      <c r="Q909" s="193">
        <v>2.9999999999999997E-4</v>
      </c>
      <c r="R909" s="193">
        <f>Q909*H909</f>
        <v>1.1609999999999999E-3</v>
      </c>
      <c r="S909" s="193">
        <v>0</v>
      </c>
      <c r="T909" s="194">
        <f>S909*H909</f>
        <v>0</v>
      </c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R909" s="195" t="s">
        <v>261</v>
      </c>
      <c r="AT909" s="195" t="s">
        <v>145</v>
      </c>
      <c r="AU909" s="195" t="s">
        <v>150</v>
      </c>
      <c r="AY909" s="17" t="s">
        <v>142</v>
      </c>
      <c r="BE909" s="196">
        <f>IF(N909="základní",J909,0)</f>
        <v>0</v>
      </c>
      <c r="BF909" s="196">
        <f>IF(N909="snížená",J909,0)</f>
        <v>0</v>
      </c>
      <c r="BG909" s="196">
        <f>IF(N909="zákl. přenesená",J909,0)</f>
        <v>0</v>
      </c>
      <c r="BH909" s="196">
        <f>IF(N909="sníž. přenesená",J909,0)</f>
        <v>0</v>
      </c>
      <c r="BI909" s="196">
        <f>IF(N909="nulová",J909,0)</f>
        <v>0</v>
      </c>
      <c r="BJ909" s="17" t="s">
        <v>150</v>
      </c>
      <c r="BK909" s="196">
        <f>ROUND(I909*H909,2)</f>
        <v>0</v>
      </c>
      <c r="BL909" s="17" t="s">
        <v>261</v>
      </c>
      <c r="BM909" s="195" t="s">
        <v>1492</v>
      </c>
    </row>
    <row r="910" spans="1:65" s="2" customFormat="1" ht="24.2" customHeight="1">
      <c r="A910" s="34"/>
      <c r="B910" s="35"/>
      <c r="C910" s="183" t="s">
        <v>1493</v>
      </c>
      <c r="D910" s="183" t="s">
        <v>145</v>
      </c>
      <c r="E910" s="184" t="s">
        <v>1494</v>
      </c>
      <c r="F910" s="185" t="s">
        <v>1495</v>
      </c>
      <c r="G910" s="186" t="s">
        <v>157</v>
      </c>
      <c r="H910" s="187">
        <v>3.87</v>
      </c>
      <c r="I910" s="188"/>
      <c r="J910" s="189">
        <f>ROUND(I910*H910,2)</f>
        <v>0</v>
      </c>
      <c r="K910" s="190"/>
      <c r="L910" s="39"/>
      <c r="M910" s="191" t="s">
        <v>1</v>
      </c>
      <c r="N910" s="192" t="s">
        <v>39</v>
      </c>
      <c r="O910" s="71"/>
      <c r="P910" s="193">
        <f>O910*H910</f>
        <v>0</v>
      </c>
      <c r="Q910" s="193">
        <v>7.5799999999999999E-3</v>
      </c>
      <c r="R910" s="193">
        <f>Q910*H910</f>
        <v>2.9334599999999999E-2</v>
      </c>
      <c r="S910" s="193">
        <v>0</v>
      </c>
      <c r="T910" s="194">
        <f>S910*H910</f>
        <v>0</v>
      </c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R910" s="195" t="s">
        <v>261</v>
      </c>
      <c r="AT910" s="195" t="s">
        <v>145</v>
      </c>
      <c r="AU910" s="195" t="s">
        <v>150</v>
      </c>
      <c r="AY910" s="17" t="s">
        <v>142</v>
      </c>
      <c r="BE910" s="196">
        <f>IF(N910="základní",J910,0)</f>
        <v>0</v>
      </c>
      <c r="BF910" s="196">
        <f>IF(N910="snížená",J910,0)</f>
        <v>0</v>
      </c>
      <c r="BG910" s="196">
        <f>IF(N910="zákl. přenesená",J910,0)</f>
        <v>0</v>
      </c>
      <c r="BH910" s="196">
        <f>IF(N910="sníž. přenesená",J910,0)</f>
        <v>0</v>
      </c>
      <c r="BI910" s="196">
        <f>IF(N910="nulová",J910,0)</f>
        <v>0</v>
      </c>
      <c r="BJ910" s="17" t="s">
        <v>150</v>
      </c>
      <c r="BK910" s="196">
        <f>ROUND(I910*H910,2)</f>
        <v>0</v>
      </c>
      <c r="BL910" s="17" t="s">
        <v>261</v>
      </c>
      <c r="BM910" s="195" t="s">
        <v>1496</v>
      </c>
    </row>
    <row r="911" spans="1:65" s="2" customFormat="1" ht="24.2" customHeight="1">
      <c r="A911" s="34"/>
      <c r="B911" s="35"/>
      <c r="C911" s="183" t="s">
        <v>1497</v>
      </c>
      <c r="D911" s="183" t="s">
        <v>145</v>
      </c>
      <c r="E911" s="184" t="s">
        <v>1498</v>
      </c>
      <c r="F911" s="185" t="s">
        <v>1499</v>
      </c>
      <c r="G911" s="186" t="s">
        <v>313</v>
      </c>
      <c r="H911" s="187">
        <v>23.52</v>
      </c>
      <c r="I911" s="188"/>
      <c r="J911" s="189">
        <f>ROUND(I911*H911,2)</f>
        <v>0</v>
      </c>
      <c r="K911" s="190"/>
      <c r="L911" s="39"/>
      <c r="M911" s="191" t="s">
        <v>1</v>
      </c>
      <c r="N911" s="192" t="s">
        <v>39</v>
      </c>
      <c r="O911" s="71"/>
      <c r="P911" s="193">
        <f>O911*H911</f>
        <v>0</v>
      </c>
      <c r="Q911" s="193">
        <v>0</v>
      </c>
      <c r="R911" s="193">
        <f>Q911*H911</f>
        <v>0</v>
      </c>
      <c r="S911" s="193">
        <v>1.174E-2</v>
      </c>
      <c r="T911" s="194">
        <f>S911*H911</f>
        <v>0.2761248</v>
      </c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R911" s="195" t="s">
        <v>261</v>
      </c>
      <c r="AT911" s="195" t="s">
        <v>145</v>
      </c>
      <c r="AU911" s="195" t="s">
        <v>150</v>
      </c>
      <c r="AY911" s="17" t="s">
        <v>142</v>
      </c>
      <c r="BE911" s="196">
        <f>IF(N911="základní",J911,0)</f>
        <v>0</v>
      </c>
      <c r="BF911" s="196">
        <f>IF(N911="snížená",J911,0)</f>
        <v>0</v>
      </c>
      <c r="BG911" s="196">
        <f>IF(N911="zákl. přenesená",J911,0)</f>
        <v>0</v>
      </c>
      <c r="BH911" s="196">
        <f>IF(N911="sníž. přenesená",J911,0)</f>
        <v>0</v>
      </c>
      <c r="BI911" s="196">
        <f>IF(N911="nulová",J911,0)</f>
        <v>0</v>
      </c>
      <c r="BJ911" s="17" t="s">
        <v>150</v>
      </c>
      <c r="BK911" s="196">
        <f>ROUND(I911*H911,2)</f>
        <v>0</v>
      </c>
      <c r="BL911" s="17" t="s">
        <v>261</v>
      </c>
      <c r="BM911" s="195" t="s">
        <v>1500</v>
      </c>
    </row>
    <row r="912" spans="1:65" s="13" customFormat="1" ht="11.25">
      <c r="B912" s="197"/>
      <c r="C912" s="198"/>
      <c r="D912" s="199" t="s">
        <v>152</v>
      </c>
      <c r="E912" s="200" t="s">
        <v>1</v>
      </c>
      <c r="F912" s="201" t="s">
        <v>188</v>
      </c>
      <c r="G912" s="198"/>
      <c r="H912" s="200" t="s">
        <v>1</v>
      </c>
      <c r="I912" s="202"/>
      <c r="J912" s="198"/>
      <c r="K912" s="198"/>
      <c r="L912" s="203"/>
      <c r="M912" s="204"/>
      <c r="N912" s="205"/>
      <c r="O912" s="205"/>
      <c r="P912" s="205"/>
      <c r="Q912" s="205"/>
      <c r="R912" s="205"/>
      <c r="S912" s="205"/>
      <c r="T912" s="206"/>
      <c r="AT912" s="207" t="s">
        <v>152</v>
      </c>
      <c r="AU912" s="207" t="s">
        <v>150</v>
      </c>
      <c r="AV912" s="13" t="s">
        <v>80</v>
      </c>
      <c r="AW912" s="13" t="s">
        <v>31</v>
      </c>
      <c r="AX912" s="13" t="s">
        <v>73</v>
      </c>
      <c r="AY912" s="207" t="s">
        <v>142</v>
      </c>
    </row>
    <row r="913" spans="1:65" s="14" customFormat="1" ht="11.25">
      <c r="B913" s="208"/>
      <c r="C913" s="209"/>
      <c r="D913" s="199" t="s">
        <v>152</v>
      </c>
      <c r="E913" s="210" t="s">
        <v>1</v>
      </c>
      <c r="F913" s="211" t="s">
        <v>1501</v>
      </c>
      <c r="G913" s="209"/>
      <c r="H913" s="212">
        <v>12.7</v>
      </c>
      <c r="I913" s="213"/>
      <c r="J913" s="209"/>
      <c r="K913" s="209"/>
      <c r="L913" s="214"/>
      <c r="M913" s="215"/>
      <c r="N913" s="216"/>
      <c r="O913" s="216"/>
      <c r="P913" s="216"/>
      <c r="Q913" s="216"/>
      <c r="R913" s="216"/>
      <c r="S913" s="216"/>
      <c r="T913" s="217"/>
      <c r="AT913" s="218" t="s">
        <v>152</v>
      </c>
      <c r="AU913" s="218" t="s">
        <v>150</v>
      </c>
      <c r="AV913" s="14" t="s">
        <v>150</v>
      </c>
      <c r="AW913" s="14" t="s">
        <v>31</v>
      </c>
      <c r="AX913" s="14" t="s">
        <v>73</v>
      </c>
      <c r="AY913" s="218" t="s">
        <v>142</v>
      </c>
    </row>
    <row r="914" spans="1:65" s="13" customFormat="1" ht="11.25">
      <c r="B914" s="197"/>
      <c r="C914" s="198"/>
      <c r="D914" s="199" t="s">
        <v>152</v>
      </c>
      <c r="E914" s="200" t="s">
        <v>1</v>
      </c>
      <c r="F914" s="201" t="s">
        <v>1502</v>
      </c>
      <c r="G914" s="198"/>
      <c r="H914" s="200" t="s">
        <v>1</v>
      </c>
      <c r="I914" s="202"/>
      <c r="J914" s="198"/>
      <c r="K914" s="198"/>
      <c r="L914" s="203"/>
      <c r="M914" s="204"/>
      <c r="N914" s="205"/>
      <c r="O914" s="205"/>
      <c r="P914" s="205"/>
      <c r="Q914" s="205"/>
      <c r="R914" s="205"/>
      <c r="S914" s="205"/>
      <c r="T914" s="206"/>
      <c r="AT914" s="207" t="s">
        <v>152</v>
      </c>
      <c r="AU914" s="207" t="s">
        <v>150</v>
      </c>
      <c r="AV914" s="13" t="s">
        <v>80</v>
      </c>
      <c r="AW914" s="13" t="s">
        <v>31</v>
      </c>
      <c r="AX914" s="13" t="s">
        <v>73</v>
      </c>
      <c r="AY914" s="207" t="s">
        <v>142</v>
      </c>
    </row>
    <row r="915" spans="1:65" s="14" customFormat="1" ht="11.25">
      <c r="B915" s="208"/>
      <c r="C915" s="209"/>
      <c r="D915" s="199" t="s">
        <v>152</v>
      </c>
      <c r="E915" s="210" t="s">
        <v>1</v>
      </c>
      <c r="F915" s="211" t="s">
        <v>1503</v>
      </c>
      <c r="G915" s="209"/>
      <c r="H915" s="212">
        <v>6.2</v>
      </c>
      <c r="I915" s="213"/>
      <c r="J915" s="209"/>
      <c r="K915" s="209"/>
      <c r="L915" s="214"/>
      <c r="M915" s="215"/>
      <c r="N915" s="216"/>
      <c r="O915" s="216"/>
      <c r="P915" s="216"/>
      <c r="Q915" s="216"/>
      <c r="R915" s="216"/>
      <c r="S915" s="216"/>
      <c r="T915" s="217"/>
      <c r="AT915" s="218" t="s">
        <v>152</v>
      </c>
      <c r="AU915" s="218" t="s">
        <v>150</v>
      </c>
      <c r="AV915" s="14" t="s">
        <v>150</v>
      </c>
      <c r="AW915" s="14" t="s">
        <v>31</v>
      </c>
      <c r="AX915" s="14" t="s">
        <v>73</v>
      </c>
      <c r="AY915" s="218" t="s">
        <v>142</v>
      </c>
    </row>
    <row r="916" spans="1:65" s="13" customFormat="1" ht="11.25">
      <c r="B916" s="197"/>
      <c r="C916" s="198"/>
      <c r="D916" s="199" t="s">
        <v>152</v>
      </c>
      <c r="E916" s="200" t="s">
        <v>1</v>
      </c>
      <c r="F916" s="201" t="s">
        <v>182</v>
      </c>
      <c r="G916" s="198"/>
      <c r="H916" s="200" t="s">
        <v>1</v>
      </c>
      <c r="I916" s="202"/>
      <c r="J916" s="198"/>
      <c r="K916" s="198"/>
      <c r="L916" s="203"/>
      <c r="M916" s="204"/>
      <c r="N916" s="205"/>
      <c r="O916" s="205"/>
      <c r="P916" s="205"/>
      <c r="Q916" s="205"/>
      <c r="R916" s="205"/>
      <c r="S916" s="205"/>
      <c r="T916" s="206"/>
      <c r="AT916" s="207" t="s">
        <v>152</v>
      </c>
      <c r="AU916" s="207" t="s">
        <v>150</v>
      </c>
      <c r="AV916" s="13" t="s">
        <v>80</v>
      </c>
      <c r="AW916" s="13" t="s">
        <v>31</v>
      </c>
      <c r="AX916" s="13" t="s">
        <v>73</v>
      </c>
      <c r="AY916" s="207" t="s">
        <v>142</v>
      </c>
    </row>
    <row r="917" spans="1:65" s="14" customFormat="1" ht="11.25">
      <c r="B917" s="208"/>
      <c r="C917" s="209"/>
      <c r="D917" s="199" t="s">
        <v>152</v>
      </c>
      <c r="E917" s="210" t="s">
        <v>1</v>
      </c>
      <c r="F917" s="211" t="s">
        <v>1504</v>
      </c>
      <c r="G917" s="209"/>
      <c r="H917" s="212">
        <v>4.620000000000001</v>
      </c>
      <c r="I917" s="213"/>
      <c r="J917" s="209"/>
      <c r="K917" s="209"/>
      <c r="L917" s="214"/>
      <c r="M917" s="215"/>
      <c r="N917" s="216"/>
      <c r="O917" s="216"/>
      <c r="P917" s="216"/>
      <c r="Q917" s="216"/>
      <c r="R917" s="216"/>
      <c r="S917" s="216"/>
      <c r="T917" s="217"/>
      <c r="AT917" s="218" t="s">
        <v>152</v>
      </c>
      <c r="AU917" s="218" t="s">
        <v>150</v>
      </c>
      <c r="AV917" s="14" t="s">
        <v>150</v>
      </c>
      <c r="AW917" s="14" t="s">
        <v>31</v>
      </c>
      <c r="AX917" s="14" t="s">
        <v>73</v>
      </c>
      <c r="AY917" s="218" t="s">
        <v>142</v>
      </c>
    </row>
    <row r="918" spans="1:65" s="15" customFormat="1" ht="11.25">
      <c r="B918" s="219"/>
      <c r="C918" s="220"/>
      <c r="D918" s="199" t="s">
        <v>152</v>
      </c>
      <c r="E918" s="221" t="s">
        <v>1</v>
      </c>
      <c r="F918" s="222" t="s">
        <v>163</v>
      </c>
      <c r="G918" s="220"/>
      <c r="H918" s="223">
        <v>23.52</v>
      </c>
      <c r="I918" s="224"/>
      <c r="J918" s="220"/>
      <c r="K918" s="220"/>
      <c r="L918" s="225"/>
      <c r="M918" s="226"/>
      <c r="N918" s="227"/>
      <c r="O918" s="227"/>
      <c r="P918" s="227"/>
      <c r="Q918" s="227"/>
      <c r="R918" s="227"/>
      <c r="S918" s="227"/>
      <c r="T918" s="228"/>
      <c r="AT918" s="229" t="s">
        <v>152</v>
      </c>
      <c r="AU918" s="229" t="s">
        <v>150</v>
      </c>
      <c r="AV918" s="15" t="s">
        <v>149</v>
      </c>
      <c r="AW918" s="15" t="s">
        <v>31</v>
      </c>
      <c r="AX918" s="15" t="s">
        <v>80</v>
      </c>
      <c r="AY918" s="229" t="s">
        <v>142</v>
      </c>
    </row>
    <row r="919" spans="1:65" s="2" customFormat="1" ht="33" customHeight="1">
      <c r="A919" s="34"/>
      <c r="B919" s="35"/>
      <c r="C919" s="183" t="s">
        <v>1505</v>
      </c>
      <c r="D919" s="183" t="s">
        <v>145</v>
      </c>
      <c r="E919" s="184" t="s">
        <v>1506</v>
      </c>
      <c r="F919" s="185" t="s">
        <v>1507</v>
      </c>
      <c r="G919" s="186" t="s">
        <v>313</v>
      </c>
      <c r="H919" s="187">
        <v>4.62</v>
      </c>
      <c r="I919" s="188"/>
      <c r="J919" s="189">
        <f>ROUND(I919*H919,2)</f>
        <v>0</v>
      </c>
      <c r="K919" s="190"/>
      <c r="L919" s="39"/>
      <c r="M919" s="191" t="s">
        <v>1</v>
      </c>
      <c r="N919" s="192" t="s">
        <v>39</v>
      </c>
      <c r="O919" s="71"/>
      <c r="P919" s="193">
        <f>O919*H919</f>
        <v>0</v>
      </c>
      <c r="Q919" s="193">
        <v>5.8E-4</v>
      </c>
      <c r="R919" s="193">
        <f>Q919*H919</f>
        <v>2.6795999999999999E-3</v>
      </c>
      <c r="S919" s="193">
        <v>0</v>
      </c>
      <c r="T919" s="194">
        <f>S919*H919</f>
        <v>0</v>
      </c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R919" s="195" t="s">
        <v>261</v>
      </c>
      <c r="AT919" s="195" t="s">
        <v>145</v>
      </c>
      <c r="AU919" s="195" t="s">
        <v>150</v>
      </c>
      <c r="AY919" s="17" t="s">
        <v>142</v>
      </c>
      <c r="BE919" s="196">
        <f>IF(N919="základní",J919,0)</f>
        <v>0</v>
      </c>
      <c r="BF919" s="196">
        <f>IF(N919="snížená",J919,0)</f>
        <v>0</v>
      </c>
      <c r="BG919" s="196">
        <f>IF(N919="zákl. přenesená",J919,0)</f>
        <v>0</v>
      </c>
      <c r="BH919" s="196">
        <f>IF(N919="sníž. přenesená",J919,0)</f>
        <v>0</v>
      </c>
      <c r="BI919" s="196">
        <f>IF(N919="nulová",J919,0)</f>
        <v>0</v>
      </c>
      <c r="BJ919" s="17" t="s">
        <v>150</v>
      </c>
      <c r="BK919" s="196">
        <f>ROUND(I919*H919,2)</f>
        <v>0</v>
      </c>
      <c r="BL919" s="17" t="s">
        <v>261</v>
      </c>
      <c r="BM919" s="195" t="s">
        <v>1508</v>
      </c>
    </row>
    <row r="920" spans="1:65" s="13" customFormat="1" ht="11.25">
      <c r="B920" s="197"/>
      <c r="C920" s="198"/>
      <c r="D920" s="199" t="s">
        <v>152</v>
      </c>
      <c r="E920" s="200" t="s">
        <v>1</v>
      </c>
      <c r="F920" s="201" t="s">
        <v>182</v>
      </c>
      <c r="G920" s="198"/>
      <c r="H920" s="200" t="s">
        <v>1</v>
      </c>
      <c r="I920" s="202"/>
      <c r="J920" s="198"/>
      <c r="K920" s="198"/>
      <c r="L920" s="203"/>
      <c r="M920" s="204"/>
      <c r="N920" s="205"/>
      <c r="O920" s="205"/>
      <c r="P920" s="205"/>
      <c r="Q920" s="205"/>
      <c r="R920" s="205"/>
      <c r="S920" s="205"/>
      <c r="T920" s="206"/>
      <c r="AT920" s="207" t="s">
        <v>152</v>
      </c>
      <c r="AU920" s="207" t="s">
        <v>150</v>
      </c>
      <c r="AV920" s="13" t="s">
        <v>80</v>
      </c>
      <c r="AW920" s="13" t="s">
        <v>31</v>
      </c>
      <c r="AX920" s="13" t="s">
        <v>73</v>
      </c>
      <c r="AY920" s="207" t="s">
        <v>142</v>
      </c>
    </row>
    <row r="921" spans="1:65" s="14" customFormat="1" ht="11.25">
      <c r="B921" s="208"/>
      <c r="C921" s="209"/>
      <c r="D921" s="199" t="s">
        <v>152</v>
      </c>
      <c r="E921" s="210" t="s">
        <v>1</v>
      </c>
      <c r="F921" s="211" t="s">
        <v>1504</v>
      </c>
      <c r="G921" s="209"/>
      <c r="H921" s="212">
        <v>4.620000000000001</v>
      </c>
      <c r="I921" s="213"/>
      <c r="J921" s="209"/>
      <c r="K921" s="209"/>
      <c r="L921" s="214"/>
      <c r="M921" s="215"/>
      <c r="N921" s="216"/>
      <c r="O921" s="216"/>
      <c r="P921" s="216"/>
      <c r="Q921" s="216"/>
      <c r="R921" s="216"/>
      <c r="S921" s="216"/>
      <c r="T921" s="217"/>
      <c r="AT921" s="218" t="s">
        <v>152</v>
      </c>
      <c r="AU921" s="218" t="s">
        <v>150</v>
      </c>
      <c r="AV921" s="14" t="s">
        <v>150</v>
      </c>
      <c r="AW921" s="14" t="s">
        <v>31</v>
      </c>
      <c r="AX921" s="14" t="s">
        <v>80</v>
      </c>
      <c r="AY921" s="218" t="s">
        <v>142</v>
      </c>
    </row>
    <row r="922" spans="1:65" s="2" customFormat="1" ht="33" customHeight="1">
      <c r="A922" s="34"/>
      <c r="B922" s="35"/>
      <c r="C922" s="230" t="s">
        <v>1509</v>
      </c>
      <c r="D922" s="230" t="s">
        <v>413</v>
      </c>
      <c r="E922" s="231" t="s">
        <v>1510</v>
      </c>
      <c r="F922" s="232" t="s">
        <v>1511</v>
      </c>
      <c r="G922" s="233" t="s">
        <v>313</v>
      </c>
      <c r="H922" s="234">
        <v>5.0819999999999999</v>
      </c>
      <c r="I922" s="235"/>
      <c r="J922" s="236">
        <f>ROUND(I922*H922,2)</f>
        <v>0</v>
      </c>
      <c r="K922" s="237"/>
      <c r="L922" s="238"/>
      <c r="M922" s="239" t="s">
        <v>1</v>
      </c>
      <c r="N922" s="240" t="s">
        <v>39</v>
      </c>
      <c r="O922" s="71"/>
      <c r="P922" s="193">
        <f>O922*H922</f>
        <v>0</v>
      </c>
      <c r="Q922" s="193">
        <v>2.64E-3</v>
      </c>
      <c r="R922" s="193">
        <f>Q922*H922</f>
        <v>1.341648E-2</v>
      </c>
      <c r="S922" s="193">
        <v>0</v>
      </c>
      <c r="T922" s="194">
        <f>S922*H922</f>
        <v>0</v>
      </c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R922" s="195" t="s">
        <v>348</v>
      </c>
      <c r="AT922" s="195" t="s">
        <v>413</v>
      </c>
      <c r="AU922" s="195" t="s">
        <v>150</v>
      </c>
      <c r="AY922" s="17" t="s">
        <v>142</v>
      </c>
      <c r="BE922" s="196">
        <f>IF(N922="základní",J922,0)</f>
        <v>0</v>
      </c>
      <c r="BF922" s="196">
        <f>IF(N922="snížená",J922,0)</f>
        <v>0</v>
      </c>
      <c r="BG922" s="196">
        <f>IF(N922="zákl. přenesená",J922,0)</f>
        <v>0</v>
      </c>
      <c r="BH922" s="196">
        <f>IF(N922="sníž. přenesená",J922,0)</f>
        <v>0</v>
      </c>
      <c r="BI922" s="196">
        <f>IF(N922="nulová",J922,0)</f>
        <v>0</v>
      </c>
      <c r="BJ922" s="17" t="s">
        <v>150</v>
      </c>
      <c r="BK922" s="196">
        <f>ROUND(I922*H922,2)</f>
        <v>0</v>
      </c>
      <c r="BL922" s="17" t="s">
        <v>261</v>
      </c>
      <c r="BM922" s="195" t="s">
        <v>1512</v>
      </c>
    </row>
    <row r="923" spans="1:65" s="14" customFormat="1" ht="11.25">
      <c r="B923" s="208"/>
      <c r="C923" s="209"/>
      <c r="D923" s="199" t="s">
        <v>152</v>
      </c>
      <c r="E923" s="209"/>
      <c r="F923" s="211" t="s">
        <v>1513</v>
      </c>
      <c r="G923" s="209"/>
      <c r="H923" s="212">
        <v>5.0819999999999999</v>
      </c>
      <c r="I923" s="213"/>
      <c r="J923" s="209"/>
      <c r="K923" s="209"/>
      <c r="L923" s="214"/>
      <c r="M923" s="215"/>
      <c r="N923" s="216"/>
      <c r="O923" s="216"/>
      <c r="P923" s="216"/>
      <c r="Q923" s="216"/>
      <c r="R923" s="216"/>
      <c r="S923" s="216"/>
      <c r="T923" s="217"/>
      <c r="AT923" s="218" t="s">
        <v>152</v>
      </c>
      <c r="AU923" s="218" t="s">
        <v>150</v>
      </c>
      <c r="AV923" s="14" t="s">
        <v>150</v>
      </c>
      <c r="AW923" s="14" t="s">
        <v>4</v>
      </c>
      <c r="AX923" s="14" t="s">
        <v>80</v>
      </c>
      <c r="AY923" s="218" t="s">
        <v>142</v>
      </c>
    </row>
    <row r="924" spans="1:65" s="2" customFormat="1" ht="24.2" customHeight="1">
      <c r="A924" s="34"/>
      <c r="B924" s="35"/>
      <c r="C924" s="183" t="s">
        <v>1514</v>
      </c>
      <c r="D924" s="183" t="s">
        <v>145</v>
      </c>
      <c r="E924" s="184" t="s">
        <v>1515</v>
      </c>
      <c r="F924" s="185" t="s">
        <v>1516</v>
      </c>
      <c r="G924" s="186" t="s">
        <v>157</v>
      </c>
      <c r="H924" s="187">
        <v>13.84</v>
      </c>
      <c r="I924" s="188"/>
      <c r="J924" s="189">
        <f>ROUND(I924*H924,2)</f>
        <v>0</v>
      </c>
      <c r="K924" s="190"/>
      <c r="L924" s="39"/>
      <c r="M924" s="191" t="s">
        <v>1</v>
      </c>
      <c r="N924" s="192" t="s">
        <v>39</v>
      </c>
      <c r="O924" s="71"/>
      <c r="P924" s="193">
        <f>O924*H924</f>
        <v>0</v>
      </c>
      <c r="Q924" s="193">
        <v>0</v>
      </c>
      <c r="R924" s="193">
        <f>Q924*H924</f>
        <v>0</v>
      </c>
      <c r="S924" s="193">
        <v>8.3169999999999994E-2</v>
      </c>
      <c r="T924" s="194">
        <f>S924*H924</f>
        <v>1.1510727999999999</v>
      </c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R924" s="195" t="s">
        <v>261</v>
      </c>
      <c r="AT924" s="195" t="s">
        <v>145</v>
      </c>
      <c r="AU924" s="195" t="s">
        <v>150</v>
      </c>
      <c r="AY924" s="17" t="s">
        <v>142</v>
      </c>
      <c r="BE924" s="196">
        <f>IF(N924="základní",J924,0)</f>
        <v>0</v>
      </c>
      <c r="BF924" s="196">
        <f>IF(N924="snížená",J924,0)</f>
        <v>0</v>
      </c>
      <c r="BG924" s="196">
        <f>IF(N924="zákl. přenesená",J924,0)</f>
        <v>0</v>
      </c>
      <c r="BH924" s="196">
        <f>IF(N924="sníž. přenesená",J924,0)</f>
        <v>0</v>
      </c>
      <c r="BI924" s="196">
        <f>IF(N924="nulová",J924,0)</f>
        <v>0</v>
      </c>
      <c r="BJ924" s="17" t="s">
        <v>150</v>
      </c>
      <c r="BK924" s="196">
        <f>ROUND(I924*H924,2)</f>
        <v>0</v>
      </c>
      <c r="BL924" s="17" t="s">
        <v>261</v>
      </c>
      <c r="BM924" s="195" t="s">
        <v>1517</v>
      </c>
    </row>
    <row r="925" spans="1:65" s="13" customFormat="1" ht="11.25">
      <c r="B925" s="197"/>
      <c r="C925" s="198"/>
      <c r="D925" s="199" t="s">
        <v>152</v>
      </c>
      <c r="E925" s="200" t="s">
        <v>1</v>
      </c>
      <c r="F925" s="201" t="s">
        <v>186</v>
      </c>
      <c r="G925" s="198"/>
      <c r="H925" s="200" t="s">
        <v>1</v>
      </c>
      <c r="I925" s="202"/>
      <c r="J925" s="198"/>
      <c r="K925" s="198"/>
      <c r="L925" s="203"/>
      <c r="M925" s="204"/>
      <c r="N925" s="205"/>
      <c r="O925" s="205"/>
      <c r="P925" s="205"/>
      <c r="Q925" s="205"/>
      <c r="R925" s="205"/>
      <c r="S925" s="205"/>
      <c r="T925" s="206"/>
      <c r="AT925" s="207" t="s">
        <v>152</v>
      </c>
      <c r="AU925" s="207" t="s">
        <v>150</v>
      </c>
      <c r="AV925" s="13" t="s">
        <v>80</v>
      </c>
      <c r="AW925" s="13" t="s">
        <v>31</v>
      </c>
      <c r="AX925" s="13" t="s">
        <v>73</v>
      </c>
      <c r="AY925" s="207" t="s">
        <v>142</v>
      </c>
    </row>
    <row r="926" spans="1:65" s="14" customFormat="1" ht="11.25">
      <c r="B926" s="208"/>
      <c r="C926" s="209"/>
      <c r="D926" s="199" t="s">
        <v>152</v>
      </c>
      <c r="E926" s="210" t="s">
        <v>1</v>
      </c>
      <c r="F926" s="211" t="s">
        <v>1518</v>
      </c>
      <c r="G926" s="209"/>
      <c r="H926" s="212">
        <v>2.8</v>
      </c>
      <c r="I926" s="213"/>
      <c r="J926" s="209"/>
      <c r="K926" s="209"/>
      <c r="L926" s="214"/>
      <c r="M926" s="215"/>
      <c r="N926" s="216"/>
      <c r="O926" s="216"/>
      <c r="P926" s="216"/>
      <c r="Q926" s="216"/>
      <c r="R926" s="216"/>
      <c r="S926" s="216"/>
      <c r="T926" s="217"/>
      <c r="AT926" s="218" t="s">
        <v>152</v>
      </c>
      <c r="AU926" s="218" t="s">
        <v>150</v>
      </c>
      <c r="AV926" s="14" t="s">
        <v>150</v>
      </c>
      <c r="AW926" s="14" t="s">
        <v>31</v>
      </c>
      <c r="AX926" s="14" t="s">
        <v>73</v>
      </c>
      <c r="AY926" s="218" t="s">
        <v>142</v>
      </c>
    </row>
    <row r="927" spans="1:65" s="13" customFormat="1" ht="11.25">
      <c r="B927" s="197"/>
      <c r="C927" s="198"/>
      <c r="D927" s="199" t="s">
        <v>152</v>
      </c>
      <c r="E927" s="200" t="s">
        <v>1</v>
      </c>
      <c r="F927" s="201" t="s">
        <v>184</v>
      </c>
      <c r="G927" s="198"/>
      <c r="H927" s="200" t="s">
        <v>1</v>
      </c>
      <c r="I927" s="202"/>
      <c r="J927" s="198"/>
      <c r="K927" s="198"/>
      <c r="L927" s="203"/>
      <c r="M927" s="204"/>
      <c r="N927" s="205"/>
      <c r="O927" s="205"/>
      <c r="P927" s="205"/>
      <c r="Q927" s="205"/>
      <c r="R927" s="205"/>
      <c r="S927" s="205"/>
      <c r="T927" s="206"/>
      <c r="AT927" s="207" t="s">
        <v>152</v>
      </c>
      <c r="AU927" s="207" t="s">
        <v>150</v>
      </c>
      <c r="AV927" s="13" t="s">
        <v>80</v>
      </c>
      <c r="AW927" s="13" t="s">
        <v>31</v>
      </c>
      <c r="AX927" s="13" t="s">
        <v>73</v>
      </c>
      <c r="AY927" s="207" t="s">
        <v>142</v>
      </c>
    </row>
    <row r="928" spans="1:65" s="14" customFormat="1" ht="11.25">
      <c r="B928" s="208"/>
      <c r="C928" s="209"/>
      <c r="D928" s="199" t="s">
        <v>152</v>
      </c>
      <c r="E928" s="210" t="s">
        <v>1</v>
      </c>
      <c r="F928" s="211" t="s">
        <v>185</v>
      </c>
      <c r="G928" s="209"/>
      <c r="H928" s="212">
        <v>1.07</v>
      </c>
      <c r="I928" s="213"/>
      <c r="J928" s="209"/>
      <c r="K928" s="209"/>
      <c r="L928" s="214"/>
      <c r="M928" s="215"/>
      <c r="N928" s="216"/>
      <c r="O928" s="216"/>
      <c r="P928" s="216"/>
      <c r="Q928" s="216"/>
      <c r="R928" s="216"/>
      <c r="S928" s="216"/>
      <c r="T928" s="217"/>
      <c r="AT928" s="218" t="s">
        <v>152</v>
      </c>
      <c r="AU928" s="218" t="s">
        <v>150</v>
      </c>
      <c r="AV928" s="14" t="s">
        <v>150</v>
      </c>
      <c r="AW928" s="14" t="s">
        <v>31</v>
      </c>
      <c r="AX928" s="14" t="s">
        <v>73</v>
      </c>
      <c r="AY928" s="218" t="s">
        <v>142</v>
      </c>
    </row>
    <row r="929" spans="1:65" s="13" customFormat="1" ht="11.25">
      <c r="B929" s="197"/>
      <c r="C929" s="198"/>
      <c r="D929" s="199" t="s">
        <v>152</v>
      </c>
      <c r="E929" s="200" t="s">
        <v>1</v>
      </c>
      <c r="F929" s="201" t="s">
        <v>188</v>
      </c>
      <c r="G929" s="198"/>
      <c r="H929" s="200" t="s">
        <v>1</v>
      </c>
      <c r="I929" s="202"/>
      <c r="J929" s="198"/>
      <c r="K929" s="198"/>
      <c r="L929" s="203"/>
      <c r="M929" s="204"/>
      <c r="N929" s="205"/>
      <c r="O929" s="205"/>
      <c r="P929" s="205"/>
      <c r="Q929" s="205"/>
      <c r="R929" s="205"/>
      <c r="S929" s="205"/>
      <c r="T929" s="206"/>
      <c r="AT929" s="207" t="s">
        <v>152</v>
      </c>
      <c r="AU929" s="207" t="s">
        <v>150</v>
      </c>
      <c r="AV929" s="13" t="s">
        <v>80</v>
      </c>
      <c r="AW929" s="13" t="s">
        <v>31</v>
      </c>
      <c r="AX929" s="13" t="s">
        <v>73</v>
      </c>
      <c r="AY929" s="207" t="s">
        <v>142</v>
      </c>
    </row>
    <row r="930" spans="1:65" s="14" customFormat="1" ht="11.25">
      <c r="B930" s="208"/>
      <c r="C930" s="209"/>
      <c r="D930" s="199" t="s">
        <v>152</v>
      </c>
      <c r="E930" s="210" t="s">
        <v>1</v>
      </c>
      <c r="F930" s="211" t="s">
        <v>189</v>
      </c>
      <c r="G930" s="209"/>
      <c r="H930" s="212">
        <v>9.9700000000000006</v>
      </c>
      <c r="I930" s="213"/>
      <c r="J930" s="209"/>
      <c r="K930" s="209"/>
      <c r="L930" s="214"/>
      <c r="M930" s="215"/>
      <c r="N930" s="216"/>
      <c r="O930" s="216"/>
      <c r="P930" s="216"/>
      <c r="Q930" s="216"/>
      <c r="R930" s="216"/>
      <c r="S930" s="216"/>
      <c r="T930" s="217"/>
      <c r="AT930" s="218" t="s">
        <v>152</v>
      </c>
      <c r="AU930" s="218" t="s">
        <v>150</v>
      </c>
      <c r="AV930" s="14" t="s">
        <v>150</v>
      </c>
      <c r="AW930" s="14" t="s">
        <v>31</v>
      </c>
      <c r="AX930" s="14" t="s">
        <v>73</v>
      </c>
      <c r="AY930" s="218" t="s">
        <v>142</v>
      </c>
    </row>
    <row r="931" spans="1:65" s="15" customFormat="1" ht="11.25">
      <c r="B931" s="219"/>
      <c r="C931" s="220"/>
      <c r="D931" s="199" t="s">
        <v>152</v>
      </c>
      <c r="E931" s="221" t="s">
        <v>1</v>
      </c>
      <c r="F931" s="222" t="s">
        <v>163</v>
      </c>
      <c r="G931" s="220"/>
      <c r="H931" s="223">
        <v>13.84</v>
      </c>
      <c r="I931" s="224"/>
      <c r="J931" s="220"/>
      <c r="K931" s="220"/>
      <c r="L931" s="225"/>
      <c r="M931" s="226"/>
      <c r="N931" s="227"/>
      <c r="O931" s="227"/>
      <c r="P931" s="227"/>
      <c r="Q931" s="227"/>
      <c r="R931" s="227"/>
      <c r="S931" s="227"/>
      <c r="T931" s="228"/>
      <c r="AT931" s="229" t="s">
        <v>152</v>
      </c>
      <c r="AU931" s="229" t="s">
        <v>150</v>
      </c>
      <c r="AV931" s="15" t="s">
        <v>149</v>
      </c>
      <c r="AW931" s="15" t="s">
        <v>31</v>
      </c>
      <c r="AX931" s="15" t="s">
        <v>80</v>
      </c>
      <c r="AY931" s="229" t="s">
        <v>142</v>
      </c>
    </row>
    <row r="932" spans="1:65" s="2" customFormat="1" ht="37.9" customHeight="1">
      <c r="A932" s="34"/>
      <c r="B932" s="35"/>
      <c r="C932" s="183" t="s">
        <v>1519</v>
      </c>
      <c r="D932" s="183" t="s">
        <v>145</v>
      </c>
      <c r="E932" s="184" t="s">
        <v>1520</v>
      </c>
      <c r="F932" s="185" t="s">
        <v>1521</v>
      </c>
      <c r="G932" s="186" t="s">
        <v>157</v>
      </c>
      <c r="H932" s="187">
        <v>3.87</v>
      </c>
      <c r="I932" s="188"/>
      <c r="J932" s="189">
        <f>ROUND(I932*H932,2)</f>
        <v>0</v>
      </c>
      <c r="K932" s="190"/>
      <c r="L932" s="39"/>
      <c r="M932" s="191" t="s">
        <v>1</v>
      </c>
      <c r="N932" s="192" t="s">
        <v>39</v>
      </c>
      <c r="O932" s="71"/>
      <c r="P932" s="193">
        <f>O932*H932</f>
        <v>0</v>
      </c>
      <c r="Q932" s="193">
        <v>9.0900000000000009E-3</v>
      </c>
      <c r="R932" s="193">
        <f>Q932*H932</f>
        <v>3.5178300000000003E-2</v>
      </c>
      <c r="S932" s="193">
        <v>0</v>
      </c>
      <c r="T932" s="194">
        <f>S932*H932</f>
        <v>0</v>
      </c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R932" s="195" t="s">
        <v>261</v>
      </c>
      <c r="AT932" s="195" t="s">
        <v>145</v>
      </c>
      <c r="AU932" s="195" t="s">
        <v>150</v>
      </c>
      <c r="AY932" s="17" t="s">
        <v>142</v>
      </c>
      <c r="BE932" s="196">
        <f>IF(N932="základní",J932,0)</f>
        <v>0</v>
      </c>
      <c r="BF932" s="196">
        <f>IF(N932="snížená",J932,0)</f>
        <v>0</v>
      </c>
      <c r="BG932" s="196">
        <f>IF(N932="zákl. přenesená",J932,0)</f>
        <v>0</v>
      </c>
      <c r="BH932" s="196">
        <f>IF(N932="sníž. přenesená",J932,0)</f>
        <v>0</v>
      </c>
      <c r="BI932" s="196">
        <f>IF(N932="nulová",J932,0)</f>
        <v>0</v>
      </c>
      <c r="BJ932" s="17" t="s">
        <v>150</v>
      </c>
      <c r="BK932" s="196">
        <f>ROUND(I932*H932,2)</f>
        <v>0</v>
      </c>
      <c r="BL932" s="17" t="s">
        <v>261</v>
      </c>
      <c r="BM932" s="195" t="s">
        <v>1522</v>
      </c>
    </row>
    <row r="933" spans="1:65" s="13" customFormat="1" ht="11.25">
      <c r="B933" s="197"/>
      <c r="C933" s="198"/>
      <c r="D933" s="199" t="s">
        <v>152</v>
      </c>
      <c r="E933" s="200" t="s">
        <v>1</v>
      </c>
      <c r="F933" s="201" t="s">
        <v>186</v>
      </c>
      <c r="G933" s="198"/>
      <c r="H933" s="200" t="s">
        <v>1</v>
      </c>
      <c r="I933" s="202"/>
      <c r="J933" s="198"/>
      <c r="K933" s="198"/>
      <c r="L933" s="203"/>
      <c r="M933" s="204"/>
      <c r="N933" s="205"/>
      <c r="O933" s="205"/>
      <c r="P933" s="205"/>
      <c r="Q933" s="205"/>
      <c r="R933" s="205"/>
      <c r="S933" s="205"/>
      <c r="T933" s="206"/>
      <c r="AT933" s="207" t="s">
        <v>152</v>
      </c>
      <c r="AU933" s="207" t="s">
        <v>150</v>
      </c>
      <c r="AV933" s="13" t="s">
        <v>80</v>
      </c>
      <c r="AW933" s="13" t="s">
        <v>31</v>
      </c>
      <c r="AX933" s="13" t="s">
        <v>73</v>
      </c>
      <c r="AY933" s="207" t="s">
        <v>142</v>
      </c>
    </row>
    <row r="934" spans="1:65" s="14" customFormat="1" ht="11.25">
      <c r="B934" s="208"/>
      <c r="C934" s="209"/>
      <c r="D934" s="199" t="s">
        <v>152</v>
      </c>
      <c r="E934" s="210" t="s">
        <v>1</v>
      </c>
      <c r="F934" s="211" t="s">
        <v>187</v>
      </c>
      <c r="G934" s="209"/>
      <c r="H934" s="212">
        <v>2.8</v>
      </c>
      <c r="I934" s="213"/>
      <c r="J934" s="209"/>
      <c r="K934" s="209"/>
      <c r="L934" s="214"/>
      <c r="M934" s="215"/>
      <c r="N934" s="216"/>
      <c r="O934" s="216"/>
      <c r="P934" s="216"/>
      <c r="Q934" s="216"/>
      <c r="R934" s="216"/>
      <c r="S934" s="216"/>
      <c r="T934" s="217"/>
      <c r="AT934" s="218" t="s">
        <v>152</v>
      </c>
      <c r="AU934" s="218" t="s">
        <v>150</v>
      </c>
      <c r="AV934" s="14" t="s">
        <v>150</v>
      </c>
      <c r="AW934" s="14" t="s">
        <v>31</v>
      </c>
      <c r="AX934" s="14" t="s">
        <v>73</v>
      </c>
      <c r="AY934" s="218" t="s">
        <v>142</v>
      </c>
    </row>
    <row r="935" spans="1:65" s="13" customFormat="1" ht="11.25">
      <c r="B935" s="197"/>
      <c r="C935" s="198"/>
      <c r="D935" s="199" t="s">
        <v>152</v>
      </c>
      <c r="E935" s="200" t="s">
        <v>1</v>
      </c>
      <c r="F935" s="201" t="s">
        <v>184</v>
      </c>
      <c r="G935" s="198"/>
      <c r="H935" s="200" t="s">
        <v>1</v>
      </c>
      <c r="I935" s="202"/>
      <c r="J935" s="198"/>
      <c r="K935" s="198"/>
      <c r="L935" s="203"/>
      <c r="M935" s="204"/>
      <c r="N935" s="205"/>
      <c r="O935" s="205"/>
      <c r="P935" s="205"/>
      <c r="Q935" s="205"/>
      <c r="R935" s="205"/>
      <c r="S935" s="205"/>
      <c r="T935" s="206"/>
      <c r="AT935" s="207" t="s">
        <v>152</v>
      </c>
      <c r="AU935" s="207" t="s">
        <v>150</v>
      </c>
      <c r="AV935" s="13" t="s">
        <v>80</v>
      </c>
      <c r="AW935" s="13" t="s">
        <v>31</v>
      </c>
      <c r="AX935" s="13" t="s">
        <v>73</v>
      </c>
      <c r="AY935" s="207" t="s">
        <v>142</v>
      </c>
    </row>
    <row r="936" spans="1:65" s="14" customFormat="1" ht="11.25">
      <c r="B936" s="208"/>
      <c r="C936" s="209"/>
      <c r="D936" s="199" t="s">
        <v>152</v>
      </c>
      <c r="E936" s="210" t="s">
        <v>1</v>
      </c>
      <c r="F936" s="211" t="s">
        <v>185</v>
      </c>
      <c r="G936" s="209"/>
      <c r="H936" s="212">
        <v>1.07</v>
      </c>
      <c r="I936" s="213"/>
      <c r="J936" s="209"/>
      <c r="K936" s="209"/>
      <c r="L936" s="214"/>
      <c r="M936" s="215"/>
      <c r="N936" s="216"/>
      <c r="O936" s="216"/>
      <c r="P936" s="216"/>
      <c r="Q936" s="216"/>
      <c r="R936" s="216"/>
      <c r="S936" s="216"/>
      <c r="T936" s="217"/>
      <c r="AT936" s="218" t="s">
        <v>152</v>
      </c>
      <c r="AU936" s="218" t="s">
        <v>150</v>
      </c>
      <c r="AV936" s="14" t="s">
        <v>150</v>
      </c>
      <c r="AW936" s="14" t="s">
        <v>31</v>
      </c>
      <c r="AX936" s="14" t="s">
        <v>73</v>
      </c>
      <c r="AY936" s="218" t="s">
        <v>142</v>
      </c>
    </row>
    <row r="937" spans="1:65" s="15" customFormat="1" ht="11.25">
      <c r="B937" s="219"/>
      <c r="C937" s="220"/>
      <c r="D937" s="199" t="s">
        <v>152</v>
      </c>
      <c r="E937" s="221" t="s">
        <v>1</v>
      </c>
      <c r="F937" s="222" t="s">
        <v>163</v>
      </c>
      <c r="G937" s="220"/>
      <c r="H937" s="223">
        <v>3.87</v>
      </c>
      <c r="I937" s="224"/>
      <c r="J937" s="220"/>
      <c r="K937" s="220"/>
      <c r="L937" s="225"/>
      <c r="M937" s="226"/>
      <c r="N937" s="227"/>
      <c r="O937" s="227"/>
      <c r="P937" s="227"/>
      <c r="Q937" s="227"/>
      <c r="R937" s="227"/>
      <c r="S937" s="227"/>
      <c r="T937" s="228"/>
      <c r="AT937" s="229" t="s">
        <v>152</v>
      </c>
      <c r="AU937" s="229" t="s">
        <v>150</v>
      </c>
      <c r="AV937" s="15" t="s">
        <v>149</v>
      </c>
      <c r="AW937" s="15" t="s">
        <v>31</v>
      </c>
      <c r="AX937" s="15" t="s">
        <v>80</v>
      </c>
      <c r="AY937" s="229" t="s">
        <v>142</v>
      </c>
    </row>
    <row r="938" spans="1:65" s="2" customFormat="1" ht="24.2" customHeight="1">
      <c r="A938" s="34"/>
      <c r="B938" s="35"/>
      <c r="C938" s="230" t="s">
        <v>1523</v>
      </c>
      <c r="D938" s="230" t="s">
        <v>413</v>
      </c>
      <c r="E938" s="231" t="s">
        <v>1524</v>
      </c>
      <c r="F938" s="232" t="s">
        <v>1525</v>
      </c>
      <c r="G938" s="233" t="s">
        <v>157</v>
      </c>
      <c r="H938" s="234">
        <v>4.2839999999999998</v>
      </c>
      <c r="I938" s="235"/>
      <c r="J938" s="236">
        <f>ROUND(I938*H938,2)</f>
        <v>0</v>
      </c>
      <c r="K938" s="237"/>
      <c r="L938" s="238"/>
      <c r="M938" s="239" t="s">
        <v>1</v>
      </c>
      <c r="N938" s="240" t="s">
        <v>39</v>
      </c>
      <c r="O938" s="71"/>
      <c r="P938" s="193">
        <f>O938*H938</f>
        <v>0</v>
      </c>
      <c r="Q938" s="193">
        <v>2.3699999999999999E-2</v>
      </c>
      <c r="R938" s="193">
        <f>Q938*H938</f>
        <v>0.10153079999999999</v>
      </c>
      <c r="S938" s="193">
        <v>0</v>
      </c>
      <c r="T938" s="194">
        <f>S938*H938</f>
        <v>0</v>
      </c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R938" s="195" t="s">
        <v>348</v>
      </c>
      <c r="AT938" s="195" t="s">
        <v>413</v>
      </c>
      <c r="AU938" s="195" t="s">
        <v>150</v>
      </c>
      <c r="AY938" s="17" t="s">
        <v>142</v>
      </c>
      <c r="BE938" s="196">
        <f>IF(N938="základní",J938,0)</f>
        <v>0</v>
      </c>
      <c r="BF938" s="196">
        <f>IF(N938="snížená",J938,0)</f>
        <v>0</v>
      </c>
      <c r="BG938" s="196">
        <f>IF(N938="zákl. přenesená",J938,0)</f>
        <v>0</v>
      </c>
      <c r="BH938" s="196">
        <f>IF(N938="sníž. přenesená",J938,0)</f>
        <v>0</v>
      </c>
      <c r="BI938" s="196">
        <f>IF(N938="nulová",J938,0)</f>
        <v>0</v>
      </c>
      <c r="BJ938" s="17" t="s">
        <v>150</v>
      </c>
      <c r="BK938" s="196">
        <f>ROUND(I938*H938,2)</f>
        <v>0</v>
      </c>
      <c r="BL938" s="17" t="s">
        <v>261</v>
      </c>
      <c r="BM938" s="195" t="s">
        <v>1526</v>
      </c>
    </row>
    <row r="939" spans="1:65" s="14" customFormat="1" ht="11.25">
      <c r="B939" s="208"/>
      <c r="C939" s="209"/>
      <c r="D939" s="199" t="s">
        <v>152</v>
      </c>
      <c r="E939" s="210" t="s">
        <v>1</v>
      </c>
      <c r="F939" s="211" t="s">
        <v>1527</v>
      </c>
      <c r="G939" s="209"/>
      <c r="H939" s="212">
        <v>3.06</v>
      </c>
      <c r="I939" s="213"/>
      <c r="J939" s="209"/>
      <c r="K939" s="209"/>
      <c r="L939" s="214"/>
      <c r="M939" s="215"/>
      <c r="N939" s="216"/>
      <c r="O939" s="216"/>
      <c r="P939" s="216"/>
      <c r="Q939" s="216"/>
      <c r="R939" s="216"/>
      <c r="S939" s="216"/>
      <c r="T939" s="217"/>
      <c r="AT939" s="218" t="s">
        <v>152</v>
      </c>
      <c r="AU939" s="218" t="s">
        <v>150</v>
      </c>
      <c r="AV939" s="14" t="s">
        <v>150</v>
      </c>
      <c r="AW939" s="14" t="s">
        <v>31</v>
      </c>
      <c r="AX939" s="14" t="s">
        <v>80</v>
      </c>
      <c r="AY939" s="218" t="s">
        <v>142</v>
      </c>
    </row>
    <row r="940" spans="1:65" s="14" customFormat="1" ht="11.25">
      <c r="B940" s="208"/>
      <c r="C940" s="209"/>
      <c r="D940" s="199" t="s">
        <v>152</v>
      </c>
      <c r="E940" s="209"/>
      <c r="F940" s="211" t="s">
        <v>1528</v>
      </c>
      <c r="G940" s="209"/>
      <c r="H940" s="212">
        <v>4.2839999999999998</v>
      </c>
      <c r="I940" s="213"/>
      <c r="J940" s="209"/>
      <c r="K940" s="209"/>
      <c r="L940" s="214"/>
      <c r="M940" s="215"/>
      <c r="N940" s="216"/>
      <c r="O940" s="216"/>
      <c r="P940" s="216"/>
      <c r="Q940" s="216"/>
      <c r="R940" s="216"/>
      <c r="S940" s="216"/>
      <c r="T940" s="217"/>
      <c r="AT940" s="218" t="s">
        <v>152</v>
      </c>
      <c r="AU940" s="218" t="s">
        <v>150</v>
      </c>
      <c r="AV940" s="14" t="s">
        <v>150</v>
      </c>
      <c r="AW940" s="14" t="s">
        <v>4</v>
      </c>
      <c r="AX940" s="14" t="s">
        <v>80</v>
      </c>
      <c r="AY940" s="218" t="s">
        <v>142</v>
      </c>
    </row>
    <row r="941" spans="1:65" s="2" customFormat="1" ht="24.2" customHeight="1">
      <c r="A941" s="34"/>
      <c r="B941" s="35"/>
      <c r="C941" s="230" t="s">
        <v>1529</v>
      </c>
      <c r="D941" s="230" t="s">
        <v>413</v>
      </c>
      <c r="E941" s="231" t="s">
        <v>1530</v>
      </c>
      <c r="F941" s="232" t="s">
        <v>1531</v>
      </c>
      <c r="G941" s="233" t="s">
        <v>157</v>
      </c>
      <c r="H941" s="234">
        <v>1.1339999999999999</v>
      </c>
      <c r="I941" s="235"/>
      <c r="J941" s="236">
        <f>ROUND(I941*H941,2)</f>
        <v>0</v>
      </c>
      <c r="K941" s="237"/>
      <c r="L941" s="238"/>
      <c r="M941" s="239" t="s">
        <v>1</v>
      </c>
      <c r="N941" s="240" t="s">
        <v>39</v>
      </c>
      <c r="O941" s="71"/>
      <c r="P941" s="193">
        <f>O941*H941</f>
        <v>0</v>
      </c>
      <c r="Q941" s="193">
        <v>2.3699999999999999E-2</v>
      </c>
      <c r="R941" s="193">
        <f>Q941*H941</f>
        <v>2.6875799999999995E-2</v>
      </c>
      <c r="S941" s="193">
        <v>0</v>
      </c>
      <c r="T941" s="194">
        <f>S941*H941</f>
        <v>0</v>
      </c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R941" s="195" t="s">
        <v>348</v>
      </c>
      <c r="AT941" s="195" t="s">
        <v>413</v>
      </c>
      <c r="AU941" s="195" t="s">
        <v>150</v>
      </c>
      <c r="AY941" s="17" t="s">
        <v>142</v>
      </c>
      <c r="BE941" s="196">
        <f>IF(N941="základní",J941,0)</f>
        <v>0</v>
      </c>
      <c r="BF941" s="196">
        <f>IF(N941="snížená",J941,0)</f>
        <v>0</v>
      </c>
      <c r="BG941" s="196">
        <f>IF(N941="zákl. přenesená",J941,0)</f>
        <v>0</v>
      </c>
      <c r="BH941" s="196">
        <f>IF(N941="sníž. přenesená",J941,0)</f>
        <v>0</v>
      </c>
      <c r="BI941" s="196">
        <f>IF(N941="nulová",J941,0)</f>
        <v>0</v>
      </c>
      <c r="BJ941" s="17" t="s">
        <v>150</v>
      </c>
      <c r="BK941" s="196">
        <f>ROUND(I941*H941,2)</f>
        <v>0</v>
      </c>
      <c r="BL941" s="17" t="s">
        <v>261</v>
      </c>
      <c r="BM941" s="195" t="s">
        <v>1532</v>
      </c>
    </row>
    <row r="942" spans="1:65" s="13" customFormat="1" ht="11.25">
      <c r="B942" s="197"/>
      <c r="C942" s="198"/>
      <c r="D942" s="199" t="s">
        <v>152</v>
      </c>
      <c r="E942" s="200" t="s">
        <v>1</v>
      </c>
      <c r="F942" s="201" t="s">
        <v>494</v>
      </c>
      <c r="G942" s="198"/>
      <c r="H942" s="200" t="s">
        <v>1</v>
      </c>
      <c r="I942" s="202"/>
      <c r="J942" s="198"/>
      <c r="K942" s="198"/>
      <c r="L942" s="203"/>
      <c r="M942" s="204"/>
      <c r="N942" s="205"/>
      <c r="O942" s="205"/>
      <c r="P942" s="205"/>
      <c r="Q942" s="205"/>
      <c r="R942" s="205"/>
      <c r="S942" s="205"/>
      <c r="T942" s="206"/>
      <c r="AT942" s="207" t="s">
        <v>152</v>
      </c>
      <c r="AU942" s="207" t="s">
        <v>150</v>
      </c>
      <c r="AV942" s="13" t="s">
        <v>80</v>
      </c>
      <c r="AW942" s="13" t="s">
        <v>31</v>
      </c>
      <c r="AX942" s="13" t="s">
        <v>73</v>
      </c>
      <c r="AY942" s="207" t="s">
        <v>142</v>
      </c>
    </row>
    <row r="943" spans="1:65" s="14" customFormat="1" ht="11.25">
      <c r="B943" s="208"/>
      <c r="C943" s="209"/>
      <c r="D943" s="199" t="s">
        <v>152</v>
      </c>
      <c r="E943" s="210" t="s">
        <v>1</v>
      </c>
      <c r="F943" s="211" t="s">
        <v>1533</v>
      </c>
      <c r="G943" s="209"/>
      <c r="H943" s="212">
        <v>0.81</v>
      </c>
      <c r="I943" s="213"/>
      <c r="J943" s="209"/>
      <c r="K943" s="209"/>
      <c r="L943" s="214"/>
      <c r="M943" s="215"/>
      <c r="N943" s="216"/>
      <c r="O943" s="216"/>
      <c r="P943" s="216"/>
      <c r="Q943" s="216"/>
      <c r="R943" s="216"/>
      <c r="S943" s="216"/>
      <c r="T943" s="217"/>
      <c r="AT943" s="218" t="s">
        <v>152</v>
      </c>
      <c r="AU943" s="218" t="s">
        <v>150</v>
      </c>
      <c r="AV943" s="14" t="s">
        <v>150</v>
      </c>
      <c r="AW943" s="14" t="s">
        <v>31</v>
      </c>
      <c r="AX943" s="14" t="s">
        <v>80</v>
      </c>
      <c r="AY943" s="218" t="s">
        <v>142</v>
      </c>
    </row>
    <row r="944" spans="1:65" s="14" customFormat="1" ht="11.25">
      <c r="B944" s="208"/>
      <c r="C944" s="209"/>
      <c r="D944" s="199" t="s">
        <v>152</v>
      </c>
      <c r="E944" s="209"/>
      <c r="F944" s="211" t="s">
        <v>1534</v>
      </c>
      <c r="G944" s="209"/>
      <c r="H944" s="212">
        <v>1.1339999999999999</v>
      </c>
      <c r="I944" s="213"/>
      <c r="J944" s="209"/>
      <c r="K944" s="209"/>
      <c r="L944" s="214"/>
      <c r="M944" s="215"/>
      <c r="N944" s="216"/>
      <c r="O944" s="216"/>
      <c r="P944" s="216"/>
      <c r="Q944" s="216"/>
      <c r="R944" s="216"/>
      <c r="S944" s="216"/>
      <c r="T944" s="217"/>
      <c r="AT944" s="218" t="s">
        <v>152</v>
      </c>
      <c r="AU944" s="218" t="s">
        <v>150</v>
      </c>
      <c r="AV944" s="14" t="s">
        <v>150</v>
      </c>
      <c r="AW944" s="14" t="s">
        <v>4</v>
      </c>
      <c r="AX944" s="14" t="s">
        <v>80</v>
      </c>
      <c r="AY944" s="218" t="s">
        <v>142</v>
      </c>
    </row>
    <row r="945" spans="1:65" s="2" customFormat="1" ht="24.2" customHeight="1">
      <c r="A945" s="34"/>
      <c r="B945" s="35"/>
      <c r="C945" s="183" t="s">
        <v>1535</v>
      </c>
      <c r="D945" s="183" t="s">
        <v>145</v>
      </c>
      <c r="E945" s="184" t="s">
        <v>1536</v>
      </c>
      <c r="F945" s="185" t="s">
        <v>1537</v>
      </c>
      <c r="G945" s="186" t="s">
        <v>157</v>
      </c>
      <c r="H945" s="187">
        <v>3.87</v>
      </c>
      <c r="I945" s="188"/>
      <c r="J945" s="189">
        <f>ROUND(I945*H945,2)</f>
        <v>0</v>
      </c>
      <c r="K945" s="190"/>
      <c r="L945" s="39"/>
      <c r="M945" s="191" t="s">
        <v>1</v>
      </c>
      <c r="N945" s="192" t="s">
        <v>39</v>
      </c>
      <c r="O945" s="71"/>
      <c r="P945" s="193">
        <f>O945*H945</f>
        <v>0</v>
      </c>
      <c r="Q945" s="193">
        <v>0</v>
      </c>
      <c r="R945" s="193">
        <f>Q945*H945</f>
        <v>0</v>
      </c>
      <c r="S945" s="193">
        <v>0</v>
      </c>
      <c r="T945" s="194">
        <f>S945*H945</f>
        <v>0</v>
      </c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R945" s="195" t="s">
        <v>261</v>
      </c>
      <c r="AT945" s="195" t="s">
        <v>145</v>
      </c>
      <c r="AU945" s="195" t="s">
        <v>150</v>
      </c>
      <c r="AY945" s="17" t="s">
        <v>142</v>
      </c>
      <c r="BE945" s="196">
        <f>IF(N945="základní",J945,0)</f>
        <v>0</v>
      </c>
      <c r="BF945" s="196">
        <f>IF(N945="snížená",J945,0)</f>
        <v>0</v>
      </c>
      <c r="BG945" s="196">
        <f>IF(N945="zákl. přenesená",J945,0)</f>
        <v>0</v>
      </c>
      <c r="BH945" s="196">
        <f>IF(N945="sníž. přenesená",J945,0)</f>
        <v>0</v>
      </c>
      <c r="BI945" s="196">
        <f>IF(N945="nulová",J945,0)</f>
        <v>0</v>
      </c>
      <c r="BJ945" s="17" t="s">
        <v>150</v>
      </c>
      <c r="BK945" s="196">
        <f>ROUND(I945*H945,2)</f>
        <v>0</v>
      </c>
      <c r="BL945" s="17" t="s">
        <v>261</v>
      </c>
      <c r="BM945" s="195" t="s">
        <v>1538</v>
      </c>
    </row>
    <row r="946" spans="1:65" s="2" customFormat="1" ht="16.5" customHeight="1">
      <c r="A946" s="34"/>
      <c r="B946" s="35"/>
      <c r="C946" s="183" t="s">
        <v>1539</v>
      </c>
      <c r="D946" s="183" t="s">
        <v>145</v>
      </c>
      <c r="E946" s="184" t="s">
        <v>1540</v>
      </c>
      <c r="F946" s="185" t="s">
        <v>1541</v>
      </c>
      <c r="G946" s="186" t="s">
        <v>313</v>
      </c>
      <c r="H946" s="187">
        <v>9.75</v>
      </c>
      <c r="I946" s="188"/>
      <c r="J946" s="189">
        <f>ROUND(I946*H946,2)</f>
        <v>0</v>
      </c>
      <c r="K946" s="190"/>
      <c r="L946" s="39"/>
      <c r="M946" s="191" t="s">
        <v>1</v>
      </c>
      <c r="N946" s="192" t="s">
        <v>39</v>
      </c>
      <c r="O946" s="71"/>
      <c r="P946" s="193">
        <f>O946*H946</f>
        <v>0</v>
      </c>
      <c r="Q946" s="193">
        <v>3.0000000000000001E-5</v>
      </c>
      <c r="R946" s="193">
        <f>Q946*H946</f>
        <v>2.9250000000000001E-4</v>
      </c>
      <c r="S946" s="193">
        <v>0</v>
      </c>
      <c r="T946" s="194">
        <f>S946*H946</f>
        <v>0</v>
      </c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R946" s="195" t="s">
        <v>261</v>
      </c>
      <c r="AT946" s="195" t="s">
        <v>145</v>
      </c>
      <c r="AU946" s="195" t="s">
        <v>150</v>
      </c>
      <c r="AY946" s="17" t="s">
        <v>142</v>
      </c>
      <c r="BE946" s="196">
        <f>IF(N946="základní",J946,0)</f>
        <v>0</v>
      </c>
      <c r="BF946" s="196">
        <f>IF(N946="snížená",J946,0)</f>
        <v>0</v>
      </c>
      <c r="BG946" s="196">
        <f>IF(N946="zákl. přenesená",J946,0)</f>
        <v>0</v>
      </c>
      <c r="BH946" s="196">
        <f>IF(N946="sníž. přenesená",J946,0)</f>
        <v>0</v>
      </c>
      <c r="BI946" s="196">
        <f>IF(N946="nulová",J946,0)</f>
        <v>0</v>
      </c>
      <c r="BJ946" s="17" t="s">
        <v>150</v>
      </c>
      <c r="BK946" s="196">
        <f>ROUND(I946*H946,2)</f>
        <v>0</v>
      </c>
      <c r="BL946" s="17" t="s">
        <v>261</v>
      </c>
      <c r="BM946" s="195" t="s">
        <v>1542</v>
      </c>
    </row>
    <row r="947" spans="1:65" s="13" customFormat="1" ht="11.25">
      <c r="B947" s="197"/>
      <c r="C947" s="198"/>
      <c r="D947" s="199" t="s">
        <v>152</v>
      </c>
      <c r="E947" s="200" t="s">
        <v>1</v>
      </c>
      <c r="F947" s="201" t="s">
        <v>1543</v>
      </c>
      <c r="G947" s="198"/>
      <c r="H947" s="200" t="s">
        <v>1</v>
      </c>
      <c r="I947" s="202"/>
      <c r="J947" s="198"/>
      <c r="K947" s="198"/>
      <c r="L947" s="203"/>
      <c r="M947" s="204"/>
      <c r="N947" s="205"/>
      <c r="O947" s="205"/>
      <c r="P947" s="205"/>
      <c r="Q947" s="205"/>
      <c r="R947" s="205"/>
      <c r="S947" s="205"/>
      <c r="T947" s="206"/>
      <c r="AT947" s="207" t="s">
        <v>152</v>
      </c>
      <c r="AU947" s="207" t="s">
        <v>150</v>
      </c>
      <c r="AV947" s="13" t="s">
        <v>80</v>
      </c>
      <c r="AW947" s="13" t="s">
        <v>31</v>
      </c>
      <c r="AX947" s="13" t="s">
        <v>73</v>
      </c>
      <c r="AY947" s="207" t="s">
        <v>142</v>
      </c>
    </row>
    <row r="948" spans="1:65" s="13" customFormat="1" ht="11.25">
      <c r="B948" s="197"/>
      <c r="C948" s="198"/>
      <c r="D948" s="199" t="s">
        <v>152</v>
      </c>
      <c r="E948" s="200" t="s">
        <v>1</v>
      </c>
      <c r="F948" s="201" t="s">
        <v>186</v>
      </c>
      <c r="G948" s="198"/>
      <c r="H948" s="200" t="s">
        <v>1</v>
      </c>
      <c r="I948" s="202"/>
      <c r="J948" s="198"/>
      <c r="K948" s="198"/>
      <c r="L948" s="203"/>
      <c r="M948" s="204"/>
      <c r="N948" s="205"/>
      <c r="O948" s="205"/>
      <c r="P948" s="205"/>
      <c r="Q948" s="205"/>
      <c r="R948" s="205"/>
      <c r="S948" s="205"/>
      <c r="T948" s="206"/>
      <c r="AT948" s="207" t="s">
        <v>152</v>
      </c>
      <c r="AU948" s="207" t="s">
        <v>150</v>
      </c>
      <c r="AV948" s="13" t="s">
        <v>80</v>
      </c>
      <c r="AW948" s="13" t="s">
        <v>31</v>
      </c>
      <c r="AX948" s="13" t="s">
        <v>73</v>
      </c>
      <c r="AY948" s="207" t="s">
        <v>142</v>
      </c>
    </row>
    <row r="949" spans="1:65" s="14" customFormat="1" ht="11.25">
      <c r="B949" s="208"/>
      <c r="C949" s="209"/>
      <c r="D949" s="199" t="s">
        <v>152</v>
      </c>
      <c r="E949" s="210" t="s">
        <v>1</v>
      </c>
      <c r="F949" s="211" t="s">
        <v>1544</v>
      </c>
      <c r="G949" s="209"/>
      <c r="H949" s="212">
        <v>6.05</v>
      </c>
      <c r="I949" s="213"/>
      <c r="J949" s="209"/>
      <c r="K949" s="209"/>
      <c r="L949" s="214"/>
      <c r="M949" s="215"/>
      <c r="N949" s="216"/>
      <c r="O949" s="216"/>
      <c r="P949" s="216"/>
      <c r="Q949" s="216"/>
      <c r="R949" s="216"/>
      <c r="S949" s="216"/>
      <c r="T949" s="217"/>
      <c r="AT949" s="218" t="s">
        <v>152</v>
      </c>
      <c r="AU949" s="218" t="s">
        <v>150</v>
      </c>
      <c r="AV949" s="14" t="s">
        <v>150</v>
      </c>
      <c r="AW949" s="14" t="s">
        <v>31</v>
      </c>
      <c r="AX949" s="14" t="s">
        <v>73</v>
      </c>
      <c r="AY949" s="218" t="s">
        <v>142</v>
      </c>
    </row>
    <row r="950" spans="1:65" s="13" customFormat="1" ht="11.25">
      <c r="B950" s="197"/>
      <c r="C950" s="198"/>
      <c r="D950" s="199" t="s">
        <v>152</v>
      </c>
      <c r="E950" s="200" t="s">
        <v>1</v>
      </c>
      <c r="F950" s="201" t="s">
        <v>184</v>
      </c>
      <c r="G950" s="198"/>
      <c r="H950" s="200" t="s">
        <v>1</v>
      </c>
      <c r="I950" s="202"/>
      <c r="J950" s="198"/>
      <c r="K950" s="198"/>
      <c r="L950" s="203"/>
      <c r="M950" s="204"/>
      <c r="N950" s="205"/>
      <c r="O950" s="205"/>
      <c r="P950" s="205"/>
      <c r="Q950" s="205"/>
      <c r="R950" s="205"/>
      <c r="S950" s="205"/>
      <c r="T950" s="206"/>
      <c r="AT950" s="207" t="s">
        <v>152</v>
      </c>
      <c r="AU950" s="207" t="s">
        <v>150</v>
      </c>
      <c r="AV950" s="13" t="s">
        <v>80</v>
      </c>
      <c r="AW950" s="13" t="s">
        <v>31</v>
      </c>
      <c r="AX950" s="13" t="s">
        <v>73</v>
      </c>
      <c r="AY950" s="207" t="s">
        <v>142</v>
      </c>
    </row>
    <row r="951" spans="1:65" s="14" customFormat="1" ht="11.25">
      <c r="B951" s="208"/>
      <c r="C951" s="209"/>
      <c r="D951" s="199" t="s">
        <v>152</v>
      </c>
      <c r="E951" s="210" t="s">
        <v>1</v>
      </c>
      <c r="F951" s="211" t="s">
        <v>1545</v>
      </c>
      <c r="G951" s="209"/>
      <c r="H951" s="212">
        <v>3.6999999999999997</v>
      </c>
      <c r="I951" s="213"/>
      <c r="J951" s="209"/>
      <c r="K951" s="209"/>
      <c r="L951" s="214"/>
      <c r="M951" s="215"/>
      <c r="N951" s="216"/>
      <c r="O951" s="216"/>
      <c r="P951" s="216"/>
      <c r="Q951" s="216"/>
      <c r="R951" s="216"/>
      <c r="S951" s="216"/>
      <c r="T951" s="217"/>
      <c r="AT951" s="218" t="s">
        <v>152</v>
      </c>
      <c r="AU951" s="218" t="s">
        <v>150</v>
      </c>
      <c r="AV951" s="14" t="s">
        <v>150</v>
      </c>
      <c r="AW951" s="14" t="s">
        <v>31</v>
      </c>
      <c r="AX951" s="14" t="s">
        <v>73</v>
      </c>
      <c r="AY951" s="218" t="s">
        <v>142</v>
      </c>
    </row>
    <row r="952" spans="1:65" s="15" customFormat="1" ht="11.25">
      <c r="B952" s="219"/>
      <c r="C952" s="220"/>
      <c r="D952" s="199" t="s">
        <v>152</v>
      </c>
      <c r="E952" s="221" t="s">
        <v>1</v>
      </c>
      <c r="F952" s="222" t="s">
        <v>163</v>
      </c>
      <c r="G952" s="220"/>
      <c r="H952" s="223">
        <v>9.75</v>
      </c>
      <c r="I952" s="224"/>
      <c r="J952" s="220"/>
      <c r="K952" s="220"/>
      <c r="L952" s="225"/>
      <c r="M952" s="226"/>
      <c r="N952" s="227"/>
      <c r="O952" s="227"/>
      <c r="P952" s="227"/>
      <c r="Q952" s="227"/>
      <c r="R952" s="227"/>
      <c r="S952" s="227"/>
      <c r="T952" s="228"/>
      <c r="AT952" s="229" t="s">
        <v>152</v>
      </c>
      <c r="AU952" s="229" t="s">
        <v>150</v>
      </c>
      <c r="AV952" s="15" t="s">
        <v>149</v>
      </c>
      <c r="AW952" s="15" t="s">
        <v>31</v>
      </c>
      <c r="AX952" s="15" t="s">
        <v>80</v>
      </c>
      <c r="AY952" s="229" t="s">
        <v>142</v>
      </c>
    </row>
    <row r="953" spans="1:65" s="2" customFormat="1" ht="24.2" customHeight="1">
      <c r="A953" s="34"/>
      <c r="B953" s="35"/>
      <c r="C953" s="183" t="s">
        <v>1546</v>
      </c>
      <c r="D953" s="183" t="s">
        <v>145</v>
      </c>
      <c r="E953" s="184" t="s">
        <v>1547</v>
      </c>
      <c r="F953" s="185" t="s">
        <v>1548</v>
      </c>
      <c r="G953" s="186" t="s">
        <v>313</v>
      </c>
      <c r="H953" s="187">
        <v>9.75</v>
      </c>
      <c r="I953" s="188"/>
      <c r="J953" s="189">
        <f>ROUND(I953*H953,2)</f>
        <v>0</v>
      </c>
      <c r="K953" s="190"/>
      <c r="L953" s="39"/>
      <c r="M953" s="191" t="s">
        <v>1</v>
      </c>
      <c r="N953" s="192" t="s">
        <v>39</v>
      </c>
      <c r="O953" s="71"/>
      <c r="P953" s="193">
        <f>O953*H953</f>
        <v>0</v>
      </c>
      <c r="Q953" s="193">
        <v>2.0000000000000002E-5</v>
      </c>
      <c r="R953" s="193">
        <f>Q953*H953</f>
        <v>1.9500000000000002E-4</v>
      </c>
      <c r="S953" s="193">
        <v>0</v>
      </c>
      <c r="T953" s="194">
        <f>S953*H953</f>
        <v>0</v>
      </c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R953" s="195" t="s">
        <v>261</v>
      </c>
      <c r="AT953" s="195" t="s">
        <v>145</v>
      </c>
      <c r="AU953" s="195" t="s">
        <v>150</v>
      </c>
      <c r="AY953" s="17" t="s">
        <v>142</v>
      </c>
      <c r="BE953" s="196">
        <f>IF(N953="základní",J953,0)</f>
        <v>0</v>
      </c>
      <c r="BF953" s="196">
        <f>IF(N953="snížená",J953,0)</f>
        <v>0</v>
      </c>
      <c r="BG953" s="196">
        <f>IF(N953="zákl. přenesená",J953,0)</f>
        <v>0</v>
      </c>
      <c r="BH953" s="196">
        <f>IF(N953="sníž. přenesená",J953,0)</f>
        <v>0</v>
      </c>
      <c r="BI953" s="196">
        <f>IF(N953="nulová",J953,0)</f>
        <v>0</v>
      </c>
      <c r="BJ953" s="17" t="s">
        <v>150</v>
      </c>
      <c r="BK953" s="196">
        <f>ROUND(I953*H953,2)</f>
        <v>0</v>
      </c>
      <c r="BL953" s="17" t="s">
        <v>261</v>
      </c>
      <c r="BM953" s="195" t="s">
        <v>1549</v>
      </c>
    </row>
    <row r="954" spans="1:65" s="2" customFormat="1" ht="16.5" customHeight="1">
      <c r="A954" s="34"/>
      <c r="B954" s="35"/>
      <c r="C954" s="183" t="s">
        <v>1550</v>
      </c>
      <c r="D954" s="183" t="s">
        <v>145</v>
      </c>
      <c r="E954" s="184" t="s">
        <v>1551</v>
      </c>
      <c r="F954" s="185" t="s">
        <v>1552</v>
      </c>
      <c r="G954" s="186" t="s">
        <v>247</v>
      </c>
      <c r="H954" s="187">
        <v>1</v>
      </c>
      <c r="I954" s="188"/>
      <c r="J954" s="189">
        <f>ROUND(I954*H954,2)</f>
        <v>0</v>
      </c>
      <c r="K954" s="190"/>
      <c r="L954" s="39"/>
      <c r="M954" s="191" t="s">
        <v>1</v>
      </c>
      <c r="N954" s="192" t="s">
        <v>39</v>
      </c>
      <c r="O954" s="71"/>
      <c r="P954" s="193">
        <f>O954*H954</f>
        <v>0</v>
      </c>
      <c r="Q954" s="193">
        <v>1.8000000000000001E-4</v>
      </c>
      <c r="R954" s="193">
        <f>Q954*H954</f>
        <v>1.8000000000000001E-4</v>
      </c>
      <c r="S954" s="193">
        <v>0</v>
      </c>
      <c r="T954" s="194">
        <f>S954*H954</f>
        <v>0</v>
      </c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R954" s="195" t="s">
        <v>261</v>
      </c>
      <c r="AT954" s="195" t="s">
        <v>145</v>
      </c>
      <c r="AU954" s="195" t="s">
        <v>150</v>
      </c>
      <c r="AY954" s="17" t="s">
        <v>142</v>
      </c>
      <c r="BE954" s="196">
        <f>IF(N954="základní",J954,0)</f>
        <v>0</v>
      </c>
      <c r="BF954" s="196">
        <f>IF(N954="snížená",J954,0)</f>
        <v>0</v>
      </c>
      <c r="BG954" s="196">
        <f>IF(N954="zákl. přenesená",J954,0)</f>
        <v>0</v>
      </c>
      <c r="BH954" s="196">
        <f>IF(N954="sníž. přenesená",J954,0)</f>
        <v>0</v>
      </c>
      <c r="BI954" s="196">
        <f>IF(N954="nulová",J954,0)</f>
        <v>0</v>
      </c>
      <c r="BJ954" s="17" t="s">
        <v>150</v>
      </c>
      <c r="BK954" s="196">
        <f>ROUND(I954*H954,2)</f>
        <v>0</v>
      </c>
      <c r="BL954" s="17" t="s">
        <v>261</v>
      </c>
      <c r="BM954" s="195" t="s">
        <v>1553</v>
      </c>
    </row>
    <row r="955" spans="1:65" s="13" customFormat="1" ht="11.25">
      <c r="B955" s="197"/>
      <c r="C955" s="198"/>
      <c r="D955" s="199" t="s">
        <v>152</v>
      </c>
      <c r="E955" s="200" t="s">
        <v>1</v>
      </c>
      <c r="F955" s="201" t="s">
        <v>1554</v>
      </c>
      <c r="G955" s="198"/>
      <c r="H955" s="200" t="s">
        <v>1</v>
      </c>
      <c r="I955" s="202"/>
      <c r="J955" s="198"/>
      <c r="K955" s="198"/>
      <c r="L955" s="203"/>
      <c r="M955" s="204"/>
      <c r="N955" s="205"/>
      <c r="O955" s="205"/>
      <c r="P955" s="205"/>
      <c r="Q955" s="205"/>
      <c r="R955" s="205"/>
      <c r="S955" s="205"/>
      <c r="T955" s="206"/>
      <c r="AT955" s="207" t="s">
        <v>152</v>
      </c>
      <c r="AU955" s="207" t="s">
        <v>150</v>
      </c>
      <c r="AV955" s="13" t="s">
        <v>80</v>
      </c>
      <c r="AW955" s="13" t="s">
        <v>31</v>
      </c>
      <c r="AX955" s="13" t="s">
        <v>73</v>
      </c>
      <c r="AY955" s="207" t="s">
        <v>142</v>
      </c>
    </row>
    <row r="956" spans="1:65" s="14" customFormat="1" ht="11.25">
      <c r="B956" s="208"/>
      <c r="C956" s="209"/>
      <c r="D956" s="199" t="s">
        <v>152</v>
      </c>
      <c r="E956" s="210" t="s">
        <v>1</v>
      </c>
      <c r="F956" s="211" t="s">
        <v>80</v>
      </c>
      <c r="G956" s="209"/>
      <c r="H956" s="212">
        <v>1</v>
      </c>
      <c r="I956" s="213"/>
      <c r="J956" s="209"/>
      <c r="K956" s="209"/>
      <c r="L956" s="214"/>
      <c r="M956" s="215"/>
      <c r="N956" s="216"/>
      <c r="O956" s="216"/>
      <c r="P956" s="216"/>
      <c r="Q956" s="216"/>
      <c r="R956" s="216"/>
      <c r="S956" s="216"/>
      <c r="T956" s="217"/>
      <c r="AT956" s="218" t="s">
        <v>152</v>
      </c>
      <c r="AU956" s="218" t="s">
        <v>150</v>
      </c>
      <c r="AV956" s="14" t="s">
        <v>150</v>
      </c>
      <c r="AW956" s="14" t="s">
        <v>31</v>
      </c>
      <c r="AX956" s="14" t="s">
        <v>80</v>
      </c>
      <c r="AY956" s="218" t="s">
        <v>142</v>
      </c>
    </row>
    <row r="957" spans="1:65" s="2" customFormat="1" ht="24.2" customHeight="1">
      <c r="A957" s="34"/>
      <c r="B957" s="35"/>
      <c r="C957" s="183" t="s">
        <v>1555</v>
      </c>
      <c r="D957" s="183" t="s">
        <v>145</v>
      </c>
      <c r="E957" s="184" t="s">
        <v>1556</v>
      </c>
      <c r="F957" s="185" t="s">
        <v>1557</v>
      </c>
      <c r="G957" s="186" t="s">
        <v>157</v>
      </c>
      <c r="H957" s="187">
        <v>3.87</v>
      </c>
      <c r="I957" s="188"/>
      <c r="J957" s="189">
        <f>ROUND(I957*H957,2)</f>
        <v>0</v>
      </c>
      <c r="K957" s="190"/>
      <c r="L957" s="39"/>
      <c r="M957" s="191" t="s">
        <v>1</v>
      </c>
      <c r="N957" s="192" t="s">
        <v>39</v>
      </c>
      <c r="O957" s="71"/>
      <c r="P957" s="193">
        <f>O957*H957</f>
        <v>0</v>
      </c>
      <c r="Q957" s="193">
        <v>5.0000000000000002E-5</v>
      </c>
      <c r="R957" s="193">
        <f>Q957*H957</f>
        <v>1.9350000000000001E-4</v>
      </c>
      <c r="S957" s="193">
        <v>0</v>
      </c>
      <c r="T957" s="194">
        <f>S957*H957</f>
        <v>0</v>
      </c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R957" s="195" t="s">
        <v>261</v>
      </c>
      <c r="AT957" s="195" t="s">
        <v>145</v>
      </c>
      <c r="AU957" s="195" t="s">
        <v>150</v>
      </c>
      <c r="AY957" s="17" t="s">
        <v>142</v>
      </c>
      <c r="BE957" s="196">
        <f>IF(N957="základní",J957,0)</f>
        <v>0</v>
      </c>
      <c r="BF957" s="196">
        <f>IF(N957="snížená",J957,0)</f>
        <v>0</v>
      </c>
      <c r="BG957" s="196">
        <f>IF(N957="zákl. přenesená",J957,0)</f>
        <v>0</v>
      </c>
      <c r="BH957" s="196">
        <f>IF(N957="sníž. přenesená",J957,0)</f>
        <v>0</v>
      </c>
      <c r="BI957" s="196">
        <f>IF(N957="nulová",J957,0)</f>
        <v>0</v>
      </c>
      <c r="BJ957" s="17" t="s">
        <v>150</v>
      </c>
      <c r="BK957" s="196">
        <f>ROUND(I957*H957,2)</f>
        <v>0</v>
      </c>
      <c r="BL957" s="17" t="s">
        <v>261</v>
      </c>
      <c r="BM957" s="195" t="s">
        <v>1558</v>
      </c>
    </row>
    <row r="958" spans="1:65" s="2" customFormat="1" ht="33" customHeight="1">
      <c r="A958" s="34"/>
      <c r="B958" s="35"/>
      <c r="C958" s="183" t="s">
        <v>1559</v>
      </c>
      <c r="D958" s="183" t="s">
        <v>145</v>
      </c>
      <c r="E958" s="184" t="s">
        <v>1560</v>
      </c>
      <c r="F958" s="185" t="s">
        <v>1561</v>
      </c>
      <c r="G958" s="186" t="s">
        <v>148</v>
      </c>
      <c r="H958" s="187">
        <v>0.21099999999999999</v>
      </c>
      <c r="I958" s="188"/>
      <c r="J958" s="189">
        <f>ROUND(I958*H958,2)</f>
        <v>0</v>
      </c>
      <c r="K958" s="190"/>
      <c r="L958" s="39"/>
      <c r="M958" s="191" t="s">
        <v>1</v>
      </c>
      <c r="N958" s="192" t="s">
        <v>39</v>
      </c>
      <c r="O958" s="71"/>
      <c r="P958" s="193">
        <f>O958*H958</f>
        <v>0</v>
      </c>
      <c r="Q958" s="193">
        <v>0</v>
      </c>
      <c r="R958" s="193">
        <f>Q958*H958</f>
        <v>0</v>
      </c>
      <c r="S958" s="193">
        <v>0</v>
      </c>
      <c r="T958" s="194">
        <f>S958*H958</f>
        <v>0</v>
      </c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R958" s="195" t="s">
        <v>261</v>
      </c>
      <c r="AT958" s="195" t="s">
        <v>145</v>
      </c>
      <c r="AU958" s="195" t="s">
        <v>150</v>
      </c>
      <c r="AY958" s="17" t="s">
        <v>142</v>
      </c>
      <c r="BE958" s="196">
        <f>IF(N958="základní",J958,0)</f>
        <v>0</v>
      </c>
      <c r="BF958" s="196">
        <f>IF(N958="snížená",J958,0)</f>
        <v>0</v>
      </c>
      <c r="BG958" s="196">
        <f>IF(N958="zákl. přenesená",J958,0)</f>
        <v>0</v>
      </c>
      <c r="BH958" s="196">
        <f>IF(N958="sníž. přenesená",J958,0)</f>
        <v>0</v>
      </c>
      <c r="BI958" s="196">
        <f>IF(N958="nulová",J958,0)</f>
        <v>0</v>
      </c>
      <c r="BJ958" s="17" t="s">
        <v>150</v>
      </c>
      <c r="BK958" s="196">
        <f>ROUND(I958*H958,2)</f>
        <v>0</v>
      </c>
      <c r="BL958" s="17" t="s">
        <v>261</v>
      </c>
      <c r="BM958" s="195" t="s">
        <v>1562</v>
      </c>
    </row>
    <row r="959" spans="1:65" s="2" customFormat="1" ht="24.2" customHeight="1">
      <c r="A959" s="34"/>
      <c r="B959" s="35"/>
      <c r="C959" s="183" t="s">
        <v>1563</v>
      </c>
      <c r="D959" s="183" t="s">
        <v>145</v>
      </c>
      <c r="E959" s="184" t="s">
        <v>1564</v>
      </c>
      <c r="F959" s="185" t="s">
        <v>1565</v>
      </c>
      <c r="G959" s="186" t="s">
        <v>148</v>
      </c>
      <c r="H959" s="187">
        <v>0.21099999999999999</v>
      </c>
      <c r="I959" s="188"/>
      <c r="J959" s="189">
        <f>ROUND(I959*H959,2)</f>
        <v>0</v>
      </c>
      <c r="K959" s="190"/>
      <c r="L959" s="39"/>
      <c r="M959" s="191" t="s">
        <v>1</v>
      </c>
      <c r="N959" s="192" t="s">
        <v>39</v>
      </c>
      <c r="O959" s="71"/>
      <c r="P959" s="193">
        <f>O959*H959</f>
        <v>0</v>
      </c>
      <c r="Q959" s="193">
        <v>0</v>
      </c>
      <c r="R959" s="193">
        <f>Q959*H959</f>
        <v>0</v>
      </c>
      <c r="S959" s="193">
        <v>0</v>
      </c>
      <c r="T959" s="194">
        <f>S959*H959</f>
        <v>0</v>
      </c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R959" s="195" t="s">
        <v>261</v>
      </c>
      <c r="AT959" s="195" t="s">
        <v>145</v>
      </c>
      <c r="AU959" s="195" t="s">
        <v>150</v>
      </c>
      <c r="AY959" s="17" t="s">
        <v>142</v>
      </c>
      <c r="BE959" s="196">
        <f>IF(N959="základní",J959,0)</f>
        <v>0</v>
      </c>
      <c r="BF959" s="196">
        <f>IF(N959="snížená",J959,0)</f>
        <v>0</v>
      </c>
      <c r="BG959" s="196">
        <f>IF(N959="zákl. přenesená",J959,0)</f>
        <v>0</v>
      </c>
      <c r="BH959" s="196">
        <f>IF(N959="sníž. přenesená",J959,0)</f>
        <v>0</v>
      </c>
      <c r="BI959" s="196">
        <f>IF(N959="nulová",J959,0)</f>
        <v>0</v>
      </c>
      <c r="BJ959" s="17" t="s">
        <v>150</v>
      </c>
      <c r="BK959" s="196">
        <f>ROUND(I959*H959,2)</f>
        <v>0</v>
      </c>
      <c r="BL959" s="17" t="s">
        <v>261</v>
      </c>
      <c r="BM959" s="195" t="s">
        <v>1566</v>
      </c>
    </row>
    <row r="960" spans="1:65" s="12" customFormat="1" ht="22.9" customHeight="1">
      <c r="B960" s="167"/>
      <c r="C960" s="168"/>
      <c r="D960" s="169" t="s">
        <v>72</v>
      </c>
      <c r="E960" s="181" t="s">
        <v>1567</v>
      </c>
      <c r="F960" s="181" t="s">
        <v>1568</v>
      </c>
      <c r="G960" s="168"/>
      <c r="H960" s="168"/>
      <c r="I960" s="171"/>
      <c r="J960" s="182">
        <f>BK960</f>
        <v>0</v>
      </c>
      <c r="K960" s="168"/>
      <c r="L960" s="173"/>
      <c r="M960" s="174"/>
      <c r="N960" s="175"/>
      <c r="O960" s="175"/>
      <c r="P960" s="176">
        <f>SUM(P961:P967)</f>
        <v>0</v>
      </c>
      <c r="Q960" s="175"/>
      <c r="R960" s="176">
        <f>SUM(R961:R967)</f>
        <v>1.0214600000000001E-2</v>
      </c>
      <c r="S960" s="175"/>
      <c r="T960" s="177">
        <f>SUM(T961:T967)</f>
        <v>0</v>
      </c>
      <c r="AR960" s="178" t="s">
        <v>150</v>
      </c>
      <c r="AT960" s="179" t="s">
        <v>72</v>
      </c>
      <c r="AU960" s="179" t="s">
        <v>80</v>
      </c>
      <c r="AY960" s="178" t="s">
        <v>142</v>
      </c>
      <c r="BK960" s="180">
        <f>SUM(BK961:BK967)</f>
        <v>0</v>
      </c>
    </row>
    <row r="961" spans="1:65" s="2" customFormat="1" ht="21.75" customHeight="1">
      <c r="A961" s="34"/>
      <c r="B961" s="35"/>
      <c r="C961" s="183" t="s">
        <v>1569</v>
      </c>
      <c r="D961" s="183" t="s">
        <v>145</v>
      </c>
      <c r="E961" s="184" t="s">
        <v>1570</v>
      </c>
      <c r="F961" s="185" t="s">
        <v>1571</v>
      </c>
      <c r="G961" s="186" t="s">
        <v>313</v>
      </c>
      <c r="H961" s="187">
        <v>2</v>
      </c>
      <c r="I961" s="188"/>
      <c r="J961" s="189">
        <f>ROUND(I961*H961,2)</f>
        <v>0</v>
      </c>
      <c r="K961" s="190"/>
      <c r="L961" s="39"/>
      <c r="M961" s="191" t="s">
        <v>1</v>
      </c>
      <c r="N961" s="192" t="s">
        <v>39</v>
      </c>
      <c r="O961" s="71"/>
      <c r="P961" s="193">
        <f>O961*H961</f>
        <v>0</v>
      </c>
      <c r="Q961" s="193">
        <v>1.5399999999999999E-3</v>
      </c>
      <c r="R961" s="193">
        <f>Q961*H961</f>
        <v>3.0799999999999998E-3</v>
      </c>
      <c r="S961" s="193">
        <v>0</v>
      </c>
      <c r="T961" s="194">
        <f>S961*H961</f>
        <v>0</v>
      </c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R961" s="195" t="s">
        <v>261</v>
      </c>
      <c r="AT961" s="195" t="s">
        <v>145</v>
      </c>
      <c r="AU961" s="195" t="s">
        <v>150</v>
      </c>
      <c r="AY961" s="17" t="s">
        <v>142</v>
      </c>
      <c r="BE961" s="196">
        <f>IF(N961="základní",J961,0)</f>
        <v>0</v>
      </c>
      <c r="BF961" s="196">
        <f>IF(N961="snížená",J961,0)</f>
        <v>0</v>
      </c>
      <c r="BG961" s="196">
        <f>IF(N961="zákl. přenesená",J961,0)</f>
        <v>0</v>
      </c>
      <c r="BH961" s="196">
        <f>IF(N961="sníž. přenesená",J961,0)</f>
        <v>0</v>
      </c>
      <c r="BI961" s="196">
        <f>IF(N961="nulová",J961,0)</f>
        <v>0</v>
      </c>
      <c r="BJ961" s="17" t="s">
        <v>150</v>
      </c>
      <c r="BK961" s="196">
        <f>ROUND(I961*H961,2)</f>
        <v>0</v>
      </c>
      <c r="BL961" s="17" t="s">
        <v>261</v>
      </c>
      <c r="BM961" s="195" t="s">
        <v>1572</v>
      </c>
    </row>
    <row r="962" spans="1:65" s="2" customFormat="1" ht="16.5" customHeight="1">
      <c r="A962" s="34"/>
      <c r="B962" s="35"/>
      <c r="C962" s="183" t="s">
        <v>1573</v>
      </c>
      <c r="D962" s="183" t="s">
        <v>145</v>
      </c>
      <c r="E962" s="184" t="s">
        <v>1574</v>
      </c>
      <c r="F962" s="185" t="s">
        <v>1575</v>
      </c>
      <c r="G962" s="186" t="s">
        <v>157</v>
      </c>
      <c r="H962" s="187">
        <v>1.41</v>
      </c>
      <c r="I962" s="188"/>
      <c r="J962" s="189">
        <f>ROUND(I962*H962,2)</f>
        <v>0</v>
      </c>
      <c r="K962" s="190"/>
      <c r="L962" s="39"/>
      <c r="M962" s="191" t="s">
        <v>1</v>
      </c>
      <c r="N962" s="192" t="s">
        <v>39</v>
      </c>
      <c r="O962" s="71"/>
      <c r="P962" s="193">
        <f>O962*H962</f>
        <v>0</v>
      </c>
      <c r="Q962" s="193">
        <v>5.0000000000000001E-3</v>
      </c>
      <c r="R962" s="193">
        <f>Q962*H962</f>
        <v>7.0499999999999998E-3</v>
      </c>
      <c r="S962" s="193">
        <v>0</v>
      </c>
      <c r="T962" s="194">
        <f>S962*H962</f>
        <v>0</v>
      </c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R962" s="195" t="s">
        <v>261</v>
      </c>
      <c r="AT962" s="195" t="s">
        <v>145</v>
      </c>
      <c r="AU962" s="195" t="s">
        <v>150</v>
      </c>
      <c r="AY962" s="17" t="s">
        <v>142</v>
      </c>
      <c r="BE962" s="196">
        <f>IF(N962="základní",J962,0)</f>
        <v>0</v>
      </c>
      <c r="BF962" s="196">
        <f>IF(N962="snížená",J962,0)</f>
        <v>0</v>
      </c>
      <c r="BG962" s="196">
        <f>IF(N962="zákl. přenesená",J962,0)</f>
        <v>0</v>
      </c>
      <c r="BH962" s="196">
        <f>IF(N962="sníž. přenesená",J962,0)</f>
        <v>0</v>
      </c>
      <c r="BI962" s="196">
        <f>IF(N962="nulová",J962,0)</f>
        <v>0</v>
      </c>
      <c r="BJ962" s="17" t="s">
        <v>150</v>
      </c>
      <c r="BK962" s="196">
        <f>ROUND(I962*H962,2)</f>
        <v>0</v>
      </c>
      <c r="BL962" s="17" t="s">
        <v>261</v>
      </c>
      <c r="BM962" s="195" t="s">
        <v>1576</v>
      </c>
    </row>
    <row r="963" spans="1:65" s="13" customFormat="1" ht="11.25">
      <c r="B963" s="197"/>
      <c r="C963" s="198"/>
      <c r="D963" s="199" t="s">
        <v>152</v>
      </c>
      <c r="E963" s="200" t="s">
        <v>1</v>
      </c>
      <c r="F963" s="201" t="s">
        <v>182</v>
      </c>
      <c r="G963" s="198"/>
      <c r="H963" s="200" t="s">
        <v>1</v>
      </c>
      <c r="I963" s="202"/>
      <c r="J963" s="198"/>
      <c r="K963" s="198"/>
      <c r="L963" s="203"/>
      <c r="M963" s="204"/>
      <c r="N963" s="205"/>
      <c r="O963" s="205"/>
      <c r="P963" s="205"/>
      <c r="Q963" s="205"/>
      <c r="R963" s="205"/>
      <c r="S963" s="205"/>
      <c r="T963" s="206"/>
      <c r="AT963" s="207" t="s">
        <v>152</v>
      </c>
      <c r="AU963" s="207" t="s">
        <v>150</v>
      </c>
      <c r="AV963" s="13" t="s">
        <v>80</v>
      </c>
      <c r="AW963" s="13" t="s">
        <v>31</v>
      </c>
      <c r="AX963" s="13" t="s">
        <v>73</v>
      </c>
      <c r="AY963" s="207" t="s">
        <v>142</v>
      </c>
    </row>
    <row r="964" spans="1:65" s="14" customFormat="1" ht="11.25">
      <c r="B964" s="208"/>
      <c r="C964" s="209"/>
      <c r="D964" s="199" t="s">
        <v>152</v>
      </c>
      <c r="E964" s="210" t="s">
        <v>1</v>
      </c>
      <c r="F964" s="211" t="s">
        <v>183</v>
      </c>
      <c r="G964" s="209"/>
      <c r="H964" s="212">
        <v>1.41</v>
      </c>
      <c r="I964" s="213"/>
      <c r="J964" s="209"/>
      <c r="K964" s="209"/>
      <c r="L964" s="214"/>
      <c r="M964" s="215"/>
      <c r="N964" s="216"/>
      <c r="O964" s="216"/>
      <c r="P964" s="216"/>
      <c r="Q964" s="216"/>
      <c r="R964" s="216"/>
      <c r="S964" s="216"/>
      <c r="T964" s="217"/>
      <c r="AT964" s="218" t="s">
        <v>152</v>
      </c>
      <c r="AU964" s="218" t="s">
        <v>150</v>
      </c>
      <c r="AV964" s="14" t="s">
        <v>150</v>
      </c>
      <c r="AW964" s="14" t="s">
        <v>31</v>
      </c>
      <c r="AX964" s="14" t="s">
        <v>80</v>
      </c>
      <c r="AY964" s="218" t="s">
        <v>142</v>
      </c>
    </row>
    <row r="965" spans="1:65" s="2" customFormat="1" ht="21.75" customHeight="1">
      <c r="A965" s="34"/>
      <c r="B965" s="35"/>
      <c r="C965" s="183" t="s">
        <v>1577</v>
      </c>
      <c r="D965" s="183" t="s">
        <v>145</v>
      </c>
      <c r="E965" s="184" t="s">
        <v>1578</v>
      </c>
      <c r="F965" s="185" t="s">
        <v>1579</v>
      </c>
      <c r="G965" s="186" t="s">
        <v>157</v>
      </c>
      <c r="H965" s="187">
        <v>1.41</v>
      </c>
      <c r="I965" s="188"/>
      <c r="J965" s="189">
        <f>ROUND(I965*H965,2)</f>
        <v>0</v>
      </c>
      <c r="K965" s="190"/>
      <c r="L965" s="39"/>
      <c r="M965" s="191" t="s">
        <v>1</v>
      </c>
      <c r="N965" s="192" t="s">
        <v>39</v>
      </c>
      <c r="O965" s="71"/>
      <c r="P965" s="193">
        <f>O965*H965</f>
        <v>0</v>
      </c>
      <c r="Q965" s="193">
        <v>6.0000000000000002E-5</v>
      </c>
      <c r="R965" s="193">
        <f>Q965*H965</f>
        <v>8.4599999999999996E-5</v>
      </c>
      <c r="S965" s="193">
        <v>0</v>
      </c>
      <c r="T965" s="194">
        <f>S965*H965</f>
        <v>0</v>
      </c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R965" s="195" t="s">
        <v>261</v>
      </c>
      <c r="AT965" s="195" t="s">
        <v>145</v>
      </c>
      <c r="AU965" s="195" t="s">
        <v>150</v>
      </c>
      <c r="AY965" s="17" t="s">
        <v>142</v>
      </c>
      <c r="BE965" s="196">
        <f>IF(N965="základní",J965,0)</f>
        <v>0</v>
      </c>
      <c r="BF965" s="196">
        <f>IF(N965="snížená",J965,0)</f>
        <v>0</v>
      </c>
      <c r="BG965" s="196">
        <f>IF(N965="zákl. přenesená",J965,0)</f>
        <v>0</v>
      </c>
      <c r="BH965" s="196">
        <f>IF(N965="sníž. přenesená",J965,0)</f>
        <v>0</v>
      </c>
      <c r="BI965" s="196">
        <f>IF(N965="nulová",J965,0)</f>
        <v>0</v>
      </c>
      <c r="BJ965" s="17" t="s">
        <v>150</v>
      </c>
      <c r="BK965" s="196">
        <f>ROUND(I965*H965,2)</f>
        <v>0</v>
      </c>
      <c r="BL965" s="17" t="s">
        <v>261</v>
      </c>
      <c r="BM965" s="195" t="s">
        <v>1580</v>
      </c>
    </row>
    <row r="966" spans="1:65" s="2" customFormat="1" ht="24.2" customHeight="1">
      <c r="A966" s="34"/>
      <c r="B966" s="35"/>
      <c r="C966" s="183" t="s">
        <v>1581</v>
      </c>
      <c r="D966" s="183" t="s">
        <v>145</v>
      </c>
      <c r="E966" s="184" t="s">
        <v>1582</v>
      </c>
      <c r="F966" s="185" t="s">
        <v>1583</v>
      </c>
      <c r="G966" s="186" t="s">
        <v>148</v>
      </c>
      <c r="H966" s="187">
        <v>0.01</v>
      </c>
      <c r="I966" s="188"/>
      <c r="J966" s="189">
        <f>ROUND(I966*H966,2)</f>
        <v>0</v>
      </c>
      <c r="K966" s="190"/>
      <c r="L966" s="39"/>
      <c r="M966" s="191" t="s">
        <v>1</v>
      </c>
      <c r="N966" s="192" t="s">
        <v>39</v>
      </c>
      <c r="O966" s="71"/>
      <c r="P966" s="193">
        <f>O966*H966</f>
        <v>0</v>
      </c>
      <c r="Q966" s="193">
        <v>0</v>
      </c>
      <c r="R966" s="193">
        <f>Q966*H966</f>
        <v>0</v>
      </c>
      <c r="S966" s="193">
        <v>0</v>
      </c>
      <c r="T966" s="194">
        <f>S966*H966</f>
        <v>0</v>
      </c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R966" s="195" t="s">
        <v>261</v>
      </c>
      <c r="AT966" s="195" t="s">
        <v>145</v>
      </c>
      <c r="AU966" s="195" t="s">
        <v>150</v>
      </c>
      <c r="AY966" s="17" t="s">
        <v>142</v>
      </c>
      <c r="BE966" s="196">
        <f>IF(N966="základní",J966,0)</f>
        <v>0</v>
      </c>
      <c r="BF966" s="196">
        <f>IF(N966="snížená",J966,0)</f>
        <v>0</v>
      </c>
      <c r="BG966" s="196">
        <f>IF(N966="zákl. přenesená",J966,0)</f>
        <v>0</v>
      </c>
      <c r="BH966" s="196">
        <f>IF(N966="sníž. přenesená",J966,0)</f>
        <v>0</v>
      </c>
      <c r="BI966" s="196">
        <f>IF(N966="nulová",J966,0)</f>
        <v>0</v>
      </c>
      <c r="BJ966" s="17" t="s">
        <v>150</v>
      </c>
      <c r="BK966" s="196">
        <f>ROUND(I966*H966,2)</f>
        <v>0</v>
      </c>
      <c r="BL966" s="17" t="s">
        <v>261</v>
      </c>
      <c r="BM966" s="195" t="s">
        <v>1584</v>
      </c>
    </row>
    <row r="967" spans="1:65" s="2" customFormat="1" ht="24.2" customHeight="1">
      <c r="A967" s="34"/>
      <c r="B967" s="35"/>
      <c r="C967" s="183" t="s">
        <v>1585</v>
      </c>
      <c r="D967" s="183" t="s">
        <v>145</v>
      </c>
      <c r="E967" s="184" t="s">
        <v>1586</v>
      </c>
      <c r="F967" s="185" t="s">
        <v>1587</v>
      </c>
      <c r="G967" s="186" t="s">
        <v>148</v>
      </c>
      <c r="H967" s="187">
        <v>0.01</v>
      </c>
      <c r="I967" s="188"/>
      <c r="J967" s="189">
        <f>ROUND(I967*H967,2)</f>
        <v>0</v>
      </c>
      <c r="K967" s="190"/>
      <c r="L967" s="39"/>
      <c r="M967" s="191" t="s">
        <v>1</v>
      </c>
      <c r="N967" s="192" t="s">
        <v>39</v>
      </c>
      <c r="O967" s="71"/>
      <c r="P967" s="193">
        <f>O967*H967</f>
        <v>0</v>
      </c>
      <c r="Q967" s="193">
        <v>0</v>
      </c>
      <c r="R967" s="193">
        <f>Q967*H967</f>
        <v>0</v>
      </c>
      <c r="S967" s="193">
        <v>0</v>
      </c>
      <c r="T967" s="194">
        <f>S967*H967</f>
        <v>0</v>
      </c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R967" s="195" t="s">
        <v>261</v>
      </c>
      <c r="AT967" s="195" t="s">
        <v>145</v>
      </c>
      <c r="AU967" s="195" t="s">
        <v>150</v>
      </c>
      <c r="AY967" s="17" t="s">
        <v>142</v>
      </c>
      <c r="BE967" s="196">
        <f>IF(N967="základní",J967,0)</f>
        <v>0</v>
      </c>
      <c r="BF967" s="196">
        <f>IF(N967="snížená",J967,0)</f>
        <v>0</v>
      </c>
      <c r="BG967" s="196">
        <f>IF(N967="zákl. přenesená",J967,0)</f>
        <v>0</v>
      </c>
      <c r="BH967" s="196">
        <f>IF(N967="sníž. přenesená",J967,0)</f>
        <v>0</v>
      </c>
      <c r="BI967" s="196">
        <f>IF(N967="nulová",J967,0)</f>
        <v>0</v>
      </c>
      <c r="BJ967" s="17" t="s">
        <v>150</v>
      </c>
      <c r="BK967" s="196">
        <f>ROUND(I967*H967,2)</f>
        <v>0</v>
      </c>
      <c r="BL967" s="17" t="s">
        <v>261</v>
      </c>
      <c r="BM967" s="195" t="s">
        <v>1588</v>
      </c>
    </row>
    <row r="968" spans="1:65" s="12" customFormat="1" ht="22.9" customHeight="1">
      <c r="B968" s="167"/>
      <c r="C968" s="168"/>
      <c r="D968" s="169" t="s">
        <v>72</v>
      </c>
      <c r="E968" s="181" t="s">
        <v>1589</v>
      </c>
      <c r="F968" s="181" t="s">
        <v>1590</v>
      </c>
      <c r="G968" s="168"/>
      <c r="H968" s="168"/>
      <c r="I968" s="171"/>
      <c r="J968" s="182">
        <f>BK968</f>
        <v>0</v>
      </c>
      <c r="K968" s="168"/>
      <c r="L968" s="173"/>
      <c r="M968" s="174"/>
      <c r="N968" s="175"/>
      <c r="O968" s="175"/>
      <c r="P968" s="176">
        <f>SUM(P969:P986)</f>
        <v>0</v>
      </c>
      <c r="Q968" s="175"/>
      <c r="R968" s="176">
        <f>SUM(R969:R986)</f>
        <v>8.208E-3</v>
      </c>
      <c r="S968" s="175"/>
      <c r="T968" s="177">
        <f>SUM(T969:T986)</f>
        <v>0.38984000000000002</v>
      </c>
      <c r="AR968" s="178" t="s">
        <v>150</v>
      </c>
      <c r="AT968" s="179" t="s">
        <v>72</v>
      </c>
      <c r="AU968" s="179" t="s">
        <v>80</v>
      </c>
      <c r="AY968" s="178" t="s">
        <v>142</v>
      </c>
      <c r="BK968" s="180">
        <f>SUM(BK969:BK986)</f>
        <v>0</v>
      </c>
    </row>
    <row r="969" spans="1:65" s="2" customFormat="1" ht="24.2" customHeight="1">
      <c r="A969" s="34"/>
      <c r="B969" s="35"/>
      <c r="C969" s="183" t="s">
        <v>1591</v>
      </c>
      <c r="D969" s="183" t="s">
        <v>145</v>
      </c>
      <c r="E969" s="184" t="s">
        <v>1592</v>
      </c>
      <c r="F969" s="185" t="s">
        <v>1593</v>
      </c>
      <c r="G969" s="186" t="s">
        <v>313</v>
      </c>
      <c r="H969" s="187">
        <v>19.100000000000001</v>
      </c>
      <c r="I969" s="188"/>
      <c r="J969" s="189">
        <f>ROUND(I969*H969,2)</f>
        <v>0</v>
      </c>
      <c r="K969" s="190"/>
      <c r="L969" s="39"/>
      <c r="M969" s="191" t="s">
        <v>1</v>
      </c>
      <c r="N969" s="192" t="s">
        <v>39</v>
      </c>
      <c r="O969" s="71"/>
      <c r="P969" s="193">
        <f>O969*H969</f>
        <v>0</v>
      </c>
      <c r="Q969" s="193">
        <v>0</v>
      </c>
      <c r="R969" s="193">
        <f>Q969*H969</f>
        <v>0</v>
      </c>
      <c r="S969" s="193">
        <v>1E-3</v>
      </c>
      <c r="T969" s="194">
        <f>S969*H969</f>
        <v>1.9100000000000002E-2</v>
      </c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R969" s="195" t="s">
        <v>261</v>
      </c>
      <c r="AT969" s="195" t="s">
        <v>145</v>
      </c>
      <c r="AU969" s="195" t="s">
        <v>150</v>
      </c>
      <c r="AY969" s="17" t="s">
        <v>142</v>
      </c>
      <c r="BE969" s="196">
        <f>IF(N969="základní",J969,0)</f>
        <v>0</v>
      </c>
      <c r="BF969" s="196">
        <f>IF(N969="snížená",J969,0)</f>
        <v>0</v>
      </c>
      <c r="BG969" s="196">
        <f>IF(N969="zákl. přenesená",J969,0)</f>
        <v>0</v>
      </c>
      <c r="BH969" s="196">
        <f>IF(N969="sníž. přenesená",J969,0)</f>
        <v>0</v>
      </c>
      <c r="BI969" s="196">
        <f>IF(N969="nulová",J969,0)</f>
        <v>0</v>
      </c>
      <c r="BJ969" s="17" t="s">
        <v>150</v>
      </c>
      <c r="BK969" s="196">
        <f>ROUND(I969*H969,2)</f>
        <v>0</v>
      </c>
      <c r="BL969" s="17" t="s">
        <v>261</v>
      </c>
      <c r="BM969" s="195" t="s">
        <v>1594</v>
      </c>
    </row>
    <row r="970" spans="1:65" s="13" customFormat="1" ht="11.25">
      <c r="B970" s="197"/>
      <c r="C970" s="198"/>
      <c r="D970" s="199" t="s">
        <v>152</v>
      </c>
      <c r="E970" s="200" t="s">
        <v>1</v>
      </c>
      <c r="F970" s="201" t="s">
        <v>190</v>
      </c>
      <c r="G970" s="198"/>
      <c r="H970" s="200" t="s">
        <v>1</v>
      </c>
      <c r="I970" s="202"/>
      <c r="J970" s="198"/>
      <c r="K970" s="198"/>
      <c r="L970" s="203"/>
      <c r="M970" s="204"/>
      <c r="N970" s="205"/>
      <c r="O970" s="205"/>
      <c r="P970" s="205"/>
      <c r="Q970" s="205"/>
      <c r="R970" s="205"/>
      <c r="S970" s="205"/>
      <c r="T970" s="206"/>
      <c r="AT970" s="207" t="s">
        <v>152</v>
      </c>
      <c r="AU970" s="207" t="s">
        <v>150</v>
      </c>
      <c r="AV970" s="13" t="s">
        <v>80</v>
      </c>
      <c r="AW970" s="13" t="s">
        <v>31</v>
      </c>
      <c r="AX970" s="13" t="s">
        <v>73</v>
      </c>
      <c r="AY970" s="207" t="s">
        <v>142</v>
      </c>
    </row>
    <row r="971" spans="1:65" s="14" customFormat="1" ht="11.25">
      <c r="B971" s="208"/>
      <c r="C971" s="209"/>
      <c r="D971" s="199" t="s">
        <v>152</v>
      </c>
      <c r="E971" s="210" t="s">
        <v>1</v>
      </c>
      <c r="F971" s="211" t="s">
        <v>1595</v>
      </c>
      <c r="G971" s="209"/>
      <c r="H971" s="212">
        <v>19.099999999999998</v>
      </c>
      <c r="I971" s="213"/>
      <c r="J971" s="209"/>
      <c r="K971" s="209"/>
      <c r="L971" s="214"/>
      <c r="M971" s="215"/>
      <c r="N971" s="216"/>
      <c r="O971" s="216"/>
      <c r="P971" s="216"/>
      <c r="Q971" s="216"/>
      <c r="R971" s="216"/>
      <c r="S971" s="216"/>
      <c r="T971" s="217"/>
      <c r="AT971" s="218" t="s">
        <v>152</v>
      </c>
      <c r="AU971" s="218" t="s">
        <v>150</v>
      </c>
      <c r="AV971" s="14" t="s">
        <v>150</v>
      </c>
      <c r="AW971" s="14" t="s">
        <v>31</v>
      </c>
      <c r="AX971" s="14" t="s">
        <v>80</v>
      </c>
      <c r="AY971" s="218" t="s">
        <v>142</v>
      </c>
    </row>
    <row r="972" spans="1:65" s="2" customFormat="1" ht="16.5" customHeight="1">
      <c r="A972" s="34"/>
      <c r="B972" s="35"/>
      <c r="C972" s="183" t="s">
        <v>1596</v>
      </c>
      <c r="D972" s="183" t="s">
        <v>145</v>
      </c>
      <c r="E972" s="184" t="s">
        <v>1597</v>
      </c>
      <c r="F972" s="185" t="s">
        <v>1598</v>
      </c>
      <c r="G972" s="186" t="s">
        <v>313</v>
      </c>
      <c r="H972" s="187">
        <v>38</v>
      </c>
      <c r="I972" s="188"/>
      <c r="J972" s="189">
        <f>ROUND(I972*H972,2)</f>
        <v>0</v>
      </c>
      <c r="K972" s="190"/>
      <c r="L972" s="39"/>
      <c r="M972" s="191" t="s">
        <v>1</v>
      </c>
      <c r="N972" s="192" t="s">
        <v>39</v>
      </c>
      <c r="O972" s="71"/>
      <c r="P972" s="193">
        <f>O972*H972</f>
        <v>0</v>
      </c>
      <c r="Q972" s="193">
        <v>0</v>
      </c>
      <c r="R972" s="193">
        <f>Q972*H972</f>
        <v>0</v>
      </c>
      <c r="S972" s="193">
        <v>0</v>
      </c>
      <c r="T972" s="194">
        <f>S972*H972</f>
        <v>0</v>
      </c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R972" s="195" t="s">
        <v>261</v>
      </c>
      <c r="AT972" s="195" t="s">
        <v>145</v>
      </c>
      <c r="AU972" s="195" t="s">
        <v>150</v>
      </c>
      <c r="AY972" s="17" t="s">
        <v>142</v>
      </c>
      <c r="BE972" s="196">
        <f>IF(N972="základní",J972,0)</f>
        <v>0</v>
      </c>
      <c r="BF972" s="196">
        <f>IF(N972="snížená",J972,0)</f>
        <v>0</v>
      </c>
      <c r="BG972" s="196">
        <f>IF(N972="zákl. přenesená",J972,0)</f>
        <v>0</v>
      </c>
      <c r="BH972" s="196">
        <f>IF(N972="sníž. přenesená",J972,0)</f>
        <v>0</v>
      </c>
      <c r="BI972" s="196">
        <f>IF(N972="nulová",J972,0)</f>
        <v>0</v>
      </c>
      <c r="BJ972" s="17" t="s">
        <v>150</v>
      </c>
      <c r="BK972" s="196">
        <f>ROUND(I972*H972,2)</f>
        <v>0</v>
      </c>
      <c r="BL972" s="17" t="s">
        <v>261</v>
      </c>
      <c r="BM972" s="195" t="s">
        <v>1599</v>
      </c>
    </row>
    <row r="973" spans="1:65" s="13" customFormat="1" ht="11.25">
      <c r="B973" s="197"/>
      <c r="C973" s="198"/>
      <c r="D973" s="199" t="s">
        <v>152</v>
      </c>
      <c r="E973" s="200" t="s">
        <v>1</v>
      </c>
      <c r="F973" s="201" t="s">
        <v>188</v>
      </c>
      <c r="G973" s="198"/>
      <c r="H973" s="200" t="s">
        <v>1</v>
      </c>
      <c r="I973" s="202"/>
      <c r="J973" s="198"/>
      <c r="K973" s="198"/>
      <c r="L973" s="203"/>
      <c r="M973" s="204"/>
      <c r="N973" s="205"/>
      <c r="O973" s="205"/>
      <c r="P973" s="205"/>
      <c r="Q973" s="205"/>
      <c r="R973" s="205"/>
      <c r="S973" s="205"/>
      <c r="T973" s="206"/>
      <c r="AT973" s="207" t="s">
        <v>152</v>
      </c>
      <c r="AU973" s="207" t="s">
        <v>150</v>
      </c>
      <c r="AV973" s="13" t="s">
        <v>80</v>
      </c>
      <c r="AW973" s="13" t="s">
        <v>31</v>
      </c>
      <c r="AX973" s="13" t="s">
        <v>73</v>
      </c>
      <c r="AY973" s="207" t="s">
        <v>142</v>
      </c>
    </row>
    <row r="974" spans="1:65" s="14" customFormat="1" ht="11.25">
      <c r="B974" s="208"/>
      <c r="C974" s="209"/>
      <c r="D974" s="199" t="s">
        <v>152</v>
      </c>
      <c r="E974" s="210" t="s">
        <v>1</v>
      </c>
      <c r="F974" s="211" t="s">
        <v>1501</v>
      </c>
      <c r="G974" s="209"/>
      <c r="H974" s="212">
        <v>12.7</v>
      </c>
      <c r="I974" s="213"/>
      <c r="J974" s="209"/>
      <c r="K974" s="209"/>
      <c r="L974" s="214"/>
      <c r="M974" s="215"/>
      <c r="N974" s="216"/>
      <c r="O974" s="216"/>
      <c r="P974" s="216"/>
      <c r="Q974" s="216"/>
      <c r="R974" s="216"/>
      <c r="S974" s="216"/>
      <c r="T974" s="217"/>
      <c r="AT974" s="218" t="s">
        <v>152</v>
      </c>
      <c r="AU974" s="218" t="s">
        <v>150</v>
      </c>
      <c r="AV974" s="14" t="s">
        <v>150</v>
      </c>
      <c r="AW974" s="14" t="s">
        <v>31</v>
      </c>
      <c r="AX974" s="14" t="s">
        <v>73</v>
      </c>
      <c r="AY974" s="218" t="s">
        <v>142</v>
      </c>
    </row>
    <row r="975" spans="1:65" s="13" customFormat="1" ht="11.25">
      <c r="B975" s="197"/>
      <c r="C975" s="198"/>
      <c r="D975" s="199" t="s">
        <v>152</v>
      </c>
      <c r="E975" s="200" t="s">
        <v>1</v>
      </c>
      <c r="F975" s="201" t="s">
        <v>1502</v>
      </c>
      <c r="G975" s="198"/>
      <c r="H975" s="200" t="s">
        <v>1</v>
      </c>
      <c r="I975" s="202"/>
      <c r="J975" s="198"/>
      <c r="K975" s="198"/>
      <c r="L975" s="203"/>
      <c r="M975" s="204"/>
      <c r="N975" s="205"/>
      <c r="O975" s="205"/>
      <c r="P975" s="205"/>
      <c r="Q975" s="205"/>
      <c r="R975" s="205"/>
      <c r="S975" s="205"/>
      <c r="T975" s="206"/>
      <c r="AT975" s="207" t="s">
        <v>152</v>
      </c>
      <c r="AU975" s="207" t="s">
        <v>150</v>
      </c>
      <c r="AV975" s="13" t="s">
        <v>80</v>
      </c>
      <c r="AW975" s="13" t="s">
        <v>31</v>
      </c>
      <c r="AX975" s="13" t="s">
        <v>73</v>
      </c>
      <c r="AY975" s="207" t="s">
        <v>142</v>
      </c>
    </row>
    <row r="976" spans="1:65" s="14" customFormat="1" ht="11.25">
      <c r="B976" s="208"/>
      <c r="C976" s="209"/>
      <c r="D976" s="199" t="s">
        <v>152</v>
      </c>
      <c r="E976" s="210" t="s">
        <v>1</v>
      </c>
      <c r="F976" s="211" t="s">
        <v>1503</v>
      </c>
      <c r="G976" s="209"/>
      <c r="H976" s="212">
        <v>6.2</v>
      </c>
      <c r="I976" s="213"/>
      <c r="J976" s="209"/>
      <c r="K976" s="209"/>
      <c r="L976" s="214"/>
      <c r="M976" s="215"/>
      <c r="N976" s="216"/>
      <c r="O976" s="216"/>
      <c r="P976" s="216"/>
      <c r="Q976" s="216"/>
      <c r="R976" s="216"/>
      <c r="S976" s="216"/>
      <c r="T976" s="217"/>
      <c r="AT976" s="218" t="s">
        <v>152</v>
      </c>
      <c r="AU976" s="218" t="s">
        <v>150</v>
      </c>
      <c r="AV976" s="14" t="s">
        <v>150</v>
      </c>
      <c r="AW976" s="14" t="s">
        <v>31</v>
      </c>
      <c r="AX976" s="14" t="s">
        <v>73</v>
      </c>
      <c r="AY976" s="218" t="s">
        <v>142</v>
      </c>
    </row>
    <row r="977" spans="1:65" s="13" customFormat="1" ht="11.25">
      <c r="B977" s="197"/>
      <c r="C977" s="198"/>
      <c r="D977" s="199" t="s">
        <v>152</v>
      </c>
      <c r="E977" s="200" t="s">
        <v>1</v>
      </c>
      <c r="F977" s="201" t="s">
        <v>190</v>
      </c>
      <c r="G977" s="198"/>
      <c r="H977" s="200" t="s">
        <v>1</v>
      </c>
      <c r="I977" s="202"/>
      <c r="J977" s="198"/>
      <c r="K977" s="198"/>
      <c r="L977" s="203"/>
      <c r="M977" s="204"/>
      <c r="N977" s="205"/>
      <c r="O977" s="205"/>
      <c r="P977" s="205"/>
      <c r="Q977" s="205"/>
      <c r="R977" s="205"/>
      <c r="S977" s="205"/>
      <c r="T977" s="206"/>
      <c r="AT977" s="207" t="s">
        <v>152</v>
      </c>
      <c r="AU977" s="207" t="s">
        <v>150</v>
      </c>
      <c r="AV977" s="13" t="s">
        <v>80</v>
      </c>
      <c r="AW977" s="13" t="s">
        <v>31</v>
      </c>
      <c r="AX977" s="13" t="s">
        <v>73</v>
      </c>
      <c r="AY977" s="207" t="s">
        <v>142</v>
      </c>
    </row>
    <row r="978" spans="1:65" s="14" customFormat="1" ht="11.25">
      <c r="B978" s="208"/>
      <c r="C978" s="209"/>
      <c r="D978" s="199" t="s">
        <v>152</v>
      </c>
      <c r="E978" s="210" t="s">
        <v>1</v>
      </c>
      <c r="F978" s="211" t="s">
        <v>1600</v>
      </c>
      <c r="G978" s="209"/>
      <c r="H978" s="212">
        <v>19.099999999999998</v>
      </c>
      <c r="I978" s="213"/>
      <c r="J978" s="209"/>
      <c r="K978" s="209"/>
      <c r="L978" s="214"/>
      <c r="M978" s="215"/>
      <c r="N978" s="216"/>
      <c r="O978" s="216"/>
      <c r="P978" s="216"/>
      <c r="Q978" s="216"/>
      <c r="R978" s="216"/>
      <c r="S978" s="216"/>
      <c r="T978" s="217"/>
      <c r="AT978" s="218" t="s">
        <v>152</v>
      </c>
      <c r="AU978" s="218" t="s">
        <v>150</v>
      </c>
      <c r="AV978" s="14" t="s">
        <v>150</v>
      </c>
      <c r="AW978" s="14" t="s">
        <v>31</v>
      </c>
      <c r="AX978" s="14" t="s">
        <v>73</v>
      </c>
      <c r="AY978" s="218" t="s">
        <v>142</v>
      </c>
    </row>
    <row r="979" spans="1:65" s="15" customFormat="1" ht="11.25">
      <c r="B979" s="219"/>
      <c r="C979" s="220"/>
      <c r="D979" s="199" t="s">
        <v>152</v>
      </c>
      <c r="E979" s="221" t="s">
        <v>1</v>
      </c>
      <c r="F979" s="222" t="s">
        <v>163</v>
      </c>
      <c r="G979" s="220"/>
      <c r="H979" s="223">
        <v>38</v>
      </c>
      <c r="I979" s="224"/>
      <c r="J979" s="220"/>
      <c r="K979" s="220"/>
      <c r="L979" s="225"/>
      <c r="M979" s="226"/>
      <c r="N979" s="227"/>
      <c r="O979" s="227"/>
      <c r="P979" s="227"/>
      <c r="Q979" s="227"/>
      <c r="R979" s="227"/>
      <c r="S979" s="227"/>
      <c r="T979" s="228"/>
      <c r="AT979" s="229" t="s">
        <v>152</v>
      </c>
      <c r="AU979" s="229" t="s">
        <v>150</v>
      </c>
      <c r="AV979" s="15" t="s">
        <v>149</v>
      </c>
      <c r="AW979" s="15" t="s">
        <v>31</v>
      </c>
      <c r="AX979" s="15" t="s">
        <v>80</v>
      </c>
      <c r="AY979" s="229" t="s">
        <v>142</v>
      </c>
    </row>
    <row r="980" spans="1:65" s="2" customFormat="1" ht="16.5" customHeight="1">
      <c r="A980" s="34"/>
      <c r="B980" s="35"/>
      <c r="C980" s="230" t="s">
        <v>1601</v>
      </c>
      <c r="D980" s="230" t="s">
        <v>413</v>
      </c>
      <c r="E980" s="231" t="s">
        <v>1602</v>
      </c>
      <c r="F980" s="232" t="s">
        <v>1603</v>
      </c>
      <c r="G980" s="233" t="s">
        <v>313</v>
      </c>
      <c r="H980" s="234">
        <v>41.04</v>
      </c>
      <c r="I980" s="235"/>
      <c r="J980" s="236">
        <f>ROUND(I980*H980,2)</f>
        <v>0</v>
      </c>
      <c r="K980" s="237"/>
      <c r="L980" s="238"/>
      <c r="M980" s="239" t="s">
        <v>1</v>
      </c>
      <c r="N980" s="240" t="s">
        <v>39</v>
      </c>
      <c r="O980" s="71"/>
      <c r="P980" s="193">
        <f>O980*H980</f>
        <v>0</v>
      </c>
      <c r="Q980" s="193">
        <v>2.0000000000000001E-4</v>
      </c>
      <c r="R980" s="193">
        <f>Q980*H980</f>
        <v>8.208E-3</v>
      </c>
      <c r="S980" s="193">
        <v>0</v>
      </c>
      <c r="T980" s="194">
        <f>S980*H980</f>
        <v>0</v>
      </c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R980" s="195" t="s">
        <v>348</v>
      </c>
      <c r="AT980" s="195" t="s">
        <v>413</v>
      </c>
      <c r="AU980" s="195" t="s">
        <v>150</v>
      </c>
      <c r="AY980" s="17" t="s">
        <v>142</v>
      </c>
      <c r="BE980" s="196">
        <f>IF(N980="základní",J980,0)</f>
        <v>0</v>
      </c>
      <c r="BF980" s="196">
        <f>IF(N980="snížená",J980,0)</f>
        <v>0</v>
      </c>
      <c r="BG980" s="196">
        <f>IF(N980="zákl. přenesená",J980,0)</f>
        <v>0</v>
      </c>
      <c r="BH980" s="196">
        <f>IF(N980="sníž. přenesená",J980,0)</f>
        <v>0</v>
      </c>
      <c r="BI980" s="196">
        <f>IF(N980="nulová",J980,0)</f>
        <v>0</v>
      </c>
      <c r="BJ980" s="17" t="s">
        <v>150</v>
      </c>
      <c r="BK980" s="196">
        <f>ROUND(I980*H980,2)</f>
        <v>0</v>
      </c>
      <c r="BL980" s="17" t="s">
        <v>261</v>
      </c>
      <c r="BM980" s="195" t="s">
        <v>1604</v>
      </c>
    </row>
    <row r="981" spans="1:65" s="14" customFormat="1" ht="11.25">
      <c r="B981" s="208"/>
      <c r="C981" s="209"/>
      <c r="D981" s="199" t="s">
        <v>152</v>
      </c>
      <c r="E981" s="209"/>
      <c r="F981" s="211" t="s">
        <v>1605</v>
      </c>
      <c r="G981" s="209"/>
      <c r="H981" s="212">
        <v>41.04</v>
      </c>
      <c r="I981" s="213"/>
      <c r="J981" s="209"/>
      <c r="K981" s="209"/>
      <c r="L981" s="214"/>
      <c r="M981" s="215"/>
      <c r="N981" s="216"/>
      <c r="O981" s="216"/>
      <c r="P981" s="216"/>
      <c r="Q981" s="216"/>
      <c r="R981" s="216"/>
      <c r="S981" s="216"/>
      <c r="T981" s="217"/>
      <c r="AT981" s="218" t="s">
        <v>152</v>
      </c>
      <c r="AU981" s="218" t="s">
        <v>150</v>
      </c>
      <c r="AV981" s="14" t="s">
        <v>150</v>
      </c>
      <c r="AW981" s="14" t="s">
        <v>4</v>
      </c>
      <c r="AX981" s="14" t="s">
        <v>80</v>
      </c>
      <c r="AY981" s="218" t="s">
        <v>142</v>
      </c>
    </row>
    <row r="982" spans="1:65" s="2" customFormat="1" ht="21.75" customHeight="1">
      <c r="A982" s="34"/>
      <c r="B982" s="35"/>
      <c r="C982" s="183" t="s">
        <v>1606</v>
      </c>
      <c r="D982" s="183" t="s">
        <v>145</v>
      </c>
      <c r="E982" s="184" t="s">
        <v>1607</v>
      </c>
      <c r="F982" s="185" t="s">
        <v>1608</v>
      </c>
      <c r="G982" s="186" t="s">
        <v>157</v>
      </c>
      <c r="H982" s="187">
        <v>24.716000000000001</v>
      </c>
      <c r="I982" s="188"/>
      <c r="J982" s="189">
        <f>ROUND(I982*H982,2)</f>
        <v>0</v>
      </c>
      <c r="K982" s="190"/>
      <c r="L982" s="39"/>
      <c r="M982" s="191" t="s">
        <v>1</v>
      </c>
      <c r="N982" s="192" t="s">
        <v>39</v>
      </c>
      <c r="O982" s="71"/>
      <c r="P982" s="193">
        <f>O982*H982</f>
        <v>0</v>
      </c>
      <c r="Q982" s="193">
        <v>0</v>
      </c>
      <c r="R982" s="193">
        <f>Q982*H982</f>
        <v>0</v>
      </c>
      <c r="S982" s="193">
        <v>1.4999999999999999E-2</v>
      </c>
      <c r="T982" s="194">
        <f>S982*H982</f>
        <v>0.37074000000000001</v>
      </c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R982" s="195" t="s">
        <v>261</v>
      </c>
      <c r="AT982" s="195" t="s">
        <v>145</v>
      </c>
      <c r="AU982" s="195" t="s">
        <v>150</v>
      </c>
      <c r="AY982" s="17" t="s">
        <v>142</v>
      </c>
      <c r="BE982" s="196">
        <f>IF(N982="základní",J982,0)</f>
        <v>0</v>
      </c>
      <c r="BF982" s="196">
        <f>IF(N982="snížená",J982,0)</f>
        <v>0</v>
      </c>
      <c r="BG982" s="196">
        <f>IF(N982="zákl. přenesená",J982,0)</f>
        <v>0</v>
      </c>
      <c r="BH982" s="196">
        <f>IF(N982="sníž. přenesená",J982,0)</f>
        <v>0</v>
      </c>
      <c r="BI982" s="196">
        <f>IF(N982="nulová",J982,0)</f>
        <v>0</v>
      </c>
      <c r="BJ982" s="17" t="s">
        <v>150</v>
      </c>
      <c r="BK982" s="196">
        <f>ROUND(I982*H982,2)</f>
        <v>0</v>
      </c>
      <c r="BL982" s="17" t="s">
        <v>261</v>
      </c>
      <c r="BM982" s="195" t="s">
        <v>1609</v>
      </c>
    </row>
    <row r="983" spans="1:65" s="13" customFormat="1" ht="11.25">
      <c r="B983" s="197"/>
      <c r="C983" s="198"/>
      <c r="D983" s="199" t="s">
        <v>152</v>
      </c>
      <c r="E983" s="200" t="s">
        <v>1</v>
      </c>
      <c r="F983" s="201" t="s">
        <v>190</v>
      </c>
      <c r="G983" s="198"/>
      <c r="H983" s="200" t="s">
        <v>1</v>
      </c>
      <c r="I983" s="202"/>
      <c r="J983" s="198"/>
      <c r="K983" s="198"/>
      <c r="L983" s="203"/>
      <c r="M983" s="204"/>
      <c r="N983" s="205"/>
      <c r="O983" s="205"/>
      <c r="P983" s="205"/>
      <c r="Q983" s="205"/>
      <c r="R983" s="205"/>
      <c r="S983" s="205"/>
      <c r="T983" s="206"/>
      <c r="AT983" s="207" t="s">
        <v>152</v>
      </c>
      <c r="AU983" s="207" t="s">
        <v>150</v>
      </c>
      <c r="AV983" s="13" t="s">
        <v>80</v>
      </c>
      <c r="AW983" s="13" t="s">
        <v>31</v>
      </c>
      <c r="AX983" s="13" t="s">
        <v>73</v>
      </c>
      <c r="AY983" s="207" t="s">
        <v>142</v>
      </c>
    </row>
    <row r="984" spans="1:65" s="14" customFormat="1" ht="11.25">
      <c r="B984" s="208"/>
      <c r="C984" s="209"/>
      <c r="D984" s="199" t="s">
        <v>152</v>
      </c>
      <c r="E984" s="210" t="s">
        <v>1</v>
      </c>
      <c r="F984" s="211" t="s">
        <v>1610</v>
      </c>
      <c r="G984" s="209"/>
      <c r="H984" s="212">
        <v>24.7164</v>
      </c>
      <c r="I984" s="213"/>
      <c r="J984" s="209"/>
      <c r="K984" s="209"/>
      <c r="L984" s="214"/>
      <c r="M984" s="215"/>
      <c r="N984" s="216"/>
      <c r="O984" s="216"/>
      <c r="P984" s="216"/>
      <c r="Q984" s="216"/>
      <c r="R984" s="216"/>
      <c r="S984" s="216"/>
      <c r="T984" s="217"/>
      <c r="AT984" s="218" t="s">
        <v>152</v>
      </c>
      <c r="AU984" s="218" t="s">
        <v>150</v>
      </c>
      <c r="AV984" s="14" t="s">
        <v>150</v>
      </c>
      <c r="AW984" s="14" t="s">
        <v>31</v>
      </c>
      <c r="AX984" s="14" t="s">
        <v>80</v>
      </c>
      <c r="AY984" s="218" t="s">
        <v>142</v>
      </c>
    </row>
    <row r="985" spans="1:65" s="2" customFormat="1" ht="33" customHeight="1">
      <c r="A985" s="34"/>
      <c r="B985" s="35"/>
      <c r="C985" s="183" t="s">
        <v>1611</v>
      </c>
      <c r="D985" s="183" t="s">
        <v>145</v>
      </c>
      <c r="E985" s="184" t="s">
        <v>1612</v>
      </c>
      <c r="F985" s="185" t="s">
        <v>1613</v>
      </c>
      <c r="G985" s="186" t="s">
        <v>148</v>
      </c>
      <c r="H985" s="187">
        <v>8.0000000000000002E-3</v>
      </c>
      <c r="I985" s="188"/>
      <c r="J985" s="189">
        <f>ROUND(I985*H985,2)</f>
        <v>0</v>
      </c>
      <c r="K985" s="190"/>
      <c r="L985" s="39"/>
      <c r="M985" s="191" t="s">
        <v>1</v>
      </c>
      <c r="N985" s="192" t="s">
        <v>39</v>
      </c>
      <c r="O985" s="71"/>
      <c r="P985" s="193">
        <f>O985*H985</f>
        <v>0</v>
      </c>
      <c r="Q985" s="193">
        <v>0</v>
      </c>
      <c r="R985" s="193">
        <f>Q985*H985</f>
        <v>0</v>
      </c>
      <c r="S985" s="193">
        <v>0</v>
      </c>
      <c r="T985" s="194">
        <f>S985*H985</f>
        <v>0</v>
      </c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R985" s="195" t="s">
        <v>261</v>
      </c>
      <c r="AT985" s="195" t="s">
        <v>145</v>
      </c>
      <c r="AU985" s="195" t="s">
        <v>150</v>
      </c>
      <c r="AY985" s="17" t="s">
        <v>142</v>
      </c>
      <c r="BE985" s="196">
        <f>IF(N985="základní",J985,0)</f>
        <v>0</v>
      </c>
      <c r="BF985" s="196">
        <f>IF(N985="snížená",J985,0)</f>
        <v>0</v>
      </c>
      <c r="BG985" s="196">
        <f>IF(N985="zákl. přenesená",J985,0)</f>
        <v>0</v>
      </c>
      <c r="BH985" s="196">
        <f>IF(N985="sníž. přenesená",J985,0)</f>
        <v>0</v>
      </c>
      <c r="BI985" s="196">
        <f>IF(N985="nulová",J985,0)</f>
        <v>0</v>
      </c>
      <c r="BJ985" s="17" t="s">
        <v>150</v>
      </c>
      <c r="BK985" s="196">
        <f>ROUND(I985*H985,2)</f>
        <v>0</v>
      </c>
      <c r="BL985" s="17" t="s">
        <v>261</v>
      </c>
      <c r="BM985" s="195" t="s">
        <v>1614</v>
      </c>
    </row>
    <row r="986" spans="1:65" s="2" customFormat="1" ht="24.2" customHeight="1">
      <c r="A986" s="34"/>
      <c r="B986" s="35"/>
      <c r="C986" s="183" t="s">
        <v>1615</v>
      </c>
      <c r="D986" s="183" t="s">
        <v>145</v>
      </c>
      <c r="E986" s="184" t="s">
        <v>1616</v>
      </c>
      <c r="F986" s="185" t="s">
        <v>1617</v>
      </c>
      <c r="G986" s="186" t="s">
        <v>148</v>
      </c>
      <c r="H986" s="187">
        <v>8.0000000000000002E-3</v>
      </c>
      <c r="I986" s="188"/>
      <c r="J986" s="189">
        <f>ROUND(I986*H986,2)</f>
        <v>0</v>
      </c>
      <c r="K986" s="190"/>
      <c r="L986" s="39"/>
      <c r="M986" s="191" t="s">
        <v>1</v>
      </c>
      <c r="N986" s="192" t="s">
        <v>39</v>
      </c>
      <c r="O986" s="71"/>
      <c r="P986" s="193">
        <f>O986*H986</f>
        <v>0</v>
      </c>
      <c r="Q986" s="193">
        <v>0</v>
      </c>
      <c r="R986" s="193">
        <f>Q986*H986</f>
        <v>0</v>
      </c>
      <c r="S986" s="193">
        <v>0</v>
      </c>
      <c r="T986" s="194">
        <f>S986*H986</f>
        <v>0</v>
      </c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R986" s="195" t="s">
        <v>261</v>
      </c>
      <c r="AT986" s="195" t="s">
        <v>145</v>
      </c>
      <c r="AU986" s="195" t="s">
        <v>150</v>
      </c>
      <c r="AY986" s="17" t="s">
        <v>142</v>
      </c>
      <c r="BE986" s="196">
        <f>IF(N986="základní",J986,0)</f>
        <v>0</v>
      </c>
      <c r="BF986" s="196">
        <f>IF(N986="snížená",J986,0)</f>
        <v>0</v>
      </c>
      <c r="BG986" s="196">
        <f>IF(N986="zákl. přenesená",J986,0)</f>
        <v>0</v>
      </c>
      <c r="BH986" s="196">
        <f>IF(N986="sníž. přenesená",J986,0)</f>
        <v>0</v>
      </c>
      <c r="BI986" s="196">
        <f>IF(N986="nulová",J986,0)</f>
        <v>0</v>
      </c>
      <c r="BJ986" s="17" t="s">
        <v>150</v>
      </c>
      <c r="BK986" s="196">
        <f>ROUND(I986*H986,2)</f>
        <v>0</v>
      </c>
      <c r="BL986" s="17" t="s">
        <v>261</v>
      </c>
      <c r="BM986" s="195" t="s">
        <v>1618</v>
      </c>
    </row>
    <row r="987" spans="1:65" s="12" customFormat="1" ht="22.9" customHeight="1">
      <c r="B987" s="167"/>
      <c r="C987" s="168"/>
      <c r="D987" s="169" t="s">
        <v>72</v>
      </c>
      <c r="E987" s="181" t="s">
        <v>1619</v>
      </c>
      <c r="F987" s="181" t="s">
        <v>1620</v>
      </c>
      <c r="G987" s="168"/>
      <c r="H987" s="168"/>
      <c r="I987" s="171"/>
      <c r="J987" s="182">
        <f>BK987</f>
        <v>0</v>
      </c>
      <c r="K987" s="168"/>
      <c r="L987" s="173"/>
      <c r="M987" s="174"/>
      <c r="N987" s="175"/>
      <c r="O987" s="175"/>
      <c r="P987" s="176">
        <f>SUM(P988:P1017)</f>
        <v>0</v>
      </c>
      <c r="Q987" s="175"/>
      <c r="R987" s="176">
        <f>SUM(R988:R1017)</f>
        <v>0.31665969999999999</v>
      </c>
      <c r="S987" s="175"/>
      <c r="T987" s="177">
        <f>SUM(T988:T1017)</f>
        <v>1.345E-2</v>
      </c>
      <c r="AR987" s="178" t="s">
        <v>150</v>
      </c>
      <c r="AT987" s="179" t="s">
        <v>72</v>
      </c>
      <c r="AU987" s="179" t="s">
        <v>80</v>
      </c>
      <c r="AY987" s="178" t="s">
        <v>142</v>
      </c>
      <c r="BK987" s="180">
        <f>SUM(BK988:BK1017)</f>
        <v>0</v>
      </c>
    </row>
    <row r="988" spans="1:65" s="2" customFormat="1" ht="24.2" customHeight="1">
      <c r="A988" s="34"/>
      <c r="B988" s="35"/>
      <c r="C988" s="183" t="s">
        <v>1621</v>
      </c>
      <c r="D988" s="183" t="s">
        <v>145</v>
      </c>
      <c r="E988" s="184" t="s">
        <v>1622</v>
      </c>
      <c r="F988" s="185" t="s">
        <v>1623</v>
      </c>
      <c r="G988" s="186" t="s">
        <v>157</v>
      </c>
      <c r="H988" s="187">
        <v>40.07</v>
      </c>
      <c r="I988" s="188"/>
      <c r="J988" s="189">
        <f>ROUND(I988*H988,2)</f>
        <v>0</v>
      </c>
      <c r="K988" s="190"/>
      <c r="L988" s="39"/>
      <c r="M988" s="191" t="s">
        <v>1</v>
      </c>
      <c r="N988" s="192" t="s">
        <v>39</v>
      </c>
      <c r="O988" s="71"/>
      <c r="P988" s="193">
        <f>O988*H988</f>
        <v>0</v>
      </c>
      <c r="Q988" s="193">
        <v>0</v>
      </c>
      <c r="R988" s="193">
        <f>Q988*H988</f>
        <v>0</v>
      </c>
      <c r="S988" s="193">
        <v>0</v>
      </c>
      <c r="T988" s="194">
        <f>S988*H988</f>
        <v>0</v>
      </c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R988" s="195" t="s">
        <v>261</v>
      </c>
      <c r="AT988" s="195" t="s">
        <v>145</v>
      </c>
      <c r="AU988" s="195" t="s">
        <v>150</v>
      </c>
      <c r="AY988" s="17" t="s">
        <v>142</v>
      </c>
      <c r="BE988" s="196">
        <f>IF(N988="základní",J988,0)</f>
        <v>0</v>
      </c>
      <c r="BF988" s="196">
        <f>IF(N988="snížená",J988,0)</f>
        <v>0</v>
      </c>
      <c r="BG988" s="196">
        <f>IF(N988="zákl. přenesená",J988,0)</f>
        <v>0</v>
      </c>
      <c r="BH988" s="196">
        <f>IF(N988="sníž. přenesená",J988,0)</f>
        <v>0</v>
      </c>
      <c r="BI988" s="196">
        <f>IF(N988="nulová",J988,0)</f>
        <v>0</v>
      </c>
      <c r="BJ988" s="17" t="s">
        <v>150</v>
      </c>
      <c r="BK988" s="196">
        <f>ROUND(I988*H988,2)</f>
        <v>0</v>
      </c>
      <c r="BL988" s="17" t="s">
        <v>261</v>
      </c>
      <c r="BM988" s="195" t="s">
        <v>1624</v>
      </c>
    </row>
    <row r="989" spans="1:65" s="2" customFormat="1" ht="24.2" customHeight="1">
      <c r="A989" s="34"/>
      <c r="B989" s="35"/>
      <c r="C989" s="183" t="s">
        <v>1625</v>
      </c>
      <c r="D989" s="183" t="s">
        <v>145</v>
      </c>
      <c r="E989" s="184" t="s">
        <v>1626</v>
      </c>
      <c r="F989" s="185" t="s">
        <v>1627</v>
      </c>
      <c r="G989" s="186" t="s">
        <v>157</v>
      </c>
      <c r="H989" s="187">
        <v>30.1</v>
      </c>
      <c r="I989" s="188"/>
      <c r="J989" s="189">
        <f>ROUND(I989*H989,2)</f>
        <v>0</v>
      </c>
      <c r="K989" s="190"/>
      <c r="L989" s="39"/>
      <c r="M989" s="191" t="s">
        <v>1</v>
      </c>
      <c r="N989" s="192" t="s">
        <v>39</v>
      </c>
      <c r="O989" s="71"/>
      <c r="P989" s="193">
        <f>O989*H989</f>
        <v>0</v>
      </c>
      <c r="Q989" s="193">
        <v>0</v>
      </c>
      <c r="R989" s="193">
        <f>Q989*H989</f>
        <v>0</v>
      </c>
      <c r="S989" s="193">
        <v>0</v>
      </c>
      <c r="T989" s="194">
        <f>S989*H989</f>
        <v>0</v>
      </c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R989" s="195" t="s">
        <v>261</v>
      </c>
      <c r="AT989" s="195" t="s">
        <v>145</v>
      </c>
      <c r="AU989" s="195" t="s">
        <v>150</v>
      </c>
      <c r="AY989" s="17" t="s">
        <v>142</v>
      </c>
      <c r="BE989" s="196">
        <f>IF(N989="základní",J989,0)</f>
        <v>0</v>
      </c>
      <c r="BF989" s="196">
        <f>IF(N989="snížená",J989,0)</f>
        <v>0</v>
      </c>
      <c r="BG989" s="196">
        <f>IF(N989="zákl. přenesená",J989,0)</f>
        <v>0</v>
      </c>
      <c r="BH989" s="196">
        <f>IF(N989="sníž. přenesená",J989,0)</f>
        <v>0</v>
      </c>
      <c r="BI989" s="196">
        <f>IF(N989="nulová",J989,0)</f>
        <v>0</v>
      </c>
      <c r="BJ989" s="17" t="s">
        <v>150</v>
      </c>
      <c r="BK989" s="196">
        <f>ROUND(I989*H989,2)</f>
        <v>0</v>
      </c>
      <c r="BL989" s="17" t="s">
        <v>261</v>
      </c>
      <c r="BM989" s="195" t="s">
        <v>1628</v>
      </c>
    </row>
    <row r="990" spans="1:65" s="13" customFormat="1" ht="11.25">
      <c r="B990" s="197"/>
      <c r="C990" s="198"/>
      <c r="D990" s="199" t="s">
        <v>152</v>
      </c>
      <c r="E990" s="200" t="s">
        <v>1</v>
      </c>
      <c r="F990" s="201" t="s">
        <v>180</v>
      </c>
      <c r="G990" s="198"/>
      <c r="H990" s="200" t="s">
        <v>1</v>
      </c>
      <c r="I990" s="202"/>
      <c r="J990" s="198"/>
      <c r="K990" s="198"/>
      <c r="L990" s="203"/>
      <c r="M990" s="204"/>
      <c r="N990" s="205"/>
      <c r="O990" s="205"/>
      <c r="P990" s="205"/>
      <c r="Q990" s="205"/>
      <c r="R990" s="205"/>
      <c r="S990" s="205"/>
      <c r="T990" s="206"/>
      <c r="AT990" s="207" t="s">
        <v>152</v>
      </c>
      <c r="AU990" s="207" t="s">
        <v>150</v>
      </c>
      <c r="AV990" s="13" t="s">
        <v>80</v>
      </c>
      <c r="AW990" s="13" t="s">
        <v>31</v>
      </c>
      <c r="AX990" s="13" t="s">
        <v>73</v>
      </c>
      <c r="AY990" s="207" t="s">
        <v>142</v>
      </c>
    </row>
    <row r="991" spans="1:65" s="14" customFormat="1" ht="11.25">
      <c r="B991" s="208"/>
      <c r="C991" s="209"/>
      <c r="D991" s="199" t="s">
        <v>152</v>
      </c>
      <c r="E991" s="210" t="s">
        <v>1</v>
      </c>
      <c r="F991" s="211" t="s">
        <v>181</v>
      </c>
      <c r="G991" s="209"/>
      <c r="H991" s="212">
        <v>5.38</v>
      </c>
      <c r="I991" s="213"/>
      <c r="J991" s="209"/>
      <c r="K991" s="209"/>
      <c r="L991" s="214"/>
      <c r="M991" s="215"/>
      <c r="N991" s="216"/>
      <c r="O991" s="216"/>
      <c r="P991" s="216"/>
      <c r="Q991" s="216"/>
      <c r="R991" s="216"/>
      <c r="S991" s="216"/>
      <c r="T991" s="217"/>
      <c r="AT991" s="218" t="s">
        <v>152</v>
      </c>
      <c r="AU991" s="218" t="s">
        <v>150</v>
      </c>
      <c r="AV991" s="14" t="s">
        <v>150</v>
      </c>
      <c r="AW991" s="14" t="s">
        <v>31</v>
      </c>
      <c r="AX991" s="14" t="s">
        <v>73</v>
      </c>
      <c r="AY991" s="218" t="s">
        <v>142</v>
      </c>
    </row>
    <row r="992" spans="1:65" s="13" customFormat="1" ht="11.25">
      <c r="B992" s="197"/>
      <c r="C992" s="198"/>
      <c r="D992" s="199" t="s">
        <v>152</v>
      </c>
      <c r="E992" s="200" t="s">
        <v>1</v>
      </c>
      <c r="F992" s="201" t="s">
        <v>190</v>
      </c>
      <c r="G992" s="198"/>
      <c r="H992" s="200" t="s">
        <v>1</v>
      </c>
      <c r="I992" s="202"/>
      <c r="J992" s="198"/>
      <c r="K992" s="198"/>
      <c r="L992" s="203"/>
      <c r="M992" s="204"/>
      <c r="N992" s="205"/>
      <c r="O992" s="205"/>
      <c r="P992" s="205"/>
      <c r="Q992" s="205"/>
      <c r="R992" s="205"/>
      <c r="S992" s="205"/>
      <c r="T992" s="206"/>
      <c r="AT992" s="207" t="s">
        <v>152</v>
      </c>
      <c r="AU992" s="207" t="s">
        <v>150</v>
      </c>
      <c r="AV992" s="13" t="s">
        <v>80</v>
      </c>
      <c r="AW992" s="13" t="s">
        <v>31</v>
      </c>
      <c r="AX992" s="13" t="s">
        <v>73</v>
      </c>
      <c r="AY992" s="207" t="s">
        <v>142</v>
      </c>
    </row>
    <row r="993" spans="1:65" s="14" customFormat="1" ht="11.25">
      <c r="B993" s="208"/>
      <c r="C993" s="209"/>
      <c r="D993" s="199" t="s">
        <v>152</v>
      </c>
      <c r="E993" s="210" t="s">
        <v>1</v>
      </c>
      <c r="F993" s="211" t="s">
        <v>191</v>
      </c>
      <c r="G993" s="209"/>
      <c r="H993" s="212">
        <v>24.72</v>
      </c>
      <c r="I993" s="213"/>
      <c r="J993" s="209"/>
      <c r="K993" s="209"/>
      <c r="L993" s="214"/>
      <c r="M993" s="215"/>
      <c r="N993" s="216"/>
      <c r="O993" s="216"/>
      <c r="P993" s="216"/>
      <c r="Q993" s="216"/>
      <c r="R993" s="216"/>
      <c r="S993" s="216"/>
      <c r="T993" s="217"/>
      <c r="AT993" s="218" t="s">
        <v>152</v>
      </c>
      <c r="AU993" s="218" t="s">
        <v>150</v>
      </c>
      <c r="AV993" s="14" t="s">
        <v>150</v>
      </c>
      <c r="AW993" s="14" t="s">
        <v>31</v>
      </c>
      <c r="AX993" s="14" t="s">
        <v>73</v>
      </c>
      <c r="AY993" s="218" t="s">
        <v>142</v>
      </c>
    </row>
    <row r="994" spans="1:65" s="15" customFormat="1" ht="11.25">
      <c r="B994" s="219"/>
      <c r="C994" s="220"/>
      <c r="D994" s="199" t="s">
        <v>152</v>
      </c>
      <c r="E994" s="221" t="s">
        <v>1</v>
      </c>
      <c r="F994" s="222" t="s">
        <v>163</v>
      </c>
      <c r="G994" s="220"/>
      <c r="H994" s="223">
        <v>30.099999999999998</v>
      </c>
      <c r="I994" s="224"/>
      <c r="J994" s="220"/>
      <c r="K994" s="220"/>
      <c r="L994" s="225"/>
      <c r="M994" s="226"/>
      <c r="N994" s="227"/>
      <c r="O994" s="227"/>
      <c r="P994" s="227"/>
      <c r="Q994" s="227"/>
      <c r="R994" s="227"/>
      <c r="S994" s="227"/>
      <c r="T994" s="228"/>
      <c r="AT994" s="229" t="s">
        <v>152</v>
      </c>
      <c r="AU994" s="229" t="s">
        <v>150</v>
      </c>
      <c r="AV994" s="15" t="s">
        <v>149</v>
      </c>
      <c r="AW994" s="15" t="s">
        <v>31</v>
      </c>
      <c r="AX994" s="15" t="s">
        <v>80</v>
      </c>
      <c r="AY994" s="229" t="s">
        <v>142</v>
      </c>
    </row>
    <row r="995" spans="1:65" s="2" customFormat="1" ht="16.5" customHeight="1">
      <c r="A995" s="34"/>
      <c r="B995" s="35"/>
      <c r="C995" s="183" t="s">
        <v>1629</v>
      </c>
      <c r="D995" s="183" t="s">
        <v>145</v>
      </c>
      <c r="E995" s="184" t="s">
        <v>1630</v>
      </c>
      <c r="F995" s="185" t="s">
        <v>1631</v>
      </c>
      <c r="G995" s="186" t="s">
        <v>157</v>
      </c>
      <c r="H995" s="187">
        <v>40.07</v>
      </c>
      <c r="I995" s="188"/>
      <c r="J995" s="189">
        <f>ROUND(I995*H995,2)</f>
        <v>0</v>
      </c>
      <c r="K995" s="190"/>
      <c r="L995" s="39"/>
      <c r="M995" s="191" t="s">
        <v>1</v>
      </c>
      <c r="N995" s="192" t="s">
        <v>39</v>
      </c>
      <c r="O995" s="71"/>
      <c r="P995" s="193">
        <f>O995*H995</f>
        <v>0</v>
      </c>
      <c r="Q995" s="193">
        <v>0</v>
      </c>
      <c r="R995" s="193">
        <f>Q995*H995</f>
        <v>0</v>
      </c>
      <c r="S995" s="193">
        <v>0</v>
      </c>
      <c r="T995" s="194">
        <f>S995*H995</f>
        <v>0</v>
      </c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R995" s="195" t="s">
        <v>261</v>
      </c>
      <c r="AT995" s="195" t="s">
        <v>145</v>
      </c>
      <c r="AU995" s="195" t="s">
        <v>150</v>
      </c>
      <c r="AY995" s="17" t="s">
        <v>142</v>
      </c>
      <c r="BE995" s="196">
        <f>IF(N995="základní",J995,0)</f>
        <v>0</v>
      </c>
      <c r="BF995" s="196">
        <f>IF(N995="snížená",J995,0)</f>
        <v>0</v>
      </c>
      <c r="BG995" s="196">
        <f>IF(N995="zákl. přenesená",J995,0)</f>
        <v>0</v>
      </c>
      <c r="BH995" s="196">
        <f>IF(N995="sníž. přenesená",J995,0)</f>
        <v>0</v>
      </c>
      <c r="BI995" s="196">
        <f>IF(N995="nulová",J995,0)</f>
        <v>0</v>
      </c>
      <c r="BJ995" s="17" t="s">
        <v>150</v>
      </c>
      <c r="BK995" s="196">
        <f>ROUND(I995*H995,2)</f>
        <v>0</v>
      </c>
      <c r="BL995" s="17" t="s">
        <v>261</v>
      </c>
      <c r="BM995" s="195" t="s">
        <v>1632</v>
      </c>
    </row>
    <row r="996" spans="1:65" s="2" customFormat="1" ht="24.2" customHeight="1">
      <c r="A996" s="34"/>
      <c r="B996" s="35"/>
      <c r="C996" s="183" t="s">
        <v>1633</v>
      </c>
      <c r="D996" s="183" t="s">
        <v>145</v>
      </c>
      <c r="E996" s="184" t="s">
        <v>1634</v>
      </c>
      <c r="F996" s="185" t="s">
        <v>1635</v>
      </c>
      <c r="G996" s="186" t="s">
        <v>157</v>
      </c>
      <c r="H996" s="187">
        <v>40.07</v>
      </c>
      <c r="I996" s="188"/>
      <c r="J996" s="189">
        <f>ROUND(I996*H996,2)</f>
        <v>0</v>
      </c>
      <c r="K996" s="190"/>
      <c r="L996" s="39"/>
      <c r="M996" s="191" t="s">
        <v>1</v>
      </c>
      <c r="N996" s="192" t="s">
        <v>39</v>
      </c>
      <c r="O996" s="71"/>
      <c r="P996" s="193">
        <f>O996*H996</f>
        <v>0</v>
      </c>
      <c r="Q996" s="193">
        <v>2.0000000000000001E-4</v>
      </c>
      <c r="R996" s="193">
        <f>Q996*H996</f>
        <v>8.0140000000000003E-3</v>
      </c>
      <c r="S996" s="193">
        <v>0</v>
      </c>
      <c r="T996" s="194">
        <f>S996*H996</f>
        <v>0</v>
      </c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R996" s="195" t="s">
        <v>261</v>
      </c>
      <c r="AT996" s="195" t="s">
        <v>145</v>
      </c>
      <c r="AU996" s="195" t="s">
        <v>150</v>
      </c>
      <c r="AY996" s="17" t="s">
        <v>142</v>
      </c>
      <c r="BE996" s="196">
        <f>IF(N996="základní",J996,0)</f>
        <v>0</v>
      </c>
      <c r="BF996" s="196">
        <f>IF(N996="snížená",J996,0)</f>
        <v>0</v>
      </c>
      <c r="BG996" s="196">
        <f>IF(N996="zákl. přenesená",J996,0)</f>
        <v>0</v>
      </c>
      <c r="BH996" s="196">
        <f>IF(N996="sníž. přenesená",J996,0)</f>
        <v>0</v>
      </c>
      <c r="BI996" s="196">
        <f>IF(N996="nulová",J996,0)</f>
        <v>0</v>
      </c>
      <c r="BJ996" s="17" t="s">
        <v>150</v>
      </c>
      <c r="BK996" s="196">
        <f>ROUND(I996*H996,2)</f>
        <v>0</v>
      </c>
      <c r="BL996" s="17" t="s">
        <v>261</v>
      </c>
      <c r="BM996" s="195" t="s">
        <v>1636</v>
      </c>
    </row>
    <row r="997" spans="1:65" s="2" customFormat="1" ht="33" customHeight="1">
      <c r="A997" s="34"/>
      <c r="B997" s="35"/>
      <c r="C997" s="183" t="s">
        <v>1637</v>
      </c>
      <c r="D997" s="183" t="s">
        <v>145</v>
      </c>
      <c r="E997" s="184" t="s">
        <v>1638</v>
      </c>
      <c r="F997" s="185" t="s">
        <v>1639</v>
      </c>
      <c r="G997" s="186" t="s">
        <v>157</v>
      </c>
      <c r="H997" s="187">
        <v>40.07</v>
      </c>
      <c r="I997" s="188"/>
      <c r="J997" s="189">
        <f>ROUND(I997*H997,2)</f>
        <v>0</v>
      </c>
      <c r="K997" s="190"/>
      <c r="L997" s="39"/>
      <c r="M997" s="191" t="s">
        <v>1</v>
      </c>
      <c r="N997" s="192" t="s">
        <v>39</v>
      </c>
      <c r="O997" s="71"/>
      <c r="P997" s="193">
        <f>O997*H997</f>
        <v>0</v>
      </c>
      <c r="Q997" s="193">
        <v>4.4999999999999997E-3</v>
      </c>
      <c r="R997" s="193">
        <f>Q997*H997</f>
        <v>0.18031499999999998</v>
      </c>
      <c r="S997" s="193">
        <v>0</v>
      </c>
      <c r="T997" s="194">
        <f>S997*H997</f>
        <v>0</v>
      </c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R997" s="195" t="s">
        <v>261</v>
      </c>
      <c r="AT997" s="195" t="s">
        <v>145</v>
      </c>
      <c r="AU997" s="195" t="s">
        <v>150</v>
      </c>
      <c r="AY997" s="17" t="s">
        <v>142</v>
      </c>
      <c r="BE997" s="196">
        <f>IF(N997="základní",J997,0)</f>
        <v>0</v>
      </c>
      <c r="BF997" s="196">
        <f>IF(N997="snížená",J997,0)</f>
        <v>0</v>
      </c>
      <c r="BG997" s="196">
        <f>IF(N997="zákl. přenesená",J997,0)</f>
        <v>0</v>
      </c>
      <c r="BH997" s="196">
        <f>IF(N997="sníž. přenesená",J997,0)</f>
        <v>0</v>
      </c>
      <c r="BI997" s="196">
        <f>IF(N997="nulová",J997,0)</f>
        <v>0</v>
      </c>
      <c r="BJ997" s="17" t="s">
        <v>150</v>
      </c>
      <c r="BK997" s="196">
        <f>ROUND(I997*H997,2)</f>
        <v>0</v>
      </c>
      <c r="BL997" s="17" t="s">
        <v>261</v>
      </c>
      <c r="BM997" s="195" t="s">
        <v>1640</v>
      </c>
    </row>
    <row r="998" spans="1:65" s="2" customFormat="1" ht="24.2" customHeight="1">
      <c r="A998" s="34"/>
      <c r="B998" s="35"/>
      <c r="C998" s="183" t="s">
        <v>1641</v>
      </c>
      <c r="D998" s="183" t="s">
        <v>145</v>
      </c>
      <c r="E998" s="184" t="s">
        <v>1642</v>
      </c>
      <c r="F998" s="185" t="s">
        <v>1643</v>
      </c>
      <c r="G998" s="186" t="s">
        <v>157</v>
      </c>
      <c r="H998" s="187">
        <v>5.38</v>
      </c>
      <c r="I998" s="188"/>
      <c r="J998" s="189">
        <f>ROUND(I998*H998,2)</f>
        <v>0</v>
      </c>
      <c r="K998" s="190"/>
      <c r="L998" s="39"/>
      <c r="M998" s="191" t="s">
        <v>1</v>
      </c>
      <c r="N998" s="192" t="s">
        <v>39</v>
      </c>
      <c r="O998" s="71"/>
      <c r="P998" s="193">
        <f>O998*H998</f>
        <v>0</v>
      </c>
      <c r="Q998" s="193">
        <v>0</v>
      </c>
      <c r="R998" s="193">
        <f>Q998*H998</f>
        <v>0</v>
      </c>
      <c r="S998" s="193">
        <v>2.5000000000000001E-3</v>
      </c>
      <c r="T998" s="194">
        <f>S998*H998</f>
        <v>1.345E-2</v>
      </c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R998" s="195" t="s">
        <v>261</v>
      </c>
      <c r="AT998" s="195" t="s">
        <v>145</v>
      </c>
      <c r="AU998" s="195" t="s">
        <v>150</v>
      </c>
      <c r="AY998" s="17" t="s">
        <v>142</v>
      </c>
      <c r="BE998" s="196">
        <f>IF(N998="základní",J998,0)</f>
        <v>0</v>
      </c>
      <c r="BF998" s="196">
        <f>IF(N998="snížená",J998,0)</f>
        <v>0</v>
      </c>
      <c r="BG998" s="196">
        <f>IF(N998="zákl. přenesená",J998,0)</f>
        <v>0</v>
      </c>
      <c r="BH998" s="196">
        <f>IF(N998="sníž. přenesená",J998,0)</f>
        <v>0</v>
      </c>
      <c r="BI998" s="196">
        <f>IF(N998="nulová",J998,0)</f>
        <v>0</v>
      </c>
      <c r="BJ998" s="17" t="s">
        <v>150</v>
      </c>
      <c r="BK998" s="196">
        <f>ROUND(I998*H998,2)</f>
        <v>0</v>
      </c>
      <c r="BL998" s="17" t="s">
        <v>261</v>
      </c>
      <c r="BM998" s="195" t="s">
        <v>1644</v>
      </c>
    </row>
    <row r="999" spans="1:65" s="13" customFormat="1" ht="11.25">
      <c r="B999" s="197"/>
      <c r="C999" s="198"/>
      <c r="D999" s="199" t="s">
        <v>152</v>
      </c>
      <c r="E999" s="200" t="s">
        <v>1</v>
      </c>
      <c r="F999" s="201" t="s">
        <v>180</v>
      </c>
      <c r="G999" s="198"/>
      <c r="H999" s="200" t="s">
        <v>1</v>
      </c>
      <c r="I999" s="202"/>
      <c r="J999" s="198"/>
      <c r="K999" s="198"/>
      <c r="L999" s="203"/>
      <c r="M999" s="204"/>
      <c r="N999" s="205"/>
      <c r="O999" s="205"/>
      <c r="P999" s="205"/>
      <c r="Q999" s="205"/>
      <c r="R999" s="205"/>
      <c r="S999" s="205"/>
      <c r="T999" s="206"/>
      <c r="AT999" s="207" t="s">
        <v>152</v>
      </c>
      <c r="AU999" s="207" t="s">
        <v>150</v>
      </c>
      <c r="AV999" s="13" t="s">
        <v>80</v>
      </c>
      <c r="AW999" s="13" t="s">
        <v>31</v>
      </c>
      <c r="AX999" s="13" t="s">
        <v>73</v>
      </c>
      <c r="AY999" s="207" t="s">
        <v>142</v>
      </c>
    </row>
    <row r="1000" spans="1:65" s="14" customFormat="1" ht="11.25">
      <c r="B1000" s="208"/>
      <c r="C1000" s="209"/>
      <c r="D1000" s="199" t="s">
        <v>152</v>
      </c>
      <c r="E1000" s="210" t="s">
        <v>1</v>
      </c>
      <c r="F1000" s="211" t="s">
        <v>181</v>
      </c>
      <c r="G1000" s="209"/>
      <c r="H1000" s="212">
        <v>5.38</v>
      </c>
      <c r="I1000" s="213"/>
      <c r="J1000" s="209"/>
      <c r="K1000" s="209"/>
      <c r="L1000" s="214"/>
      <c r="M1000" s="215"/>
      <c r="N1000" s="216"/>
      <c r="O1000" s="216"/>
      <c r="P1000" s="216"/>
      <c r="Q1000" s="216"/>
      <c r="R1000" s="216"/>
      <c r="S1000" s="216"/>
      <c r="T1000" s="217"/>
      <c r="AT1000" s="218" t="s">
        <v>152</v>
      </c>
      <c r="AU1000" s="218" t="s">
        <v>150</v>
      </c>
      <c r="AV1000" s="14" t="s">
        <v>150</v>
      </c>
      <c r="AW1000" s="14" t="s">
        <v>31</v>
      </c>
      <c r="AX1000" s="14" t="s">
        <v>80</v>
      </c>
      <c r="AY1000" s="218" t="s">
        <v>142</v>
      </c>
    </row>
    <row r="1001" spans="1:65" s="2" customFormat="1" ht="16.5" customHeight="1">
      <c r="A1001" s="34"/>
      <c r="B1001" s="35"/>
      <c r="C1001" s="183" t="s">
        <v>1645</v>
      </c>
      <c r="D1001" s="183" t="s">
        <v>145</v>
      </c>
      <c r="E1001" s="184" t="s">
        <v>1646</v>
      </c>
      <c r="F1001" s="185" t="s">
        <v>1647</v>
      </c>
      <c r="G1001" s="186" t="s">
        <v>157</v>
      </c>
      <c r="H1001" s="187">
        <v>40.07</v>
      </c>
      <c r="I1001" s="188"/>
      <c r="J1001" s="189">
        <f>ROUND(I1001*H1001,2)</f>
        <v>0</v>
      </c>
      <c r="K1001" s="190"/>
      <c r="L1001" s="39"/>
      <c r="M1001" s="191" t="s">
        <v>1</v>
      </c>
      <c r="N1001" s="192" t="s">
        <v>39</v>
      </c>
      <c r="O1001" s="71"/>
      <c r="P1001" s="193">
        <f>O1001*H1001</f>
        <v>0</v>
      </c>
      <c r="Q1001" s="193">
        <v>2.9999999999999997E-4</v>
      </c>
      <c r="R1001" s="193">
        <f>Q1001*H1001</f>
        <v>1.2020999999999999E-2</v>
      </c>
      <c r="S1001" s="193">
        <v>0</v>
      </c>
      <c r="T1001" s="194">
        <f>S1001*H1001</f>
        <v>0</v>
      </c>
      <c r="U1001" s="34"/>
      <c r="V1001" s="34"/>
      <c r="W1001" s="34"/>
      <c r="X1001" s="34"/>
      <c r="Y1001" s="34"/>
      <c r="Z1001" s="34"/>
      <c r="AA1001" s="34"/>
      <c r="AB1001" s="34"/>
      <c r="AC1001" s="34"/>
      <c r="AD1001" s="34"/>
      <c r="AE1001" s="34"/>
      <c r="AR1001" s="195" t="s">
        <v>261</v>
      </c>
      <c r="AT1001" s="195" t="s">
        <v>145</v>
      </c>
      <c r="AU1001" s="195" t="s">
        <v>150</v>
      </c>
      <c r="AY1001" s="17" t="s">
        <v>142</v>
      </c>
      <c r="BE1001" s="196">
        <f>IF(N1001="základní",J1001,0)</f>
        <v>0</v>
      </c>
      <c r="BF1001" s="196">
        <f>IF(N1001="snížená",J1001,0)</f>
        <v>0</v>
      </c>
      <c r="BG1001" s="196">
        <f>IF(N1001="zákl. přenesená",J1001,0)</f>
        <v>0</v>
      </c>
      <c r="BH1001" s="196">
        <f>IF(N1001="sníž. přenesená",J1001,0)</f>
        <v>0</v>
      </c>
      <c r="BI1001" s="196">
        <f>IF(N1001="nulová",J1001,0)</f>
        <v>0</v>
      </c>
      <c r="BJ1001" s="17" t="s">
        <v>150</v>
      </c>
      <c r="BK1001" s="196">
        <f>ROUND(I1001*H1001,2)</f>
        <v>0</v>
      </c>
      <c r="BL1001" s="17" t="s">
        <v>261</v>
      </c>
      <c r="BM1001" s="195" t="s">
        <v>1648</v>
      </c>
    </row>
    <row r="1002" spans="1:65" s="13" customFormat="1" ht="11.25">
      <c r="B1002" s="197"/>
      <c r="C1002" s="198"/>
      <c r="D1002" s="199" t="s">
        <v>152</v>
      </c>
      <c r="E1002" s="200" t="s">
        <v>1</v>
      </c>
      <c r="F1002" s="201" t="s">
        <v>1649</v>
      </c>
      <c r="G1002" s="198"/>
      <c r="H1002" s="200" t="s">
        <v>1</v>
      </c>
      <c r="I1002" s="202"/>
      <c r="J1002" s="198"/>
      <c r="K1002" s="198"/>
      <c r="L1002" s="203"/>
      <c r="M1002" s="204"/>
      <c r="N1002" s="205"/>
      <c r="O1002" s="205"/>
      <c r="P1002" s="205"/>
      <c r="Q1002" s="205"/>
      <c r="R1002" s="205"/>
      <c r="S1002" s="205"/>
      <c r="T1002" s="206"/>
      <c r="AT1002" s="207" t="s">
        <v>152</v>
      </c>
      <c r="AU1002" s="207" t="s">
        <v>150</v>
      </c>
      <c r="AV1002" s="13" t="s">
        <v>80</v>
      </c>
      <c r="AW1002" s="13" t="s">
        <v>31</v>
      </c>
      <c r="AX1002" s="13" t="s">
        <v>73</v>
      </c>
      <c r="AY1002" s="207" t="s">
        <v>142</v>
      </c>
    </row>
    <row r="1003" spans="1:65" s="14" customFormat="1" ht="11.25">
      <c r="B1003" s="208"/>
      <c r="C1003" s="209"/>
      <c r="D1003" s="199" t="s">
        <v>152</v>
      </c>
      <c r="E1003" s="210" t="s">
        <v>1</v>
      </c>
      <c r="F1003" s="211" t="s">
        <v>1650</v>
      </c>
      <c r="G1003" s="209"/>
      <c r="H1003" s="212">
        <v>40.07</v>
      </c>
      <c r="I1003" s="213"/>
      <c r="J1003" s="209"/>
      <c r="K1003" s="209"/>
      <c r="L1003" s="214"/>
      <c r="M1003" s="215"/>
      <c r="N1003" s="216"/>
      <c r="O1003" s="216"/>
      <c r="P1003" s="216"/>
      <c r="Q1003" s="216"/>
      <c r="R1003" s="216"/>
      <c r="S1003" s="216"/>
      <c r="T1003" s="217"/>
      <c r="AT1003" s="218" t="s">
        <v>152</v>
      </c>
      <c r="AU1003" s="218" t="s">
        <v>150</v>
      </c>
      <c r="AV1003" s="14" t="s">
        <v>150</v>
      </c>
      <c r="AW1003" s="14" t="s">
        <v>31</v>
      </c>
      <c r="AX1003" s="14" t="s">
        <v>80</v>
      </c>
      <c r="AY1003" s="218" t="s">
        <v>142</v>
      </c>
    </row>
    <row r="1004" spans="1:65" s="2" customFormat="1" ht="37.9" customHeight="1">
      <c r="A1004" s="34"/>
      <c r="B1004" s="35"/>
      <c r="C1004" s="230" t="s">
        <v>1651</v>
      </c>
      <c r="D1004" s="230" t="s">
        <v>413</v>
      </c>
      <c r="E1004" s="231" t="s">
        <v>1652</v>
      </c>
      <c r="F1004" s="232" t="s">
        <v>1653</v>
      </c>
      <c r="G1004" s="233" t="s">
        <v>157</v>
      </c>
      <c r="H1004" s="234">
        <v>44.076999999999998</v>
      </c>
      <c r="I1004" s="235"/>
      <c r="J1004" s="236">
        <f>ROUND(I1004*H1004,2)</f>
        <v>0</v>
      </c>
      <c r="K1004" s="237"/>
      <c r="L1004" s="238"/>
      <c r="M1004" s="239" t="s">
        <v>1</v>
      </c>
      <c r="N1004" s="240" t="s">
        <v>39</v>
      </c>
      <c r="O1004" s="71"/>
      <c r="P1004" s="193">
        <f>O1004*H1004</f>
        <v>0</v>
      </c>
      <c r="Q1004" s="193">
        <v>2.5999999999999999E-3</v>
      </c>
      <c r="R1004" s="193">
        <f>Q1004*H1004</f>
        <v>0.11460019999999999</v>
      </c>
      <c r="S1004" s="193">
        <v>0</v>
      </c>
      <c r="T1004" s="194">
        <f>S1004*H1004</f>
        <v>0</v>
      </c>
      <c r="U1004" s="34"/>
      <c r="V1004" s="34"/>
      <c r="W1004" s="34"/>
      <c r="X1004" s="34"/>
      <c r="Y1004" s="34"/>
      <c r="Z1004" s="34"/>
      <c r="AA1004" s="34"/>
      <c r="AB1004" s="34"/>
      <c r="AC1004" s="34"/>
      <c r="AD1004" s="34"/>
      <c r="AE1004" s="34"/>
      <c r="AR1004" s="195" t="s">
        <v>348</v>
      </c>
      <c r="AT1004" s="195" t="s">
        <v>413</v>
      </c>
      <c r="AU1004" s="195" t="s">
        <v>150</v>
      </c>
      <c r="AY1004" s="17" t="s">
        <v>142</v>
      </c>
      <c r="BE1004" s="196">
        <f>IF(N1004="základní",J1004,0)</f>
        <v>0</v>
      </c>
      <c r="BF1004" s="196">
        <f>IF(N1004="snížená",J1004,0)</f>
        <v>0</v>
      </c>
      <c r="BG1004" s="196">
        <f>IF(N1004="zákl. přenesená",J1004,0)</f>
        <v>0</v>
      </c>
      <c r="BH1004" s="196">
        <f>IF(N1004="sníž. přenesená",J1004,0)</f>
        <v>0</v>
      </c>
      <c r="BI1004" s="196">
        <f>IF(N1004="nulová",J1004,0)</f>
        <v>0</v>
      </c>
      <c r="BJ1004" s="17" t="s">
        <v>150</v>
      </c>
      <c r="BK1004" s="196">
        <f>ROUND(I1004*H1004,2)</f>
        <v>0</v>
      </c>
      <c r="BL1004" s="17" t="s">
        <v>261</v>
      </c>
      <c r="BM1004" s="195" t="s">
        <v>1654</v>
      </c>
    </row>
    <row r="1005" spans="1:65" s="14" customFormat="1" ht="11.25">
      <c r="B1005" s="208"/>
      <c r="C1005" s="209"/>
      <c r="D1005" s="199" t="s">
        <v>152</v>
      </c>
      <c r="E1005" s="209"/>
      <c r="F1005" s="211" t="s">
        <v>1655</v>
      </c>
      <c r="G1005" s="209"/>
      <c r="H1005" s="212">
        <v>44.076999999999998</v>
      </c>
      <c r="I1005" s="213"/>
      <c r="J1005" s="209"/>
      <c r="K1005" s="209"/>
      <c r="L1005" s="214"/>
      <c r="M1005" s="215"/>
      <c r="N1005" s="216"/>
      <c r="O1005" s="216"/>
      <c r="P1005" s="216"/>
      <c r="Q1005" s="216"/>
      <c r="R1005" s="216"/>
      <c r="S1005" s="216"/>
      <c r="T1005" s="217"/>
      <c r="AT1005" s="218" t="s">
        <v>152</v>
      </c>
      <c r="AU1005" s="218" t="s">
        <v>150</v>
      </c>
      <c r="AV1005" s="14" t="s">
        <v>150</v>
      </c>
      <c r="AW1005" s="14" t="s">
        <v>4</v>
      </c>
      <c r="AX1005" s="14" t="s">
        <v>80</v>
      </c>
      <c r="AY1005" s="218" t="s">
        <v>142</v>
      </c>
    </row>
    <row r="1006" spans="1:65" s="2" customFormat="1" ht="24.2" customHeight="1">
      <c r="A1006" s="34"/>
      <c r="B1006" s="35"/>
      <c r="C1006" s="183" t="s">
        <v>1656</v>
      </c>
      <c r="D1006" s="183" t="s">
        <v>145</v>
      </c>
      <c r="E1006" s="184" t="s">
        <v>1657</v>
      </c>
      <c r="F1006" s="185" t="s">
        <v>1658</v>
      </c>
      <c r="G1006" s="186" t="s">
        <v>313</v>
      </c>
      <c r="H1006" s="187">
        <v>20</v>
      </c>
      <c r="I1006" s="188"/>
      <c r="J1006" s="189">
        <f>ROUND(I1006*H1006,2)</f>
        <v>0</v>
      </c>
      <c r="K1006" s="190"/>
      <c r="L1006" s="39"/>
      <c r="M1006" s="191" t="s">
        <v>1</v>
      </c>
      <c r="N1006" s="192" t="s">
        <v>39</v>
      </c>
      <c r="O1006" s="71"/>
      <c r="P1006" s="193">
        <f>O1006*H1006</f>
        <v>0</v>
      </c>
      <c r="Q1006" s="193">
        <v>2.0000000000000002E-5</v>
      </c>
      <c r="R1006" s="193">
        <f>Q1006*H1006</f>
        <v>4.0000000000000002E-4</v>
      </c>
      <c r="S1006" s="193">
        <v>0</v>
      </c>
      <c r="T1006" s="194">
        <f>S1006*H1006</f>
        <v>0</v>
      </c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R1006" s="195" t="s">
        <v>261</v>
      </c>
      <c r="AT1006" s="195" t="s">
        <v>145</v>
      </c>
      <c r="AU1006" s="195" t="s">
        <v>150</v>
      </c>
      <c r="AY1006" s="17" t="s">
        <v>142</v>
      </c>
      <c r="BE1006" s="196">
        <f>IF(N1006="základní",J1006,0)</f>
        <v>0</v>
      </c>
      <c r="BF1006" s="196">
        <f>IF(N1006="snížená",J1006,0)</f>
        <v>0</v>
      </c>
      <c r="BG1006" s="196">
        <f>IF(N1006="zákl. přenesená",J1006,0)</f>
        <v>0</v>
      </c>
      <c r="BH1006" s="196">
        <f>IF(N1006="sníž. přenesená",J1006,0)</f>
        <v>0</v>
      </c>
      <c r="BI1006" s="196">
        <f>IF(N1006="nulová",J1006,0)</f>
        <v>0</v>
      </c>
      <c r="BJ1006" s="17" t="s">
        <v>150</v>
      </c>
      <c r="BK1006" s="196">
        <f>ROUND(I1006*H1006,2)</f>
        <v>0</v>
      </c>
      <c r="BL1006" s="17" t="s">
        <v>261</v>
      </c>
      <c r="BM1006" s="195" t="s">
        <v>1659</v>
      </c>
    </row>
    <row r="1007" spans="1:65" s="2" customFormat="1" ht="16.5" customHeight="1">
      <c r="A1007" s="34"/>
      <c r="B1007" s="35"/>
      <c r="C1007" s="183" t="s">
        <v>1660</v>
      </c>
      <c r="D1007" s="183" t="s">
        <v>145</v>
      </c>
      <c r="E1007" s="184" t="s">
        <v>1661</v>
      </c>
      <c r="F1007" s="185" t="s">
        <v>1662</v>
      </c>
      <c r="G1007" s="186" t="s">
        <v>313</v>
      </c>
      <c r="H1007" s="187">
        <v>43.65</v>
      </c>
      <c r="I1007" s="188"/>
      <c r="J1007" s="189">
        <f>ROUND(I1007*H1007,2)</f>
        <v>0</v>
      </c>
      <c r="K1007" s="190"/>
      <c r="L1007" s="39"/>
      <c r="M1007" s="191" t="s">
        <v>1</v>
      </c>
      <c r="N1007" s="192" t="s">
        <v>39</v>
      </c>
      <c r="O1007" s="71"/>
      <c r="P1007" s="193">
        <f>O1007*H1007</f>
        <v>0</v>
      </c>
      <c r="Q1007" s="193">
        <v>3.0000000000000001E-5</v>
      </c>
      <c r="R1007" s="193">
        <f>Q1007*H1007</f>
        <v>1.3094999999999999E-3</v>
      </c>
      <c r="S1007" s="193">
        <v>0</v>
      </c>
      <c r="T1007" s="194">
        <f>S1007*H1007</f>
        <v>0</v>
      </c>
      <c r="U1007" s="34"/>
      <c r="V1007" s="34"/>
      <c r="W1007" s="34"/>
      <c r="X1007" s="34"/>
      <c r="Y1007" s="34"/>
      <c r="Z1007" s="34"/>
      <c r="AA1007" s="34"/>
      <c r="AB1007" s="34"/>
      <c r="AC1007" s="34"/>
      <c r="AD1007" s="34"/>
      <c r="AE1007" s="34"/>
      <c r="AR1007" s="195" t="s">
        <v>261</v>
      </c>
      <c r="AT1007" s="195" t="s">
        <v>145</v>
      </c>
      <c r="AU1007" s="195" t="s">
        <v>150</v>
      </c>
      <c r="AY1007" s="17" t="s">
        <v>142</v>
      </c>
      <c r="BE1007" s="196">
        <f>IF(N1007="základní",J1007,0)</f>
        <v>0</v>
      </c>
      <c r="BF1007" s="196">
        <f>IF(N1007="snížená",J1007,0)</f>
        <v>0</v>
      </c>
      <c r="BG1007" s="196">
        <f>IF(N1007="zákl. přenesená",J1007,0)</f>
        <v>0</v>
      </c>
      <c r="BH1007" s="196">
        <f>IF(N1007="sníž. přenesená",J1007,0)</f>
        <v>0</v>
      </c>
      <c r="BI1007" s="196">
        <f>IF(N1007="nulová",J1007,0)</f>
        <v>0</v>
      </c>
      <c r="BJ1007" s="17" t="s">
        <v>150</v>
      </c>
      <c r="BK1007" s="196">
        <f>ROUND(I1007*H1007,2)</f>
        <v>0</v>
      </c>
      <c r="BL1007" s="17" t="s">
        <v>261</v>
      </c>
      <c r="BM1007" s="195" t="s">
        <v>1663</v>
      </c>
    </row>
    <row r="1008" spans="1:65" s="13" customFormat="1" ht="11.25">
      <c r="B1008" s="197"/>
      <c r="C1008" s="198"/>
      <c r="D1008" s="199" t="s">
        <v>152</v>
      </c>
      <c r="E1008" s="200" t="s">
        <v>1</v>
      </c>
      <c r="F1008" s="201" t="s">
        <v>1664</v>
      </c>
      <c r="G1008" s="198"/>
      <c r="H1008" s="200" t="s">
        <v>1</v>
      </c>
      <c r="I1008" s="202"/>
      <c r="J1008" s="198"/>
      <c r="K1008" s="198"/>
      <c r="L1008" s="203"/>
      <c r="M1008" s="204"/>
      <c r="N1008" s="205"/>
      <c r="O1008" s="205"/>
      <c r="P1008" s="205"/>
      <c r="Q1008" s="205"/>
      <c r="R1008" s="205"/>
      <c r="S1008" s="205"/>
      <c r="T1008" s="206"/>
      <c r="AT1008" s="207" t="s">
        <v>152</v>
      </c>
      <c r="AU1008" s="207" t="s">
        <v>150</v>
      </c>
      <c r="AV1008" s="13" t="s">
        <v>80</v>
      </c>
      <c r="AW1008" s="13" t="s">
        <v>31</v>
      </c>
      <c r="AX1008" s="13" t="s">
        <v>73</v>
      </c>
      <c r="AY1008" s="207" t="s">
        <v>142</v>
      </c>
    </row>
    <row r="1009" spans="1:65" s="13" customFormat="1" ht="11.25">
      <c r="B1009" s="197"/>
      <c r="C1009" s="198"/>
      <c r="D1009" s="199" t="s">
        <v>152</v>
      </c>
      <c r="E1009" s="200" t="s">
        <v>1</v>
      </c>
      <c r="F1009" s="201" t="s">
        <v>180</v>
      </c>
      <c r="G1009" s="198"/>
      <c r="H1009" s="200" t="s">
        <v>1</v>
      </c>
      <c r="I1009" s="202"/>
      <c r="J1009" s="198"/>
      <c r="K1009" s="198"/>
      <c r="L1009" s="203"/>
      <c r="M1009" s="204"/>
      <c r="N1009" s="205"/>
      <c r="O1009" s="205"/>
      <c r="P1009" s="205"/>
      <c r="Q1009" s="205"/>
      <c r="R1009" s="205"/>
      <c r="S1009" s="205"/>
      <c r="T1009" s="206"/>
      <c r="AT1009" s="207" t="s">
        <v>152</v>
      </c>
      <c r="AU1009" s="207" t="s">
        <v>150</v>
      </c>
      <c r="AV1009" s="13" t="s">
        <v>80</v>
      </c>
      <c r="AW1009" s="13" t="s">
        <v>31</v>
      </c>
      <c r="AX1009" s="13" t="s">
        <v>73</v>
      </c>
      <c r="AY1009" s="207" t="s">
        <v>142</v>
      </c>
    </row>
    <row r="1010" spans="1:65" s="14" customFormat="1" ht="11.25">
      <c r="B1010" s="208"/>
      <c r="C1010" s="209"/>
      <c r="D1010" s="199" t="s">
        <v>152</v>
      </c>
      <c r="E1010" s="210" t="s">
        <v>1</v>
      </c>
      <c r="F1010" s="211" t="s">
        <v>1665</v>
      </c>
      <c r="G1010" s="209"/>
      <c r="H1010" s="212">
        <v>11.85</v>
      </c>
      <c r="I1010" s="213"/>
      <c r="J1010" s="209"/>
      <c r="K1010" s="209"/>
      <c r="L1010" s="214"/>
      <c r="M1010" s="215"/>
      <c r="N1010" s="216"/>
      <c r="O1010" s="216"/>
      <c r="P1010" s="216"/>
      <c r="Q1010" s="216"/>
      <c r="R1010" s="216"/>
      <c r="S1010" s="216"/>
      <c r="T1010" s="217"/>
      <c r="AT1010" s="218" t="s">
        <v>152</v>
      </c>
      <c r="AU1010" s="218" t="s">
        <v>150</v>
      </c>
      <c r="AV1010" s="14" t="s">
        <v>150</v>
      </c>
      <c r="AW1010" s="14" t="s">
        <v>31</v>
      </c>
      <c r="AX1010" s="14" t="s">
        <v>73</v>
      </c>
      <c r="AY1010" s="218" t="s">
        <v>142</v>
      </c>
    </row>
    <row r="1011" spans="1:65" s="13" customFormat="1" ht="11.25">
      <c r="B1011" s="197"/>
      <c r="C1011" s="198"/>
      <c r="D1011" s="199" t="s">
        <v>152</v>
      </c>
      <c r="E1011" s="200" t="s">
        <v>1</v>
      </c>
      <c r="F1011" s="201" t="s">
        <v>188</v>
      </c>
      <c r="G1011" s="198"/>
      <c r="H1011" s="200" t="s">
        <v>1</v>
      </c>
      <c r="I1011" s="202"/>
      <c r="J1011" s="198"/>
      <c r="K1011" s="198"/>
      <c r="L1011" s="203"/>
      <c r="M1011" s="204"/>
      <c r="N1011" s="205"/>
      <c r="O1011" s="205"/>
      <c r="P1011" s="205"/>
      <c r="Q1011" s="205"/>
      <c r="R1011" s="205"/>
      <c r="S1011" s="205"/>
      <c r="T1011" s="206"/>
      <c r="AT1011" s="207" t="s">
        <v>152</v>
      </c>
      <c r="AU1011" s="207" t="s">
        <v>150</v>
      </c>
      <c r="AV1011" s="13" t="s">
        <v>80</v>
      </c>
      <c r="AW1011" s="13" t="s">
        <v>31</v>
      </c>
      <c r="AX1011" s="13" t="s">
        <v>73</v>
      </c>
      <c r="AY1011" s="207" t="s">
        <v>142</v>
      </c>
    </row>
    <row r="1012" spans="1:65" s="14" customFormat="1" ht="11.25">
      <c r="B1012" s="208"/>
      <c r="C1012" s="209"/>
      <c r="D1012" s="199" t="s">
        <v>152</v>
      </c>
      <c r="E1012" s="210" t="s">
        <v>1</v>
      </c>
      <c r="F1012" s="211" t="s">
        <v>1501</v>
      </c>
      <c r="G1012" s="209"/>
      <c r="H1012" s="212">
        <v>12.7</v>
      </c>
      <c r="I1012" s="213"/>
      <c r="J1012" s="209"/>
      <c r="K1012" s="209"/>
      <c r="L1012" s="214"/>
      <c r="M1012" s="215"/>
      <c r="N1012" s="216"/>
      <c r="O1012" s="216"/>
      <c r="P1012" s="216"/>
      <c r="Q1012" s="216"/>
      <c r="R1012" s="216"/>
      <c r="S1012" s="216"/>
      <c r="T1012" s="217"/>
      <c r="AT1012" s="218" t="s">
        <v>152</v>
      </c>
      <c r="AU1012" s="218" t="s">
        <v>150</v>
      </c>
      <c r="AV1012" s="14" t="s">
        <v>150</v>
      </c>
      <c r="AW1012" s="14" t="s">
        <v>31</v>
      </c>
      <c r="AX1012" s="14" t="s">
        <v>73</v>
      </c>
      <c r="AY1012" s="218" t="s">
        <v>142</v>
      </c>
    </row>
    <row r="1013" spans="1:65" s="13" customFormat="1" ht="11.25">
      <c r="B1013" s="197"/>
      <c r="C1013" s="198"/>
      <c r="D1013" s="199" t="s">
        <v>152</v>
      </c>
      <c r="E1013" s="200" t="s">
        <v>1</v>
      </c>
      <c r="F1013" s="201" t="s">
        <v>190</v>
      </c>
      <c r="G1013" s="198"/>
      <c r="H1013" s="200" t="s">
        <v>1</v>
      </c>
      <c r="I1013" s="202"/>
      <c r="J1013" s="198"/>
      <c r="K1013" s="198"/>
      <c r="L1013" s="203"/>
      <c r="M1013" s="204"/>
      <c r="N1013" s="205"/>
      <c r="O1013" s="205"/>
      <c r="P1013" s="205"/>
      <c r="Q1013" s="205"/>
      <c r="R1013" s="205"/>
      <c r="S1013" s="205"/>
      <c r="T1013" s="206"/>
      <c r="AT1013" s="207" t="s">
        <v>152</v>
      </c>
      <c r="AU1013" s="207" t="s">
        <v>150</v>
      </c>
      <c r="AV1013" s="13" t="s">
        <v>80</v>
      </c>
      <c r="AW1013" s="13" t="s">
        <v>31</v>
      </c>
      <c r="AX1013" s="13" t="s">
        <v>73</v>
      </c>
      <c r="AY1013" s="207" t="s">
        <v>142</v>
      </c>
    </row>
    <row r="1014" spans="1:65" s="14" customFormat="1" ht="11.25">
      <c r="B1014" s="208"/>
      <c r="C1014" s="209"/>
      <c r="D1014" s="199" t="s">
        <v>152</v>
      </c>
      <c r="E1014" s="210" t="s">
        <v>1</v>
      </c>
      <c r="F1014" s="211" t="s">
        <v>1600</v>
      </c>
      <c r="G1014" s="209"/>
      <c r="H1014" s="212">
        <v>19.099999999999998</v>
      </c>
      <c r="I1014" s="213"/>
      <c r="J1014" s="209"/>
      <c r="K1014" s="209"/>
      <c r="L1014" s="214"/>
      <c r="M1014" s="215"/>
      <c r="N1014" s="216"/>
      <c r="O1014" s="216"/>
      <c r="P1014" s="216"/>
      <c r="Q1014" s="216"/>
      <c r="R1014" s="216"/>
      <c r="S1014" s="216"/>
      <c r="T1014" s="217"/>
      <c r="AT1014" s="218" t="s">
        <v>152</v>
      </c>
      <c r="AU1014" s="218" t="s">
        <v>150</v>
      </c>
      <c r="AV1014" s="14" t="s">
        <v>150</v>
      </c>
      <c r="AW1014" s="14" t="s">
        <v>31</v>
      </c>
      <c r="AX1014" s="14" t="s">
        <v>73</v>
      </c>
      <c r="AY1014" s="218" t="s">
        <v>142</v>
      </c>
    </row>
    <row r="1015" spans="1:65" s="15" customFormat="1" ht="11.25">
      <c r="B1015" s="219"/>
      <c r="C1015" s="220"/>
      <c r="D1015" s="199" t="s">
        <v>152</v>
      </c>
      <c r="E1015" s="221" t="s">
        <v>1</v>
      </c>
      <c r="F1015" s="222" t="s">
        <v>163</v>
      </c>
      <c r="G1015" s="220"/>
      <c r="H1015" s="223">
        <v>43.649999999999991</v>
      </c>
      <c r="I1015" s="224"/>
      <c r="J1015" s="220"/>
      <c r="K1015" s="220"/>
      <c r="L1015" s="225"/>
      <c r="M1015" s="226"/>
      <c r="N1015" s="227"/>
      <c r="O1015" s="227"/>
      <c r="P1015" s="227"/>
      <c r="Q1015" s="227"/>
      <c r="R1015" s="227"/>
      <c r="S1015" s="227"/>
      <c r="T1015" s="228"/>
      <c r="AT1015" s="229" t="s">
        <v>152</v>
      </c>
      <c r="AU1015" s="229" t="s">
        <v>150</v>
      </c>
      <c r="AV1015" s="15" t="s">
        <v>149</v>
      </c>
      <c r="AW1015" s="15" t="s">
        <v>31</v>
      </c>
      <c r="AX1015" s="15" t="s">
        <v>80</v>
      </c>
      <c r="AY1015" s="229" t="s">
        <v>142</v>
      </c>
    </row>
    <row r="1016" spans="1:65" s="2" customFormat="1" ht="33" customHeight="1">
      <c r="A1016" s="34"/>
      <c r="B1016" s="35"/>
      <c r="C1016" s="183" t="s">
        <v>1666</v>
      </c>
      <c r="D1016" s="183" t="s">
        <v>145</v>
      </c>
      <c r="E1016" s="184" t="s">
        <v>1667</v>
      </c>
      <c r="F1016" s="185" t="s">
        <v>1668</v>
      </c>
      <c r="G1016" s="186" t="s">
        <v>148</v>
      </c>
      <c r="H1016" s="187">
        <v>0.317</v>
      </c>
      <c r="I1016" s="188"/>
      <c r="J1016" s="189">
        <f>ROUND(I1016*H1016,2)</f>
        <v>0</v>
      </c>
      <c r="K1016" s="190"/>
      <c r="L1016" s="39"/>
      <c r="M1016" s="191" t="s">
        <v>1</v>
      </c>
      <c r="N1016" s="192" t="s">
        <v>39</v>
      </c>
      <c r="O1016" s="71"/>
      <c r="P1016" s="193">
        <f>O1016*H1016</f>
        <v>0</v>
      </c>
      <c r="Q1016" s="193">
        <v>0</v>
      </c>
      <c r="R1016" s="193">
        <f>Q1016*H1016</f>
        <v>0</v>
      </c>
      <c r="S1016" s="193">
        <v>0</v>
      </c>
      <c r="T1016" s="194">
        <f>S1016*H1016</f>
        <v>0</v>
      </c>
      <c r="U1016" s="34"/>
      <c r="V1016" s="34"/>
      <c r="W1016" s="34"/>
      <c r="X1016" s="34"/>
      <c r="Y1016" s="34"/>
      <c r="Z1016" s="34"/>
      <c r="AA1016" s="34"/>
      <c r="AB1016" s="34"/>
      <c r="AC1016" s="34"/>
      <c r="AD1016" s="34"/>
      <c r="AE1016" s="34"/>
      <c r="AR1016" s="195" t="s">
        <v>261</v>
      </c>
      <c r="AT1016" s="195" t="s">
        <v>145</v>
      </c>
      <c r="AU1016" s="195" t="s">
        <v>150</v>
      </c>
      <c r="AY1016" s="17" t="s">
        <v>142</v>
      </c>
      <c r="BE1016" s="196">
        <f>IF(N1016="základní",J1016,0)</f>
        <v>0</v>
      </c>
      <c r="BF1016" s="196">
        <f>IF(N1016="snížená",J1016,0)</f>
        <v>0</v>
      </c>
      <c r="BG1016" s="196">
        <f>IF(N1016="zákl. přenesená",J1016,0)</f>
        <v>0</v>
      </c>
      <c r="BH1016" s="196">
        <f>IF(N1016="sníž. přenesená",J1016,0)</f>
        <v>0</v>
      </c>
      <c r="BI1016" s="196">
        <f>IF(N1016="nulová",J1016,0)</f>
        <v>0</v>
      </c>
      <c r="BJ1016" s="17" t="s">
        <v>150</v>
      </c>
      <c r="BK1016" s="196">
        <f>ROUND(I1016*H1016,2)</f>
        <v>0</v>
      </c>
      <c r="BL1016" s="17" t="s">
        <v>261</v>
      </c>
      <c r="BM1016" s="195" t="s">
        <v>1669</v>
      </c>
    </row>
    <row r="1017" spans="1:65" s="2" customFormat="1" ht="24.2" customHeight="1">
      <c r="A1017" s="34"/>
      <c r="B1017" s="35"/>
      <c r="C1017" s="183" t="s">
        <v>1670</v>
      </c>
      <c r="D1017" s="183" t="s">
        <v>145</v>
      </c>
      <c r="E1017" s="184" t="s">
        <v>1671</v>
      </c>
      <c r="F1017" s="185" t="s">
        <v>1672</v>
      </c>
      <c r="G1017" s="186" t="s">
        <v>148</v>
      </c>
      <c r="H1017" s="187">
        <v>0.317</v>
      </c>
      <c r="I1017" s="188"/>
      <c r="J1017" s="189">
        <f>ROUND(I1017*H1017,2)</f>
        <v>0</v>
      </c>
      <c r="K1017" s="190"/>
      <c r="L1017" s="39"/>
      <c r="M1017" s="191" t="s">
        <v>1</v>
      </c>
      <c r="N1017" s="192" t="s">
        <v>39</v>
      </c>
      <c r="O1017" s="71"/>
      <c r="P1017" s="193">
        <f>O1017*H1017</f>
        <v>0</v>
      </c>
      <c r="Q1017" s="193">
        <v>0</v>
      </c>
      <c r="R1017" s="193">
        <f>Q1017*H1017</f>
        <v>0</v>
      </c>
      <c r="S1017" s="193">
        <v>0</v>
      </c>
      <c r="T1017" s="194">
        <f>S1017*H1017</f>
        <v>0</v>
      </c>
      <c r="U1017" s="34"/>
      <c r="V1017" s="34"/>
      <c r="W1017" s="34"/>
      <c r="X1017" s="34"/>
      <c r="Y1017" s="34"/>
      <c r="Z1017" s="34"/>
      <c r="AA1017" s="34"/>
      <c r="AB1017" s="34"/>
      <c r="AC1017" s="34"/>
      <c r="AD1017" s="34"/>
      <c r="AE1017" s="34"/>
      <c r="AR1017" s="195" t="s">
        <v>261</v>
      </c>
      <c r="AT1017" s="195" t="s">
        <v>145</v>
      </c>
      <c r="AU1017" s="195" t="s">
        <v>150</v>
      </c>
      <c r="AY1017" s="17" t="s">
        <v>142</v>
      </c>
      <c r="BE1017" s="196">
        <f>IF(N1017="základní",J1017,0)</f>
        <v>0</v>
      </c>
      <c r="BF1017" s="196">
        <f>IF(N1017="snížená",J1017,0)</f>
        <v>0</v>
      </c>
      <c r="BG1017" s="196">
        <f>IF(N1017="zákl. přenesená",J1017,0)</f>
        <v>0</v>
      </c>
      <c r="BH1017" s="196">
        <f>IF(N1017="sníž. přenesená",J1017,0)</f>
        <v>0</v>
      </c>
      <c r="BI1017" s="196">
        <f>IF(N1017="nulová",J1017,0)</f>
        <v>0</v>
      </c>
      <c r="BJ1017" s="17" t="s">
        <v>150</v>
      </c>
      <c r="BK1017" s="196">
        <f>ROUND(I1017*H1017,2)</f>
        <v>0</v>
      </c>
      <c r="BL1017" s="17" t="s">
        <v>261</v>
      </c>
      <c r="BM1017" s="195" t="s">
        <v>1673</v>
      </c>
    </row>
    <row r="1018" spans="1:65" s="12" customFormat="1" ht="22.9" customHeight="1">
      <c r="B1018" s="167"/>
      <c r="C1018" s="168"/>
      <c r="D1018" s="169" t="s">
        <v>72</v>
      </c>
      <c r="E1018" s="181" t="s">
        <v>1674</v>
      </c>
      <c r="F1018" s="181" t="s">
        <v>1675</v>
      </c>
      <c r="G1018" s="168"/>
      <c r="H1018" s="168"/>
      <c r="I1018" s="171"/>
      <c r="J1018" s="182">
        <f>BK1018</f>
        <v>0</v>
      </c>
      <c r="K1018" s="168"/>
      <c r="L1018" s="173"/>
      <c r="M1018" s="174"/>
      <c r="N1018" s="175"/>
      <c r="O1018" s="175"/>
      <c r="P1018" s="176">
        <f>SUM(P1019:P1077)</f>
        <v>0</v>
      </c>
      <c r="Q1018" s="175"/>
      <c r="R1018" s="176">
        <f>SUM(R1019:R1077)</f>
        <v>0.92328716</v>
      </c>
      <c r="S1018" s="175"/>
      <c r="T1018" s="177">
        <f>SUM(T1019:T1077)</f>
        <v>7.2000000000000005E-4</v>
      </c>
      <c r="AR1018" s="178" t="s">
        <v>150</v>
      </c>
      <c r="AT1018" s="179" t="s">
        <v>72</v>
      </c>
      <c r="AU1018" s="179" t="s">
        <v>80</v>
      </c>
      <c r="AY1018" s="178" t="s">
        <v>142</v>
      </c>
      <c r="BK1018" s="180">
        <f>SUM(BK1019:BK1077)</f>
        <v>0</v>
      </c>
    </row>
    <row r="1019" spans="1:65" s="2" customFormat="1" ht="16.5" customHeight="1">
      <c r="A1019" s="34"/>
      <c r="B1019" s="35"/>
      <c r="C1019" s="183" t="s">
        <v>1676</v>
      </c>
      <c r="D1019" s="183" t="s">
        <v>145</v>
      </c>
      <c r="E1019" s="184" t="s">
        <v>1677</v>
      </c>
      <c r="F1019" s="185" t="s">
        <v>1678</v>
      </c>
      <c r="G1019" s="186" t="s">
        <v>157</v>
      </c>
      <c r="H1019" s="187">
        <v>19.425999999999998</v>
      </c>
      <c r="I1019" s="188"/>
      <c r="J1019" s="189">
        <f>ROUND(I1019*H1019,2)</f>
        <v>0</v>
      </c>
      <c r="K1019" s="190"/>
      <c r="L1019" s="39"/>
      <c r="M1019" s="191" t="s">
        <v>1</v>
      </c>
      <c r="N1019" s="192" t="s">
        <v>39</v>
      </c>
      <c r="O1019" s="71"/>
      <c r="P1019" s="193">
        <f>O1019*H1019</f>
        <v>0</v>
      </c>
      <c r="Q1019" s="193">
        <v>0</v>
      </c>
      <c r="R1019" s="193">
        <f>Q1019*H1019</f>
        <v>0</v>
      </c>
      <c r="S1019" s="193">
        <v>0</v>
      </c>
      <c r="T1019" s="194">
        <f>S1019*H1019</f>
        <v>0</v>
      </c>
      <c r="U1019" s="34"/>
      <c r="V1019" s="34"/>
      <c r="W1019" s="34"/>
      <c r="X1019" s="34"/>
      <c r="Y1019" s="34"/>
      <c r="Z1019" s="34"/>
      <c r="AA1019" s="34"/>
      <c r="AB1019" s="34"/>
      <c r="AC1019" s="34"/>
      <c r="AD1019" s="34"/>
      <c r="AE1019" s="34"/>
      <c r="AR1019" s="195" t="s">
        <v>261</v>
      </c>
      <c r="AT1019" s="195" t="s">
        <v>145</v>
      </c>
      <c r="AU1019" s="195" t="s">
        <v>150</v>
      </c>
      <c r="AY1019" s="17" t="s">
        <v>142</v>
      </c>
      <c r="BE1019" s="196">
        <f>IF(N1019="základní",J1019,0)</f>
        <v>0</v>
      </c>
      <c r="BF1019" s="196">
        <f>IF(N1019="snížená",J1019,0)</f>
        <v>0</v>
      </c>
      <c r="BG1019" s="196">
        <f>IF(N1019="zákl. přenesená",J1019,0)</f>
        <v>0</v>
      </c>
      <c r="BH1019" s="196">
        <f>IF(N1019="sníž. přenesená",J1019,0)</f>
        <v>0</v>
      </c>
      <c r="BI1019" s="196">
        <f>IF(N1019="nulová",J1019,0)</f>
        <v>0</v>
      </c>
      <c r="BJ1019" s="17" t="s">
        <v>150</v>
      </c>
      <c r="BK1019" s="196">
        <f>ROUND(I1019*H1019,2)</f>
        <v>0</v>
      </c>
      <c r="BL1019" s="17" t="s">
        <v>261</v>
      </c>
      <c r="BM1019" s="195" t="s">
        <v>1679</v>
      </c>
    </row>
    <row r="1020" spans="1:65" s="2" customFormat="1" ht="16.5" customHeight="1">
      <c r="A1020" s="34"/>
      <c r="B1020" s="35"/>
      <c r="C1020" s="183" t="s">
        <v>1680</v>
      </c>
      <c r="D1020" s="183" t="s">
        <v>145</v>
      </c>
      <c r="E1020" s="184" t="s">
        <v>1681</v>
      </c>
      <c r="F1020" s="185" t="s">
        <v>1682</v>
      </c>
      <c r="G1020" s="186" t="s">
        <v>157</v>
      </c>
      <c r="H1020" s="187">
        <v>19.425999999999998</v>
      </c>
      <c r="I1020" s="188"/>
      <c r="J1020" s="189">
        <f>ROUND(I1020*H1020,2)</f>
        <v>0</v>
      </c>
      <c r="K1020" s="190"/>
      <c r="L1020" s="39"/>
      <c r="M1020" s="191" t="s">
        <v>1</v>
      </c>
      <c r="N1020" s="192" t="s">
        <v>39</v>
      </c>
      <c r="O1020" s="71"/>
      <c r="P1020" s="193">
        <f>O1020*H1020</f>
        <v>0</v>
      </c>
      <c r="Q1020" s="193">
        <v>2.9999999999999997E-4</v>
      </c>
      <c r="R1020" s="193">
        <f>Q1020*H1020</f>
        <v>5.8277999999999993E-3</v>
      </c>
      <c r="S1020" s="193">
        <v>0</v>
      </c>
      <c r="T1020" s="194">
        <f>S1020*H1020</f>
        <v>0</v>
      </c>
      <c r="U1020" s="34"/>
      <c r="V1020" s="34"/>
      <c r="W1020" s="34"/>
      <c r="X1020" s="34"/>
      <c r="Y1020" s="34"/>
      <c r="Z1020" s="34"/>
      <c r="AA1020" s="34"/>
      <c r="AB1020" s="34"/>
      <c r="AC1020" s="34"/>
      <c r="AD1020" s="34"/>
      <c r="AE1020" s="34"/>
      <c r="AR1020" s="195" t="s">
        <v>261</v>
      </c>
      <c r="AT1020" s="195" t="s">
        <v>145</v>
      </c>
      <c r="AU1020" s="195" t="s">
        <v>150</v>
      </c>
      <c r="AY1020" s="17" t="s">
        <v>142</v>
      </c>
      <c r="BE1020" s="196">
        <f>IF(N1020="základní",J1020,0)</f>
        <v>0</v>
      </c>
      <c r="BF1020" s="196">
        <f>IF(N1020="snížená",J1020,0)</f>
        <v>0</v>
      </c>
      <c r="BG1020" s="196">
        <f>IF(N1020="zákl. přenesená",J1020,0)</f>
        <v>0</v>
      </c>
      <c r="BH1020" s="196">
        <f>IF(N1020="sníž. přenesená",J1020,0)</f>
        <v>0</v>
      </c>
      <c r="BI1020" s="196">
        <f>IF(N1020="nulová",J1020,0)</f>
        <v>0</v>
      </c>
      <c r="BJ1020" s="17" t="s">
        <v>150</v>
      </c>
      <c r="BK1020" s="196">
        <f>ROUND(I1020*H1020,2)</f>
        <v>0</v>
      </c>
      <c r="BL1020" s="17" t="s">
        <v>261</v>
      </c>
      <c r="BM1020" s="195" t="s">
        <v>1683</v>
      </c>
    </row>
    <row r="1021" spans="1:65" s="2" customFormat="1" ht="24.2" customHeight="1">
      <c r="A1021" s="34"/>
      <c r="B1021" s="35"/>
      <c r="C1021" s="183" t="s">
        <v>1684</v>
      </c>
      <c r="D1021" s="183" t="s">
        <v>145</v>
      </c>
      <c r="E1021" s="184" t="s">
        <v>1685</v>
      </c>
      <c r="F1021" s="185" t="s">
        <v>1686</v>
      </c>
      <c r="G1021" s="186" t="s">
        <v>247</v>
      </c>
      <c r="H1021" s="187">
        <v>1</v>
      </c>
      <c r="I1021" s="188"/>
      <c r="J1021" s="189">
        <f>ROUND(I1021*H1021,2)</f>
        <v>0</v>
      </c>
      <c r="K1021" s="190"/>
      <c r="L1021" s="39"/>
      <c r="M1021" s="191" t="s">
        <v>1</v>
      </c>
      <c r="N1021" s="192" t="s">
        <v>39</v>
      </c>
      <c r="O1021" s="71"/>
      <c r="P1021" s="193">
        <f>O1021*H1021</f>
        <v>0</v>
      </c>
      <c r="Q1021" s="193">
        <v>2.1000000000000001E-4</v>
      </c>
      <c r="R1021" s="193">
        <f>Q1021*H1021</f>
        <v>2.1000000000000001E-4</v>
      </c>
      <c r="S1021" s="193">
        <v>0</v>
      </c>
      <c r="T1021" s="194">
        <f>S1021*H1021</f>
        <v>0</v>
      </c>
      <c r="U1021" s="34"/>
      <c r="V1021" s="34"/>
      <c r="W1021" s="34"/>
      <c r="X1021" s="34"/>
      <c r="Y1021" s="34"/>
      <c r="Z1021" s="34"/>
      <c r="AA1021" s="34"/>
      <c r="AB1021" s="34"/>
      <c r="AC1021" s="34"/>
      <c r="AD1021" s="34"/>
      <c r="AE1021" s="34"/>
      <c r="AR1021" s="195" t="s">
        <v>261</v>
      </c>
      <c r="AT1021" s="195" t="s">
        <v>145</v>
      </c>
      <c r="AU1021" s="195" t="s">
        <v>150</v>
      </c>
      <c r="AY1021" s="17" t="s">
        <v>142</v>
      </c>
      <c r="BE1021" s="196">
        <f>IF(N1021="základní",J1021,0)</f>
        <v>0</v>
      </c>
      <c r="BF1021" s="196">
        <f>IF(N1021="snížená",J1021,0)</f>
        <v>0</v>
      </c>
      <c r="BG1021" s="196">
        <f>IF(N1021="zákl. přenesená",J1021,0)</f>
        <v>0</v>
      </c>
      <c r="BH1021" s="196">
        <f>IF(N1021="sníž. přenesená",J1021,0)</f>
        <v>0</v>
      </c>
      <c r="BI1021" s="196">
        <f>IF(N1021="nulová",J1021,0)</f>
        <v>0</v>
      </c>
      <c r="BJ1021" s="17" t="s">
        <v>150</v>
      </c>
      <c r="BK1021" s="196">
        <f>ROUND(I1021*H1021,2)</f>
        <v>0</v>
      </c>
      <c r="BL1021" s="17" t="s">
        <v>261</v>
      </c>
      <c r="BM1021" s="195" t="s">
        <v>1687</v>
      </c>
    </row>
    <row r="1022" spans="1:65" s="13" customFormat="1" ht="11.25">
      <c r="B1022" s="197"/>
      <c r="C1022" s="198"/>
      <c r="D1022" s="199" t="s">
        <v>152</v>
      </c>
      <c r="E1022" s="200" t="s">
        <v>1</v>
      </c>
      <c r="F1022" s="201" t="s">
        <v>1688</v>
      </c>
      <c r="G1022" s="198"/>
      <c r="H1022" s="200" t="s">
        <v>1</v>
      </c>
      <c r="I1022" s="202"/>
      <c r="J1022" s="198"/>
      <c r="K1022" s="198"/>
      <c r="L1022" s="203"/>
      <c r="M1022" s="204"/>
      <c r="N1022" s="205"/>
      <c r="O1022" s="205"/>
      <c r="P1022" s="205"/>
      <c r="Q1022" s="205"/>
      <c r="R1022" s="205"/>
      <c r="S1022" s="205"/>
      <c r="T1022" s="206"/>
      <c r="AT1022" s="207" t="s">
        <v>152</v>
      </c>
      <c r="AU1022" s="207" t="s">
        <v>150</v>
      </c>
      <c r="AV1022" s="13" t="s">
        <v>80</v>
      </c>
      <c r="AW1022" s="13" t="s">
        <v>31</v>
      </c>
      <c r="AX1022" s="13" t="s">
        <v>73</v>
      </c>
      <c r="AY1022" s="207" t="s">
        <v>142</v>
      </c>
    </row>
    <row r="1023" spans="1:65" s="14" customFormat="1" ht="11.25">
      <c r="B1023" s="208"/>
      <c r="C1023" s="209"/>
      <c r="D1023" s="199" t="s">
        <v>152</v>
      </c>
      <c r="E1023" s="210" t="s">
        <v>1</v>
      </c>
      <c r="F1023" s="211" t="s">
        <v>80</v>
      </c>
      <c r="G1023" s="209"/>
      <c r="H1023" s="212">
        <v>1</v>
      </c>
      <c r="I1023" s="213"/>
      <c r="J1023" s="209"/>
      <c r="K1023" s="209"/>
      <c r="L1023" s="214"/>
      <c r="M1023" s="215"/>
      <c r="N1023" s="216"/>
      <c r="O1023" s="216"/>
      <c r="P1023" s="216"/>
      <c r="Q1023" s="216"/>
      <c r="R1023" s="216"/>
      <c r="S1023" s="216"/>
      <c r="T1023" s="217"/>
      <c r="AT1023" s="218" t="s">
        <v>152</v>
      </c>
      <c r="AU1023" s="218" t="s">
        <v>150</v>
      </c>
      <c r="AV1023" s="14" t="s">
        <v>150</v>
      </c>
      <c r="AW1023" s="14" t="s">
        <v>31</v>
      </c>
      <c r="AX1023" s="14" t="s">
        <v>80</v>
      </c>
      <c r="AY1023" s="218" t="s">
        <v>142</v>
      </c>
    </row>
    <row r="1024" spans="1:65" s="2" customFormat="1" ht="37.9" customHeight="1">
      <c r="A1024" s="34"/>
      <c r="B1024" s="35"/>
      <c r="C1024" s="183" t="s">
        <v>1689</v>
      </c>
      <c r="D1024" s="183" t="s">
        <v>145</v>
      </c>
      <c r="E1024" s="184" t="s">
        <v>1690</v>
      </c>
      <c r="F1024" s="185" t="s">
        <v>1691</v>
      </c>
      <c r="G1024" s="186" t="s">
        <v>157</v>
      </c>
      <c r="H1024" s="187">
        <v>19.425999999999998</v>
      </c>
      <c r="I1024" s="188"/>
      <c r="J1024" s="189">
        <f>ROUND(I1024*H1024,2)</f>
        <v>0</v>
      </c>
      <c r="K1024" s="190"/>
      <c r="L1024" s="39"/>
      <c r="M1024" s="191" t="s">
        <v>1</v>
      </c>
      <c r="N1024" s="192" t="s">
        <v>39</v>
      </c>
      <c r="O1024" s="71"/>
      <c r="P1024" s="193">
        <f>O1024*H1024</f>
        <v>0</v>
      </c>
      <c r="Q1024" s="193">
        <v>8.9999999999999993E-3</v>
      </c>
      <c r="R1024" s="193">
        <f>Q1024*H1024</f>
        <v>0.17483399999999996</v>
      </c>
      <c r="S1024" s="193">
        <v>0</v>
      </c>
      <c r="T1024" s="194">
        <f>S1024*H1024</f>
        <v>0</v>
      </c>
      <c r="U1024" s="34"/>
      <c r="V1024" s="34"/>
      <c r="W1024" s="34"/>
      <c r="X1024" s="34"/>
      <c r="Y1024" s="34"/>
      <c r="Z1024" s="34"/>
      <c r="AA1024" s="34"/>
      <c r="AB1024" s="34"/>
      <c r="AC1024" s="34"/>
      <c r="AD1024" s="34"/>
      <c r="AE1024" s="34"/>
      <c r="AR1024" s="195" t="s">
        <v>261</v>
      </c>
      <c r="AT1024" s="195" t="s">
        <v>145</v>
      </c>
      <c r="AU1024" s="195" t="s">
        <v>150</v>
      </c>
      <c r="AY1024" s="17" t="s">
        <v>142</v>
      </c>
      <c r="BE1024" s="196">
        <f>IF(N1024="základní",J1024,0)</f>
        <v>0</v>
      </c>
      <c r="BF1024" s="196">
        <f>IF(N1024="snížená",J1024,0)</f>
        <v>0</v>
      </c>
      <c r="BG1024" s="196">
        <f>IF(N1024="zákl. přenesená",J1024,0)</f>
        <v>0</v>
      </c>
      <c r="BH1024" s="196">
        <f>IF(N1024="sníž. přenesená",J1024,0)</f>
        <v>0</v>
      </c>
      <c r="BI1024" s="196">
        <f>IF(N1024="nulová",J1024,0)</f>
        <v>0</v>
      </c>
      <c r="BJ1024" s="17" t="s">
        <v>150</v>
      </c>
      <c r="BK1024" s="196">
        <f>ROUND(I1024*H1024,2)</f>
        <v>0</v>
      </c>
      <c r="BL1024" s="17" t="s">
        <v>261</v>
      </c>
      <c r="BM1024" s="195" t="s">
        <v>1692</v>
      </c>
    </row>
    <row r="1025" spans="1:65" s="13" customFormat="1" ht="11.25">
      <c r="B1025" s="197"/>
      <c r="C1025" s="198"/>
      <c r="D1025" s="199" t="s">
        <v>152</v>
      </c>
      <c r="E1025" s="200" t="s">
        <v>1</v>
      </c>
      <c r="F1025" s="201" t="s">
        <v>184</v>
      </c>
      <c r="G1025" s="198"/>
      <c r="H1025" s="200" t="s">
        <v>1</v>
      </c>
      <c r="I1025" s="202"/>
      <c r="J1025" s="198"/>
      <c r="K1025" s="198"/>
      <c r="L1025" s="203"/>
      <c r="M1025" s="204"/>
      <c r="N1025" s="205"/>
      <c r="O1025" s="205"/>
      <c r="P1025" s="205"/>
      <c r="Q1025" s="205"/>
      <c r="R1025" s="205"/>
      <c r="S1025" s="205"/>
      <c r="T1025" s="206"/>
      <c r="AT1025" s="207" t="s">
        <v>152</v>
      </c>
      <c r="AU1025" s="207" t="s">
        <v>150</v>
      </c>
      <c r="AV1025" s="13" t="s">
        <v>80</v>
      </c>
      <c r="AW1025" s="13" t="s">
        <v>31</v>
      </c>
      <c r="AX1025" s="13" t="s">
        <v>73</v>
      </c>
      <c r="AY1025" s="207" t="s">
        <v>142</v>
      </c>
    </row>
    <row r="1026" spans="1:65" s="14" customFormat="1" ht="11.25">
      <c r="B1026" s="208"/>
      <c r="C1026" s="209"/>
      <c r="D1026" s="199" t="s">
        <v>152</v>
      </c>
      <c r="E1026" s="210" t="s">
        <v>1</v>
      </c>
      <c r="F1026" s="211" t="s">
        <v>210</v>
      </c>
      <c r="G1026" s="209"/>
      <c r="H1026" s="212">
        <v>5.4749999999999996</v>
      </c>
      <c r="I1026" s="213"/>
      <c r="J1026" s="209"/>
      <c r="K1026" s="209"/>
      <c r="L1026" s="214"/>
      <c r="M1026" s="215"/>
      <c r="N1026" s="216"/>
      <c r="O1026" s="216"/>
      <c r="P1026" s="216"/>
      <c r="Q1026" s="216"/>
      <c r="R1026" s="216"/>
      <c r="S1026" s="216"/>
      <c r="T1026" s="217"/>
      <c r="AT1026" s="218" t="s">
        <v>152</v>
      </c>
      <c r="AU1026" s="218" t="s">
        <v>150</v>
      </c>
      <c r="AV1026" s="14" t="s">
        <v>150</v>
      </c>
      <c r="AW1026" s="14" t="s">
        <v>31</v>
      </c>
      <c r="AX1026" s="14" t="s">
        <v>73</v>
      </c>
      <c r="AY1026" s="218" t="s">
        <v>142</v>
      </c>
    </row>
    <row r="1027" spans="1:65" s="13" customFormat="1" ht="11.25">
      <c r="B1027" s="197"/>
      <c r="C1027" s="198"/>
      <c r="D1027" s="199" t="s">
        <v>152</v>
      </c>
      <c r="E1027" s="200" t="s">
        <v>1</v>
      </c>
      <c r="F1027" s="201" t="s">
        <v>186</v>
      </c>
      <c r="G1027" s="198"/>
      <c r="H1027" s="200" t="s">
        <v>1</v>
      </c>
      <c r="I1027" s="202"/>
      <c r="J1027" s="198"/>
      <c r="K1027" s="198"/>
      <c r="L1027" s="203"/>
      <c r="M1027" s="204"/>
      <c r="N1027" s="205"/>
      <c r="O1027" s="205"/>
      <c r="P1027" s="205"/>
      <c r="Q1027" s="205"/>
      <c r="R1027" s="205"/>
      <c r="S1027" s="205"/>
      <c r="T1027" s="206"/>
      <c r="AT1027" s="207" t="s">
        <v>152</v>
      </c>
      <c r="AU1027" s="207" t="s">
        <v>150</v>
      </c>
      <c r="AV1027" s="13" t="s">
        <v>80</v>
      </c>
      <c r="AW1027" s="13" t="s">
        <v>31</v>
      </c>
      <c r="AX1027" s="13" t="s">
        <v>73</v>
      </c>
      <c r="AY1027" s="207" t="s">
        <v>142</v>
      </c>
    </row>
    <row r="1028" spans="1:65" s="14" customFormat="1" ht="11.25">
      <c r="B1028" s="208"/>
      <c r="C1028" s="209"/>
      <c r="D1028" s="199" t="s">
        <v>152</v>
      </c>
      <c r="E1028" s="210" t="s">
        <v>1</v>
      </c>
      <c r="F1028" s="211" t="s">
        <v>1693</v>
      </c>
      <c r="G1028" s="209"/>
      <c r="H1028" s="212">
        <v>13.951000000000001</v>
      </c>
      <c r="I1028" s="213"/>
      <c r="J1028" s="209"/>
      <c r="K1028" s="209"/>
      <c r="L1028" s="214"/>
      <c r="M1028" s="215"/>
      <c r="N1028" s="216"/>
      <c r="O1028" s="216"/>
      <c r="P1028" s="216"/>
      <c r="Q1028" s="216"/>
      <c r="R1028" s="216"/>
      <c r="S1028" s="216"/>
      <c r="T1028" s="217"/>
      <c r="AT1028" s="218" t="s">
        <v>152</v>
      </c>
      <c r="AU1028" s="218" t="s">
        <v>150</v>
      </c>
      <c r="AV1028" s="14" t="s">
        <v>150</v>
      </c>
      <c r="AW1028" s="14" t="s">
        <v>31</v>
      </c>
      <c r="AX1028" s="14" t="s">
        <v>73</v>
      </c>
      <c r="AY1028" s="218" t="s">
        <v>142</v>
      </c>
    </row>
    <row r="1029" spans="1:65" s="15" customFormat="1" ht="11.25">
      <c r="B1029" s="219"/>
      <c r="C1029" s="220"/>
      <c r="D1029" s="199" t="s">
        <v>152</v>
      </c>
      <c r="E1029" s="221" t="s">
        <v>1</v>
      </c>
      <c r="F1029" s="222" t="s">
        <v>163</v>
      </c>
      <c r="G1029" s="220"/>
      <c r="H1029" s="223">
        <v>19.426000000000002</v>
      </c>
      <c r="I1029" s="224"/>
      <c r="J1029" s="220"/>
      <c r="K1029" s="220"/>
      <c r="L1029" s="225"/>
      <c r="M1029" s="226"/>
      <c r="N1029" s="227"/>
      <c r="O1029" s="227"/>
      <c r="P1029" s="227"/>
      <c r="Q1029" s="227"/>
      <c r="R1029" s="227"/>
      <c r="S1029" s="227"/>
      <c r="T1029" s="228"/>
      <c r="AT1029" s="229" t="s">
        <v>152</v>
      </c>
      <c r="AU1029" s="229" t="s">
        <v>150</v>
      </c>
      <c r="AV1029" s="15" t="s">
        <v>149</v>
      </c>
      <c r="AW1029" s="15" t="s">
        <v>31</v>
      </c>
      <c r="AX1029" s="15" t="s">
        <v>80</v>
      </c>
      <c r="AY1029" s="229" t="s">
        <v>142</v>
      </c>
    </row>
    <row r="1030" spans="1:65" s="2" customFormat="1" ht="24.2" customHeight="1">
      <c r="A1030" s="34"/>
      <c r="B1030" s="35"/>
      <c r="C1030" s="230" t="s">
        <v>1694</v>
      </c>
      <c r="D1030" s="230" t="s">
        <v>413</v>
      </c>
      <c r="E1030" s="231" t="s">
        <v>1524</v>
      </c>
      <c r="F1030" s="232" t="s">
        <v>1525</v>
      </c>
      <c r="G1030" s="233" t="s">
        <v>157</v>
      </c>
      <c r="H1030" s="234">
        <v>22.34</v>
      </c>
      <c r="I1030" s="235"/>
      <c r="J1030" s="236">
        <f>ROUND(I1030*H1030,2)</f>
        <v>0</v>
      </c>
      <c r="K1030" s="237"/>
      <c r="L1030" s="238"/>
      <c r="M1030" s="239" t="s">
        <v>1</v>
      </c>
      <c r="N1030" s="240" t="s">
        <v>39</v>
      </c>
      <c r="O1030" s="71"/>
      <c r="P1030" s="193">
        <f>O1030*H1030</f>
        <v>0</v>
      </c>
      <c r="Q1030" s="193">
        <v>2.3699999999999999E-2</v>
      </c>
      <c r="R1030" s="193">
        <f>Q1030*H1030</f>
        <v>0.52945799999999998</v>
      </c>
      <c r="S1030" s="193">
        <v>0</v>
      </c>
      <c r="T1030" s="194">
        <f>S1030*H1030</f>
        <v>0</v>
      </c>
      <c r="U1030" s="34"/>
      <c r="V1030" s="34"/>
      <c r="W1030" s="34"/>
      <c r="X1030" s="34"/>
      <c r="Y1030" s="34"/>
      <c r="Z1030" s="34"/>
      <c r="AA1030" s="34"/>
      <c r="AB1030" s="34"/>
      <c r="AC1030" s="34"/>
      <c r="AD1030" s="34"/>
      <c r="AE1030" s="34"/>
      <c r="AR1030" s="195" t="s">
        <v>348</v>
      </c>
      <c r="AT1030" s="195" t="s">
        <v>413</v>
      </c>
      <c r="AU1030" s="195" t="s">
        <v>150</v>
      </c>
      <c r="AY1030" s="17" t="s">
        <v>142</v>
      </c>
      <c r="BE1030" s="196">
        <f>IF(N1030="základní",J1030,0)</f>
        <v>0</v>
      </c>
      <c r="BF1030" s="196">
        <f>IF(N1030="snížená",J1030,0)</f>
        <v>0</v>
      </c>
      <c r="BG1030" s="196">
        <f>IF(N1030="zákl. přenesená",J1030,0)</f>
        <v>0</v>
      </c>
      <c r="BH1030" s="196">
        <f>IF(N1030="sníž. přenesená",J1030,0)</f>
        <v>0</v>
      </c>
      <c r="BI1030" s="196">
        <f>IF(N1030="nulová",J1030,0)</f>
        <v>0</v>
      </c>
      <c r="BJ1030" s="17" t="s">
        <v>150</v>
      </c>
      <c r="BK1030" s="196">
        <f>ROUND(I1030*H1030,2)</f>
        <v>0</v>
      </c>
      <c r="BL1030" s="17" t="s">
        <v>261</v>
      </c>
      <c r="BM1030" s="195" t="s">
        <v>1695</v>
      </c>
    </row>
    <row r="1031" spans="1:65" s="14" customFormat="1" ht="11.25">
      <c r="B1031" s="208"/>
      <c r="C1031" s="209"/>
      <c r="D1031" s="199" t="s">
        <v>152</v>
      </c>
      <c r="E1031" s="209"/>
      <c r="F1031" s="211" t="s">
        <v>1696</v>
      </c>
      <c r="G1031" s="209"/>
      <c r="H1031" s="212">
        <v>22.34</v>
      </c>
      <c r="I1031" s="213"/>
      <c r="J1031" s="209"/>
      <c r="K1031" s="209"/>
      <c r="L1031" s="214"/>
      <c r="M1031" s="215"/>
      <c r="N1031" s="216"/>
      <c r="O1031" s="216"/>
      <c r="P1031" s="216"/>
      <c r="Q1031" s="216"/>
      <c r="R1031" s="216"/>
      <c r="S1031" s="216"/>
      <c r="T1031" s="217"/>
      <c r="AT1031" s="218" t="s">
        <v>152</v>
      </c>
      <c r="AU1031" s="218" t="s">
        <v>150</v>
      </c>
      <c r="AV1031" s="14" t="s">
        <v>150</v>
      </c>
      <c r="AW1031" s="14" t="s">
        <v>4</v>
      </c>
      <c r="AX1031" s="14" t="s">
        <v>80</v>
      </c>
      <c r="AY1031" s="218" t="s">
        <v>142</v>
      </c>
    </row>
    <row r="1032" spans="1:65" s="2" customFormat="1" ht="24.2" customHeight="1">
      <c r="A1032" s="34"/>
      <c r="B1032" s="35"/>
      <c r="C1032" s="183" t="s">
        <v>1697</v>
      </c>
      <c r="D1032" s="183" t="s">
        <v>145</v>
      </c>
      <c r="E1032" s="184" t="s">
        <v>1698</v>
      </c>
      <c r="F1032" s="185" t="s">
        <v>1699</v>
      </c>
      <c r="G1032" s="186" t="s">
        <v>157</v>
      </c>
      <c r="H1032" s="187">
        <v>19.425999999999998</v>
      </c>
      <c r="I1032" s="188"/>
      <c r="J1032" s="189">
        <f>ROUND(I1032*H1032,2)</f>
        <v>0</v>
      </c>
      <c r="K1032" s="190"/>
      <c r="L1032" s="39"/>
      <c r="M1032" s="191" t="s">
        <v>1</v>
      </c>
      <c r="N1032" s="192" t="s">
        <v>39</v>
      </c>
      <c r="O1032" s="71"/>
      <c r="P1032" s="193">
        <f>O1032*H1032</f>
        <v>0</v>
      </c>
      <c r="Q1032" s="193">
        <v>0</v>
      </c>
      <c r="R1032" s="193">
        <f>Q1032*H1032</f>
        <v>0</v>
      </c>
      <c r="S1032" s="193">
        <v>0</v>
      </c>
      <c r="T1032" s="194">
        <f>S1032*H1032</f>
        <v>0</v>
      </c>
      <c r="U1032" s="34"/>
      <c r="V1032" s="34"/>
      <c r="W1032" s="34"/>
      <c r="X1032" s="34"/>
      <c r="Y1032" s="34"/>
      <c r="Z1032" s="34"/>
      <c r="AA1032" s="34"/>
      <c r="AB1032" s="34"/>
      <c r="AC1032" s="34"/>
      <c r="AD1032" s="34"/>
      <c r="AE1032" s="34"/>
      <c r="AR1032" s="195" t="s">
        <v>261</v>
      </c>
      <c r="AT1032" s="195" t="s">
        <v>145</v>
      </c>
      <c r="AU1032" s="195" t="s">
        <v>150</v>
      </c>
      <c r="AY1032" s="17" t="s">
        <v>142</v>
      </c>
      <c r="BE1032" s="196">
        <f>IF(N1032="základní",J1032,0)</f>
        <v>0</v>
      </c>
      <c r="BF1032" s="196">
        <f>IF(N1032="snížená",J1032,0)</f>
        <v>0</v>
      </c>
      <c r="BG1032" s="196">
        <f>IF(N1032="zákl. přenesená",J1032,0)</f>
        <v>0</v>
      </c>
      <c r="BH1032" s="196">
        <f>IF(N1032="sníž. přenesená",J1032,0)</f>
        <v>0</v>
      </c>
      <c r="BI1032" s="196">
        <f>IF(N1032="nulová",J1032,0)</f>
        <v>0</v>
      </c>
      <c r="BJ1032" s="17" t="s">
        <v>150</v>
      </c>
      <c r="BK1032" s="196">
        <f>ROUND(I1032*H1032,2)</f>
        <v>0</v>
      </c>
      <c r="BL1032" s="17" t="s">
        <v>261</v>
      </c>
      <c r="BM1032" s="195" t="s">
        <v>1700</v>
      </c>
    </row>
    <row r="1033" spans="1:65" s="2" customFormat="1" ht="24.2" customHeight="1">
      <c r="A1033" s="34"/>
      <c r="B1033" s="35"/>
      <c r="C1033" s="183" t="s">
        <v>1701</v>
      </c>
      <c r="D1033" s="183" t="s">
        <v>145</v>
      </c>
      <c r="E1033" s="184" t="s">
        <v>1702</v>
      </c>
      <c r="F1033" s="185" t="s">
        <v>1703</v>
      </c>
      <c r="G1033" s="186" t="s">
        <v>157</v>
      </c>
      <c r="H1033" s="187">
        <v>0.75</v>
      </c>
      <c r="I1033" s="188"/>
      <c r="J1033" s="189">
        <f>ROUND(I1033*H1033,2)</f>
        <v>0</v>
      </c>
      <c r="K1033" s="190"/>
      <c r="L1033" s="39"/>
      <c r="M1033" s="191" t="s">
        <v>1</v>
      </c>
      <c r="N1033" s="192" t="s">
        <v>39</v>
      </c>
      <c r="O1033" s="71"/>
      <c r="P1033" s="193">
        <f>O1033*H1033</f>
        <v>0</v>
      </c>
      <c r="Q1033" s="193">
        <v>5.8E-4</v>
      </c>
      <c r="R1033" s="193">
        <f>Q1033*H1033</f>
        <v>4.35E-4</v>
      </c>
      <c r="S1033" s="193">
        <v>0</v>
      </c>
      <c r="T1033" s="194">
        <f>S1033*H1033</f>
        <v>0</v>
      </c>
      <c r="U1033" s="34"/>
      <c r="V1033" s="34"/>
      <c r="W1033" s="34"/>
      <c r="X1033" s="34"/>
      <c r="Y1033" s="34"/>
      <c r="Z1033" s="34"/>
      <c r="AA1033" s="34"/>
      <c r="AB1033" s="34"/>
      <c r="AC1033" s="34"/>
      <c r="AD1033" s="34"/>
      <c r="AE1033" s="34"/>
      <c r="AR1033" s="195" t="s">
        <v>261</v>
      </c>
      <c r="AT1033" s="195" t="s">
        <v>145</v>
      </c>
      <c r="AU1033" s="195" t="s">
        <v>150</v>
      </c>
      <c r="AY1033" s="17" t="s">
        <v>142</v>
      </c>
      <c r="BE1033" s="196">
        <f>IF(N1033="základní",J1033,0)</f>
        <v>0</v>
      </c>
      <c r="BF1033" s="196">
        <f>IF(N1033="snížená",J1033,0)</f>
        <v>0</v>
      </c>
      <c r="BG1033" s="196">
        <f>IF(N1033="zákl. přenesená",J1033,0)</f>
        <v>0</v>
      </c>
      <c r="BH1033" s="196">
        <f>IF(N1033="sníž. přenesená",J1033,0)</f>
        <v>0</v>
      </c>
      <c r="BI1033" s="196">
        <f>IF(N1033="nulová",J1033,0)</f>
        <v>0</v>
      </c>
      <c r="BJ1033" s="17" t="s">
        <v>150</v>
      </c>
      <c r="BK1033" s="196">
        <f>ROUND(I1033*H1033,2)</f>
        <v>0</v>
      </c>
      <c r="BL1033" s="17" t="s">
        <v>261</v>
      </c>
      <c r="BM1033" s="195" t="s">
        <v>1704</v>
      </c>
    </row>
    <row r="1034" spans="1:65" s="14" customFormat="1" ht="11.25">
      <c r="B1034" s="208"/>
      <c r="C1034" s="209"/>
      <c r="D1034" s="199" t="s">
        <v>152</v>
      </c>
      <c r="E1034" s="210" t="s">
        <v>1</v>
      </c>
      <c r="F1034" s="211" t="s">
        <v>1705</v>
      </c>
      <c r="G1034" s="209"/>
      <c r="H1034" s="212">
        <v>0.75</v>
      </c>
      <c r="I1034" s="213"/>
      <c r="J1034" s="209"/>
      <c r="K1034" s="209"/>
      <c r="L1034" s="214"/>
      <c r="M1034" s="215"/>
      <c r="N1034" s="216"/>
      <c r="O1034" s="216"/>
      <c r="P1034" s="216"/>
      <c r="Q1034" s="216"/>
      <c r="R1034" s="216"/>
      <c r="S1034" s="216"/>
      <c r="T1034" s="217"/>
      <c r="AT1034" s="218" t="s">
        <v>152</v>
      </c>
      <c r="AU1034" s="218" t="s">
        <v>150</v>
      </c>
      <c r="AV1034" s="14" t="s">
        <v>150</v>
      </c>
      <c r="AW1034" s="14" t="s">
        <v>31</v>
      </c>
      <c r="AX1034" s="14" t="s">
        <v>80</v>
      </c>
      <c r="AY1034" s="218" t="s">
        <v>142</v>
      </c>
    </row>
    <row r="1035" spans="1:65" s="2" customFormat="1" ht="24.2" customHeight="1">
      <c r="A1035" s="34"/>
      <c r="B1035" s="35"/>
      <c r="C1035" s="230" t="s">
        <v>1706</v>
      </c>
      <c r="D1035" s="230" t="s">
        <v>413</v>
      </c>
      <c r="E1035" s="231" t="s">
        <v>1707</v>
      </c>
      <c r="F1035" s="232" t="s">
        <v>1708</v>
      </c>
      <c r="G1035" s="233" t="s">
        <v>157</v>
      </c>
      <c r="H1035" s="234">
        <v>0.82499999999999996</v>
      </c>
      <c r="I1035" s="235"/>
      <c r="J1035" s="236">
        <f>ROUND(I1035*H1035,2)</f>
        <v>0</v>
      </c>
      <c r="K1035" s="237"/>
      <c r="L1035" s="238"/>
      <c r="M1035" s="239" t="s">
        <v>1</v>
      </c>
      <c r="N1035" s="240" t="s">
        <v>39</v>
      </c>
      <c r="O1035" s="71"/>
      <c r="P1035" s="193">
        <f>O1035*H1035</f>
        <v>0</v>
      </c>
      <c r="Q1035" s="193">
        <v>1.2E-2</v>
      </c>
      <c r="R1035" s="193">
        <f>Q1035*H1035</f>
        <v>9.8999999999999991E-3</v>
      </c>
      <c r="S1035" s="193">
        <v>0</v>
      </c>
      <c r="T1035" s="194">
        <f>S1035*H1035</f>
        <v>0</v>
      </c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R1035" s="195" t="s">
        <v>348</v>
      </c>
      <c r="AT1035" s="195" t="s">
        <v>413</v>
      </c>
      <c r="AU1035" s="195" t="s">
        <v>150</v>
      </c>
      <c r="AY1035" s="17" t="s">
        <v>142</v>
      </c>
      <c r="BE1035" s="196">
        <f>IF(N1035="základní",J1035,0)</f>
        <v>0</v>
      </c>
      <c r="BF1035" s="196">
        <f>IF(N1035="snížená",J1035,0)</f>
        <v>0</v>
      </c>
      <c r="BG1035" s="196">
        <f>IF(N1035="zákl. přenesená",J1035,0)</f>
        <v>0</v>
      </c>
      <c r="BH1035" s="196">
        <f>IF(N1035="sníž. přenesená",J1035,0)</f>
        <v>0</v>
      </c>
      <c r="BI1035" s="196">
        <f>IF(N1035="nulová",J1035,0)</f>
        <v>0</v>
      </c>
      <c r="BJ1035" s="17" t="s">
        <v>150</v>
      </c>
      <c r="BK1035" s="196">
        <f>ROUND(I1035*H1035,2)</f>
        <v>0</v>
      </c>
      <c r="BL1035" s="17" t="s">
        <v>261</v>
      </c>
      <c r="BM1035" s="195" t="s">
        <v>1709</v>
      </c>
    </row>
    <row r="1036" spans="1:65" s="14" customFormat="1" ht="11.25">
      <c r="B1036" s="208"/>
      <c r="C1036" s="209"/>
      <c r="D1036" s="199" t="s">
        <v>152</v>
      </c>
      <c r="E1036" s="209"/>
      <c r="F1036" s="211" t="s">
        <v>1710</v>
      </c>
      <c r="G1036" s="209"/>
      <c r="H1036" s="212">
        <v>0.82499999999999996</v>
      </c>
      <c r="I1036" s="213"/>
      <c r="J1036" s="209"/>
      <c r="K1036" s="209"/>
      <c r="L1036" s="214"/>
      <c r="M1036" s="215"/>
      <c r="N1036" s="216"/>
      <c r="O1036" s="216"/>
      <c r="P1036" s="216"/>
      <c r="Q1036" s="216"/>
      <c r="R1036" s="216"/>
      <c r="S1036" s="216"/>
      <c r="T1036" s="217"/>
      <c r="AT1036" s="218" t="s">
        <v>152</v>
      </c>
      <c r="AU1036" s="218" t="s">
        <v>150</v>
      </c>
      <c r="AV1036" s="14" t="s">
        <v>150</v>
      </c>
      <c r="AW1036" s="14" t="s">
        <v>4</v>
      </c>
      <c r="AX1036" s="14" t="s">
        <v>80</v>
      </c>
      <c r="AY1036" s="218" t="s">
        <v>142</v>
      </c>
    </row>
    <row r="1037" spans="1:65" s="2" customFormat="1" ht="24.2" customHeight="1">
      <c r="A1037" s="34"/>
      <c r="B1037" s="35"/>
      <c r="C1037" s="183" t="s">
        <v>1711</v>
      </c>
      <c r="D1037" s="183" t="s">
        <v>145</v>
      </c>
      <c r="E1037" s="184" t="s">
        <v>1712</v>
      </c>
      <c r="F1037" s="185" t="s">
        <v>1713</v>
      </c>
      <c r="G1037" s="186" t="s">
        <v>247</v>
      </c>
      <c r="H1037" s="187">
        <v>2</v>
      </c>
      <c r="I1037" s="188"/>
      <c r="J1037" s="189">
        <f>ROUND(I1037*H1037,2)</f>
        <v>0</v>
      </c>
      <c r="K1037" s="190"/>
      <c r="L1037" s="39"/>
      <c r="M1037" s="191" t="s">
        <v>1</v>
      </c>
      <c r="N1037" s="192" t="s">
        <v>39</v>
      </c>
      <c r="O1037" s="71"/>
      <c r="P1037" s="193">
        <f>O1037*H1037</f>
        <v>0</v>
      </c>
      <c r="Q1037" s="193">
        <v>0</v>
      </c>
      <c r="R1037" s="193">
        <f>Q1037*H1037</f>
        <v>0</v>
      </c>
      <c r="S1037" s="193">
        <v>3.6000000000000002E-4</v>
      </c>
      <c r="T1037" s="194">
        <f>S1037*H1037</f>
        <v>7.2000000000000005E-4</v>
      </c>
      <c r="U1037" s="34"/>
      <c r="V1037" s="34"/>
      <c r="W1037" s="34"/>
      <c r="X1037" s="34"/>
      <c r="Y1037" s="34"/>
      <c r="Z1037" s="34"/>
      <c r="AA1037" s="34"/>
      <c r="AB1037" s="34"/>
      <c r="AC1037" s="34"/>
      <c r="AD1037" s="34"/>
      <c r="AE1037" s="34"/>
      <c r="AR1037" s="195" t="s">
        <v>261</v>
      </c>
      <c r="AT1037" s="195" t="s">
        <v>145</v>
      </c>
      <c r="AU1037" s="195" t="s">
        <v>150</v>
      </c>
      <c r="AY1037" s="17" t="s">
        <v>142</v>
      </c>
      <c r="BE1037" s="196">
        <f>IF(N1037="základní",J1037,0)</f>
        <v>0</v>
      </c>
      <c r="BF1037" s="196">
        <f>IF(N1037="snížená",J1037,0)</f>
        <v>0</v>
      </c>
      <c r="BG1037" s="196">
        <f>IF(N1037="zákl. přenesená",J1037,0)</f>
        <v>0</v>
      </c>
      <c r="BH1037" s="196">
        <f>IF(N1037="sníž. přenesená",J1037,0)</f>
        <v>0</v>
      </c>
      <c r="BI1037" s="196">
        <f>IF(N1037="nulová",J1037,0)</f>
        <v>0</v>
      </c>
      <c r="BJ1037" s="17" t="s">
        <v>150</v>
      </c>
      <c r="BK1037" s="196">
        <f>ROUND(I1037*H1037,2)</f>
        <v>0</v>
      </c>
      <c r="BL1037" s="17" t="s">
        <v>261</v>
      </c>
      <c r="BM1037" s="195" t="s">
        <v>1714</v>
      </c>
    </row>
    <row r="1038" spans="1:65" s="13" customFormat="1" ht="11.25">
      <c r="B1038" s="197"/>
      <c r="C1038" s="198"/>
      <c r="D1038" s="199" t="s">
        <v>152</v>
      </c>
      <c r="E1038" s="200" t="s">
        <v>1</v>
      </c>
      <c r="F1038" s="201" t="s">
        <v>184</v>
      </c>
      <c r="G1038" s="198"/>
      <c r="H1038" s="200" t="s">
        <v>1</v>
      </c>
      <c r="I1038" s="202"/>
      <c r="J1038" s="198"/>
      <c r="K1038" s="198"/>
      <c r="L1038" s="203"/>
      <c r="M1038" s="204"/>
      <c r="N1038" s="205"/>
      <c r="O1038" s="205"/>
      <c r="P1038" s="205"/>
      <c r="Q1038" s="205"/>
      <c r="R1038" s="205"/>
      <c r="S1038" s="205"/>
      <c r="T1038" s="206"/>
      <c r="AT1038" s="207" t="s">
        <v>152</v>
      </c>
      <c r="AU1038" s="207" t="s">
        <v>150</v>
      </c>
      <c r="AV1038" s="13" t="s">
        <v>80</v>
      </c>
      <c r="AW1038" s="13" t="s">
        <v>31</v>
      </c>
      <c r="AX1038" s="13" t="s">
        <v>73</v>
      </c>
      <c r="AY1038" s="207" t="s">
        <v>142</v>
      </c>
    </row>
    <row r="1039" spans="1:65" s="14" customFormat="1" ht="11.25">
      <c r="B1039" s="208"/>
      <c r="C1039" s="209"/>
      <c r="D1039" s="199" t="s">
        <v>152</v>
      </c>
      <c r="E1039" s="210" t="s">
        <v>1</v>
      </c>
      <c r="F1039" s="211" t="s">
        <v>80</v>
      </c>
      <c r="G1039" s="209"/>
      <c r="H1039" s="212">
        <v>1</v>
      </c>
      <c r="I1039" s="213"/>
      <c r="J1039" s="209"/>
      <c r="K1039" s="209"/>
      <c r="L1039" s="214"/>
      <c r="M1039" s="215"/>
      <c r="N1039" s="216"/>
      <c r="O1039" s="216"/>
      <c r="P1039" s="216"/>
      <c r="Q1039" s="216"/>
      <c r="R1039" s="216"/>
      <c r="S1039" s="216"/>
      <c r="T1039" s="217"/>
      <c r="AT1039" s="218" t="s">
        <v>152</v>
      </c>
      <c r="AU1039" s="218" t="s">
        <v>150</v>
      </c>
      <c r="AV1039" s="14" t="s">
        <v>150</v>
      </c>
      <c r="AW1039" s="14" t="s">
        <v>31</v>
      </c>
      <c r="AX1039" s="14" t="s">
        <v>73</v>
      </c>
      <c r="AY1039" s="218" t="s">
        <v>142</v>
      </c>
    </row>
    <row r="1040" spans="1:65" s="13" customFormat="1" ht="11.25">
      <c r="B1040" s="197"/>
      <c r="C1040" s="198"/>
      <c r="D1040" s="199" t="s">
        <v>152</v>
      </c>
      <c r="E1040" s="200" t="s">
        <v>1</v>
      </c>
      <c r="F1040" s="201" t="s">
        <v>186</v>
      </c>
      <c r="G1040" s="198"/>
      <c r="H1040" s="200" t="s">
        <v>1</v>
      </c>
      <c r="I1040" s="202"/>
      <c r="J1040" s="198"/>
      <c r="K1040" s="198"/>
      <c r="L1040" s="203"/>
      <c r="M1040" s="204"/>
      <c r="N1040" s="205"/>
      <c r="O1040" s="205"/>
      <c r="P1040" s="205"/>
      <c r="Q1040" s="205"/>
      <c r="R1040" s="205"/>
      <c r="S1040" s="205"/>
      <c r="T1040" s="206"/>
      <c r="AT1040" s="207" t="s">
        <v>152</v>
      </c>
      <c r="AU1040" s="207" t="s">
        <v>150</v>
      </c>
      <c r="AV1040" s="13" t="s">
        <v>80</v>
      </c>
      <c r="AW1040" s="13" t="s">
        <v>31</v>
      </c>
      <c r="AX1040" s="13" t="s">
        <v>73</v>
      </c>
      <c r="AY1040" s="207" t="s">
        <v>142</v>
      </c>
    </row>
    <row r="1041" spans="1:65" s="14" customFormat="1" ht="11.25">
      <c r="B1041" s="208"/>
      <c r="C1041" s="209"/>
      <c r="D1041" s="199" t="s">
        <v>152</v>
      </c>
      <c r="E1041" s="210" t="s">
        <v>1</v>
      </c>
      <c r="F1041" s="211" t="s">
        <v>80</v>
      </c>
      <c r="G1041" s="209"/>
      <c r="H1041" s="212">
        <v>1</v>
      </c>
      <c r="I1041" s="213"/>
      <c r="J1041" s="209"/>
      <c r="K1041" s="209"/>
      <c r="L1041" s="214"/>
      <c r="M1041" s="215"/>
      <c r="N1041" s="216"/>
      <c r="O1041" s="216"/>
      <c r="P1041" s="216"/>
      <c r="Q1041" s="216"/>
      <c r="R1041" s="216"/>
      <c r="S1041" s="216"/>
      <c r="T1041" s="217"/>
      <c r="AT1041" s="218" t="s">
        <v>152</v>
      </c>
      <c r="AU1041" s="218" t="s">
        <v>150</v>
      </c>
      <c r="AV1041" s="14" t="s">
        <v>150</v>
      </c>
      <c r="AW1041" s="14" t="s">
        <v>31</v>
      </c>
      <c r="AX1041" s="14" t="s">
        <v>73</v>
      </c>
      <c r="AY1041" s="218" t="s">
        <v>142</v>
      </c>
    </row>
    <row r="1042" spans="1:65" s="15" customFormat="1" ht="11.25">
      <c r="B1042" s="219"/>
      <c r="C1042" s="220"/>
      <c r="D1042" s="199" t="s">
        <v>152</v>
      </c>
      <c r="E1042" s="221" t="s">
        <v>1</v>
      </c>
      <c r="F1042" s="222" t="s">
        <v>163</v>
      </c>
      <c r="G1042" s="220"/>
      <c r="H1042" s="223">
        <v>2</v>
      </c>
      <c r="I1042" s="224"/>
      <c r="J1042" s="220"/>
      <c r="K1042" s="220"/>
      <c r="L1042" s="225"/>
      <c r="M1042" s="226"/>
      <c r="N1042" s="227"/>
      <c r="O1042" s="227"/>
      <c r="P1042" s="227"/>
      <c r="Q1042" s="227"/>
      <c r="R1042" s="227"/>
      <c r="S1042" s="227"/>
      <c r="T1042" s="228"/>
      <c r="AT1042" s="229" t="s">
        <v>152</v>
      </c>
      <c r="AU1042" s="229" t="s">
        <v>150</v>
      </c>
      <c r="AV1042" s="15" t="s">
        <v>149</v>
      </c>
      <c r="AW1042" s="15" t="s">
        <v>31</v>
      </c>
      <c r="AX1042" s="15" t="s">
        <v>80</v>
      </c>
      <c r="AY1042" s="229" t="s">
        <v>142</v>
      </c>
    </row>
    <row r="1043" spans="1:65" s="2" customFormat="1" ht="16.5" customHeight="1">
      <c r="A1043" s="34"/>
      <c r="B1043" s="35"/>
      <c r="C1043" s="183" t="s">
        <v>1715</v>
      </c>
      <c r="D1043" s="183" t="s">
        <v>145</v>
      </c>
      <c r="E1043" s="184" t="s">
        <v>1716</v>
      </c>
      <c r="F1043" s="185" t="s">
        <v>1717</v>
      </c>
      <c r="G1043" s="186" t="s">
        <v>313</v>
      </c>
      <c r="H1043" s="187">
        <v>22</v>
      </c>
      <c r="I1043" s="188"/>
      <c r="J1043" s="189">
        <f>ROUND(I1043*H1043,2)</f>
        <v>0</v>
      </c>
      <c r="K1043" s="190"/>
      <c r="L1043" s="39"/>
      <c r="M1043" s="191" t="s">
        <v>1</v>
      </c>
      <c r="N1043" s="192" t="s">
        <v>39</v>
      </c>
      <c r="O1043" s="71"/>
      <c r="P1043" s="193">
        <f>O1043*H1043</f>
        <v>0</v>
      </c>
      <c r="Q1043" s="193">
        <v>6.11E-3</v>
      </c>
      <c r="R1043" s="193">
        <f>Q1043*H1043</f>
        <v>0.13442000000000001</v>
      </c>
      <c r="S1043" s="193">
        <v>0</v>
      </c>
      <c r="T1043" s="194">
        <f>S1043*H1043</f>
        <v>0</v>
      </c>
      <c r="U1043" s="34"/>
      <c r="V1043" s="34"/>
      <c r="W1043" s="34"/>
      <c r="X1043" s="34"/>
      <c r="Y1043" s="34"/>
      <c r="Z1043" s="34"/>
      <c r="AA1043" s="34"/>
      <c r="AB1043" s="34"/>
      <c r="AC1043" s="34"/>
      <c r="AD1043" s="34"/>
      <c r="AE1043" s="34"/>
      <c r="AR1043" s="195" t="s">
        <v>261</v>
      </c>
      <c r="AT1043" s="195" t="s">
        <v>145</v>
      </c>
      <c r="AU1043" s="195" t="s">
        <v>150</v>
      </c>
      <c r="AY1043" s="17" t="s">
        <v>142</v>
      </c>
      <c r="BE1043" s="196">
        <f>IF(N1043="základní",J1043,0)</f>
        <v>0</v>
      </c>
      <c r="BF1043" s="196">
        <f>IF(N1043="snížená",J1043,0)</f>
        <v>0</v>
      </c>
      <c r="BG1043" s="196">
        <f>IF(N1043="zákl. přenesená",J1043,0)</f>
        <v>0</v>
      </c>
      <c r="BH1043" s="196">
        <f>IF(N1043="sníž. přenesená",J1043,0)</f>
        <v>0</v>
      </c>
      <c r="BI1043" s="196">
        <f>IF(N1043="nulová",J1043,0)</f>
        <v>0</v>
      </c>
      <c r="BJ1043" s="17" t="s">
        <v>150</v>
      </c>
      <c r="BK1043" s="196">
        <f>ROUND(I1043*H1043,2)</f>
        <v>0</v>
      </c>
      <c r="BL1043" s="17" t="s">
        <v>261</v>
      </c>
      <c r="BM1043" s="195" t="s">
        <v>1718</v>
      </c>
    </row>
    <row r="1044" spans="1:65" s="14" customFormat="1" ht="11.25">
      <c r="B1044" s="208"/>
      <c r="C1044" s="209"/>
      <c r="D1044" s="199" t="s">
        <v>152</v>
      </c>
      <c r="E1044" s="210" t="s">
        <v>1</v>
      </c>
      <c r="F1044" s="211" t="s">
        <v>1719</v>
      </c>
      <c r="G1044" s="209"/>
      <c r="H1044" s="212">
        <v>22</v>
      </c>
      <c r="I1044" s="213"/>
      <c r="J1044" s="209"/>
      <c r="K1044" s="209"/>
      <c r="L1044" s="214"/>
      <c r="M1044" s="215"/>
      <c r="N1044" s="216"/>
      <c r="O1044" s="216"/>
      <c r="P1044" s="216"/>
      <c r="Q1044" s="216"/>
      <c r="R1044" s="216"/>
      <c r="S1044" s="216"/>
      <c r="T1044" s="217"/>
      <c r="AT1044" s="218" t="s">
        <v>152</v>
      </c>
      <c r="AU1044" s="218" t="s">
        <v>150</v>
      </c>
      <c r="AV1044" s="14" t="s">
        <v>150</v>
      </c>
      <c r="AW1044" s="14" t="s">
        <v>31</v>
      </c>
      <c r="AX1044" s="14" t="s">
        <v>80</v>
      </c>
      <c r="AY1044" s="218" t="s">
        <v>142</v>
      </c>
    </row>
    <row r="1045" spans="1:65" s="2" customFormat="1" ht="16.5" customHeight="1">
      <c r="A1045" s="34"/>
      <c r="B1045" s="35"/>
      <c r="C1045" s="230" t="s">
        <v>1720</v>
      </c>
      <c r="D1045" s="230" t="s">
        <v>413</v>
      </c>
      <c r="E1045" s="231" t="s">
        <v>1721</v>
      </c>
      <c r="F1045" s="232" t="s">
        <v>1722</v>
      </c>
      <c r="G1045" s="233" t="s">
        <v>313</v>
      </c>
      <c r="H1045" s="234">
        <v>23.1</v>
      </c>
      <c r="I1045" s="235"/>
      <c r="J1045" s="236">
        <f>ROUND(I1045*H1045,2)</f>
        <v>0</v>
      </c>
      <c r="K1045" s="237"/>
      <c r="L1045" s="238"/>
      <c r="M1045" s="239" t="s">
        <v>1</v>
      </c>
      <c r="N1045" s="240" t="s">
        <v>39</v>
      </c>
      <c r="O1045" s="71"/>
      <c r="P1045" s="193">
        <f>O1045*H1045</f>
        <v>0</v>
      </c>
      <c r="Q1045" s="193">
        <v>1.2E-4</v>
      </c>
      <c r="R1045" s="193">
        <f>Q1045*H1045</f>
        <v>2.7720000000000002E-3</v>
      </c>
      <c r="S1045" s="193">
        <v>0</v>
      </c>
      <c r="T1045" s="194">
        <f>S1045*H1045</f>
        <v>0</v>
      </c>
      <c r="U1045" s="34"/>
      <c r="V1045" s="34"/>
      <c r="W1045" s="34"/>
      <c r="X1045" s="34"/>
      <c r="Y1045" s="34"/>
      <c r="Z1045" s="34"/>
      <c r="AA1045" s="34"/>
      <c r="AB1045" s="34"/>
      <c r="AC1045" s="34"/>
      <c r="AD1045" s="34"/>
      <c r="AE1045" s="34"/>
      <c r="AR1045" s="195" t="s">
        <v>348</v>
      </c>
      <c r="AT1045" s="195" t="s">
        <v>413</v>
      </c>
      <c r="AU1045" s="195" t="s">
        <v>150</v>
      </c>
      <c r="AY1045" s="17" t="s">
        <v>142</v>
      </c>
      <c r="BE1045" s="196">
        <f>IF(N1045="základní",J1045,0)</f>
        <v>0</v>
      </c>
      <c r="BF1045" s="196">
        <f>IF(N1045="snížená",J1045,0)</f>
        <v>0</v>
      </c>
      <c r="BG1045" s="196">
        <f>IF(N1045="zákl. přenesená",J1045,0)</f>
        <v>0</v>
      </c>
      <c r="BH1045" s="196">
        <f>IF(N1045="sníž. přenesená",J1045,0)</f>
        <v>0</v>
      </c>
      <c r="BI1045" s="196">
        <f>IF(N1045="nulová",J1045,0)</f>
        <v>0</v>
      </c>
      <c r="BJ1045" s="17" t="s">
        <v>150</v>
      </c>
      <c r="BK1045" s="196">
        <f>ROUND(I1045*H1045,2)</f>
        <v>0</v>
      </c>
      <c r="BL1045" s="17" t="s">
        <v>261</v>
      </c>
      <c r="BM1045" s="195" t="s">
        <v>1723</v>
      </c>
    </row>
    <row r="1046" spans="1:65" s="14" customFormat="1" ht="11.25">
      <c r="B1046" s="208"/>
      <c r="C1046" s="209"/>
      <c r="D1046" s="199" t="s">
        <v>152</v>
      </c>
      <c r="E1046" s="209"/>
      <c r="F1046" s="211" t="s">
        <v>1724</v>
      </c>
      <c r="G1046" s="209"/>
      <c r="H1046" s="212">
        <v>23.1</v>
      </c>
      <c r="I1046" s="213"/>
      <c r="J1046" s="209"/>
      <c r="K1046" s="209"/>
      <c r="L1046" s="214"/>
      <c r="M1046" s="215"/>
      <c r="N1046" s="216"/>
      <c r="O1046" s="216"/>
      <c r="P1046" s="216"/>
      <c r="Q1046" s="216"/>
      <c r="R1046" s="216"/>
      <c r="S1046" s="216"/>
      <c r="T1046" s="217"/>
      <c r="AT1046" s="218" t="s">
        <v>152</v>
      </c>
      <c r="AU1046" s="218" t="s">
        <v>150</v>
      </c>
      <c r="AV1046" s="14" t="s">
        <v>150</v>
      </c>
      <c r="AW1046" s="14" t="s">
        <v>4</v>
      </c>
      <c r="AX1046" s="14" t="s">
        <v>80</v>
      </c>
      <c r="AY1046" s="218" t="s">
        <v>142</v>
      </c>
    </row>
    <row r="1047" spans="1:65" s="2" customFormat="1" ht="16.5" customHeight="1">
      <c r="A1047" s="34"/>
      <c r="B1047" s="35"/>
      <c r="C1047" s="183" t="s">
        <v>1725</v>
      </c>
      <c r="D1047" s="183" t="s">
        <v>145</v>
      </c>
      <c r="E1047" s="184" t="s">
        <v>1726</v>
      </c>
      <c r="F1047" s="185" t="s">
        <v>1727</v>
      </c>
      <c r="G1047" s="186" t="s">
        <v>313</v>
      </c>
      <c r="H1047" s="187">
        <v>10.25</v>
      </c>
      <c r="I1047" s="188"/>
      <c r="J1047" s="189">
        <f>ROUND(I1047*H1047,2)</f>
        <v>0</v>
      </c>
      <c r="K1047" s="190"/>
      <c r="L1047" s="39"/>
      <c r="M1047" s="191" t="s">
        <v>1</v>
      </c>
      <c r="N1047" s="192" t="s">
        <v>39</v>
      </c>
      <c r="O1047" s="71"/>
      <c r="P1047" s="193">
        <f>O1047*H1047</f>
        <v>0</v>
      </c>
      <c r="Q1047" s="193">
        <v>6.11E-3</v>
      </c>
      <c r="R1047" s="193">
        <f>Q1047*H1047</f>
        <v>6.2627500000000003E-2</v>
      </c>
      <c r="S1047" s="193">
        <v>0</v>
      </c>
      <c r="T1047" s="194">
        <f>S1047*H1047</f>
        <v>0</v>
      </c>
      <c r="U1047" s="34"/>
      <c r="V1047" s="34"/>
      <c r="W1047" s="34"/>
      <c r="X1047" s="34"/>
      <c r="Y1047" s="34"/>
      <c r="Z1047" s="34"/>
      <c r="AA1047" s="34"/>
      <c r="AB1047" s="34"/>
      <c r="AC1047" s="34"/>
      <c r="AD1047" s="34"/>
      <c r="AE1047" s="34"/>
      <c r="AR1047" s="195" t="s">
        <v>261</v>
      </c>
      <c r="AT1047" s="195" t="s">
        <v>145</v>
      </c>
      <c r="AU1047" s="195" t="s">
        <v>150</v>
      </c>
      <c r="AY1047" s="17" t="s">
        <v>142</v>
      </c>
      <c r="BE1047" s="196">
        <f>IF(N1047="základní",J1047,0)</f>
        <v>0</v>
      </c>
      <c r="BF1047" s="196">
        <f>IF(N1047="snížená",J1047,0)</f>
        <v>0</v>
      </c>
      <c r="BG1047" s="196">
        <f>IF(N1047="zákl. přenesená",J1047,0)</f>
        <v>0</v>
      </c>
      <c r="BH1047" s="196">
        <f>IF(N1047="sníž. přenesená",J1047,0)</f>
        <v>0</v>
      </c>
      <c r="BI1047" s="196">
        <f>IF(N1047="nulová",J1047,0)</f>
        <v>0</v>
      </c>
      <c r="BJ1047" s="17" t="s">
        <v>150</v>
      </c>
      <c r="BK1047" s="196">
        <f>ROUND(I1047*H1047,2)</f>
        <v>0</v>
      </c>
      <c r="BL1047" s="17" t="s">
        <v>261</v>
      </c>
      <c r="BM1047" s="195" t="s">
        <v>1728</v>
      </c>
    </row>
    <row r="1048" spans="1:65" s="13" customFormat="1" ht="11.25">
      <c r="B1048" s="197"/>
      <c r="C1048" s="198"/>
      <c r="D1048" s="199" t="s">
        <v>152</v>
      </c>
      <c r="E1048" s="200" t="s">
        <v>1</v>
      </c>
      <c r="F1048" s="201" t="s">
        <v>1729</v>
      </c>
      <c r="G1048" s="198"/>
      <c r="H1048" s="200" t="s">
        <v>1</v>
      </c>
      <c r="I1048" s="202"/>
      <c r="J1048" s="198"/>
      <c r="K1048" s="198"/>
      <c r="L1048" s="203"/>
      <c r="M1048" s="204"/>
      <c r="N1048" s="205"/>
      <c r="O1048" s="205"/>
      <c r="P1048" s="205"/>
      <c r="Q1048" s="205"/>
      <c r="R1048" s="205"/>
      <c r="S1048" s="205"/>
      <c r="T1048" s="206"/>
      <c r="AT1048" s="207" t="s">
        <v>152</v>
      </c>
      <c r="AU1048" s="207" t="s">
        <v>150</v>
      </c>
      <c r="AV1048" s="13" t="s">
        <v>80</v>
      </c>
      <c r="AW1048" s="13" t="s">
        <v>31</v>
      </c>
      <c r="AX1048" s="13" t="s">
        <v>73</v>
      </c>
      <c r="AY1048" s="207" t="s">
        <v>142</v>
      </c>
    </row>
    <row r="1049" spans="1:65" s="13" customFormat="1" ht="11.25">
      <c r="B1049" s="197"/>
      <c r="C1049" s="198"/>
      <c r="D1049" s="199" t="s">
        <v>152</v>
      </c>
      <c r="E1049" s="200" t="s">
        <v>1</v>
      </c>
      <c r="F1049" s="201" t="s">
        <v>186</v>
      </c>
      <c r="G1049" s="198"/>
      <c r="H1049" s="200" t="s">
        <v>1</v>
      </c>
      <c r="I1049" s="202"/>
      <c r="J1049" s="198"/>
      <c r="K1049" s="198"/>
      <c r="L1049" s="203"/>
      <c r="M1049" s="204"/>
      <c r="N1049" s="205"/>
      <c r="O1049" s="205"/>
      <c r="P1049" s="205"/>
      <c r="Q1049" s="205"/>
      <c r="R1049" s="205"/>
      <c r="S1049" s="205"/>
      <c r="T1049" s="206"/>
      <c r="AT1049" s="207" t="s">
        <v>152</v>
      </c>
      <c r="AU1049" s="207" t="s">
        <v>150</v>
      </c>
      <c r="AV1049" s="13" t="s">
        <v>80</v>
      </c>
      <c r="AW1049" s="13" t="s">
        <v>31</v>
      </c>
      <c r="AX1049" s="13" t="s">
        <v>73</v>
      </c>
      <c r="AY1049" s="207" t="s">
        <v>142</v>
      </c>
    </row>
    <row r="1050" spans="1:65" s="14" customFormat="1" ht="11.25">
      <c r="B1050" s="208"/>
      <c r="C1050" s="209"/>
      <c r="D1050" s="199" t="s">
        <v>152</v>
      </c>
      <c r="E1050" s="210" t="s">
        <v>1</v>
      </c>
      <c r="F1050" s="211" t="s">
        <v>1730</v>
      </c>
      <c r="G1050" s="209"/>
      <c r="H1050" s="212">
        <v>6.6</v>
      </c>
      <c r="I1050" s="213"/>
      <c r="J1050" s="209"/>
      <c r="K1050" s="209"/>
      <c r="L1050" s="214"/>
      <c r="M1050" s="215"/>
      <c r="N1050" s="216"/>
      <c r="O1050" s="216"/>
      <c r="P1050" s="216"/>
      <c r="Q1050" s="216"/>
      <c r="R1050" s="216"/>
      <c r="S1050" s="216"/>
      <c r="T1050" s="217"/>
      <c r="AT1050" s="218" t="s">
        <v>152</v>
      </c>
      <c r="AU1050" s="218" t="s">
        <v>150</v>
      </c>
      <c r="AV1050" s="14" t="s">
        <v>150</v>
      </c>
      <c r="AW1050" s="14" t="s">
        <v>31</v>
      </c>
      <c r="AX1050" s="14" t="s">
        <v>73</v>
      </c>
      <c r="AY1050" s="218" t="s">
        <v>142</v>
      </c>
    </row>
    <row r="1051" spans="1:65" s="13" customFormat="1" ht="11.25">
      <c r="B1051" s="197"/>
      <c r="C1051" s="198"/>
      <c r="D1051" s="199" t="s">
        <v>152</v>
      </c>
      <c r="E1051" s="200" t="s">
        <v>1</v>
      </c>
      <c r="F1051" s="201" t="s">
        <v>184</v>
      </c>
      <c r="G1051" s="198"/>
      <c r="H1051" s="200" t="s">
        <v>1</v>
      </c>
      <c r="I1051" s="202"/>
      <c r="J1051" s="198"/>
      <c r="K1051" s="198"/>
      <c r="L1051" s="203"/>
      <c r="M1051" s="204"/>
      <c r="N1051" s="205"/>
      <c r="O1051" s="205"/>
      <c r="P1051" s="205"/>
      <c r="Q1051" s="205"/>
      <c r="R1051" s="205"/>
      <c r="S1051" s="205"/>
      <c r="T1051" s="206"/>
      <c r="AT1051" s="207" t="s">
        <v>152</v>
      </c>
      <c r="AU1051" s="207" t="s">
        <v>150</v>
      </c>
      <c r="AV1051" s="13" t="s">
        <v>80</v>
      </c>
      <c r="AW1051" s="13" t="s">
        <v>31</v>
      </c>
      <c r="AX1051" s="13" t="s">
        <v>73</v>
      </c>
      <c r="AY1051" s="207" t="s">
        <v>142</v>
      </c>
    </row>
    <row r="1052" spans="1:65" s="14" customFormat="1" ht="11.25">
      <c r="B1052" s="208"/>
      <c r="C1052" s="209"/>
      <c r="D1052" s="199" t="s">
        <v>152</v>
      </c>
      <c r="E1052" s="210" t="s">
        <v>1</v>
      </c>
      <c r="F1052" s="211" t="s">
        <v>1731</v>
      </c>
      <c r="G1052" s="209"/>
      <c r="H1052" s="212">
        <v>3.6499999999999995</v>
      </c>
      <c r="I1052" s="213"/>
      <c r="J1052" s="209"/>
      <c r="K1052" s="209"/>
      <c r="L1052" s="214"/>
      <c r="M1052" s="215"/>
      <c r="N1052" s="216"/>
      <c r="O1052" s="216"/>
      <c r="P1052" s="216"/>
      <c r="Q1052" s="216"/>
      <c r="R1052" s="216"/>
      <c r="S1052" s="216"/>
      <c r="T1052" s="217"/>
      <c r="AT1052" s="218" t="s">
        <v>152</v>
      </c>
      <c r="AU1052" s="218" t="s">
        <v>150</v>
      </c>
      <c r="AV1052" s="14" t="s">
        <v>150</v>
      </c>
      <c r="AW1052" s="14" t="s">
        <v>31</v>
      </c>
      <c r="AX1052" s="14" t="s">
        <v>73</v>
      </c>
      <c r="AY1052" s="218" t="s">
        <v>142</v>
      </c>
    </row>
    <row r="1053" spans="1:65" s="15" customFormat="1" ht="11.25">
      <c r="B1053" s="219"/>
      <c r="C1053" s="220"/>
      <c r="D1053" s="199" t="s">
        <v>152</v>
      </c>
      <c r="E1053" s="221" t="s">
        <v>1</v>
      </c>
      <c r="F1053" s="222" t="s">
        <v>163</v>
      </c>
      <c r="G1053" s="220"/>
      <c r="H1053" s="223">
        <v>10.25</v>
      </c>
      <c r="I1053" s="224"/>
      <c r="J1053" s="220"/>
      <c r="K1053" s="220"/>
      <c r="L1053" s="225"/>
      <c r="M1053" s="226"/>
      <c r="N1053" s="227"/>
      <c r="O1053" s="227"/>
      <c r="P1053" s="227"/>
      <c r="Q1053" s="227"/>
      <c r="R1053" s="227"/>
      <c r="S1053" s="227"/>
      <c r="T1053" s="228"/>
      <c r="AT1053" s="229" t="s">
        <v>152</v>
      </c>
      <c r="AU1053" s="229" t="s">
        <v>150</v>
      </c>
      <c r="AV1053" s="15" t="s">
        <v>149</v>
      </c>
      <c r="AW1053" s="15" t="s">
        <v>31</v>
      </c>
      <c r="AX1053" s="15" t="s">
        <v>80</v>
      </c>
      <c r="AY1053" s="229" t="s">
        <v>142</v>
      </c>
    </row>
    <row r="1054" spans="1:65" s="2" customFormat="1" ht="16.5" customHeight="1">
      <c r="A1054" s="34"/>
      <c r="B1054" s="35"/>
      <c r="C1054" s="230" t="s">
        <v>1732</v>
      </c>
      <c r="D1054" s="230" t="s">
        <v>413</v>
      </c>
      <c r="E1054" s="231" t="s">
        <v>1721</v>
      </c>
      <c r="F1054" s="232" t="s">
        <v>1722</v>
      </c>
      <c r="G1054" s="233" t="s">
        <v>313</v>
      </c>
      <c r="H1054" s="234">
        <v>10.763</v>
      </c>
      <c r="I1054" s="235"/>
      <c r="J1054" s="236">
        <f>ROUND(I1054*H1054,2)</f>
        <v>0</v>
      </c>
      <c r="K1054" s="237"/>
      <c r="L1054" s="238"/>
      <c r="M1054" s="239" t="s">
        <v>1</v>
      </c>
      <c r="N1054" s="240" t="s">
        <v>39</v>
      </c>
      <c r="O1054" s="71"/>
      <c r="P1054" s="193">
        <f>O1054*H1054</f>
        <v>0</v>
      </c>
      <c r="Q1054" s="193">
        <v>1.2E-4</v>
      </c>
      <c r="R1054" s="193">
        <f>Q1054*H1054</f>
        <v>1.29156E-3</v>
      </c>
      <c r="S1054" s="193">
        <v>0</v>
      </c>
      <c r="T1054" s="194">
        <f>S1054*H1054</f>
        <v>0</v>
      </c>
      <c r="U1054" s="34"/>
      <c r="V1054" s="34"/>
      <c r="W1054" s="34"/>
      <c r="X1054" s="34"/>
      <c r="Y1054" s="34"/>
      <c r="Z1054" s="34"/>
      <c r="AA1054" s="34"/>
      <c r="AB1054" s="34"/>
      <c r="AC1054" s="34"/>
      <c r="AD1054" s="34"/>
      <c r="AE1054" s="34"/>
      <c r="AR1054" s="195" t="s">
        <v>348</v>
      </c>
      <c r="AT1054" s="195" t="s">
        <v>413</v>
      </c>
      <c r="AU1054" s="195" t="s">
        <v>150</v>
      </c>
      <c r="AY1054" s="17" t="s">
        <v>142</v>
      </c>
      <c r="BE1054" s="196">
        <f>IF(N1054="základní",J1054,0)</f>
        <v>0</v>
      </c>
      <c r="BF1054" s="196">
        <f>IF(N1054="snížená",J1054,0)</f>
        <v>0</v>
      </c>
      <c r="BG1054" s="196">
        <f>IF(N1054="zákl. přenesená",J1054,0)</f>
        <v>0</v>
      </c>
      <c r="BH1054" s="196">
        <f>IF(N1054="sníž. přenesená",J1054,0)</f>
        <v>0</v>
      </c>
      <c r="BI1054" s="196">
        <f>IF(N1054="nulová",J1054,0)</f>
        <v>0</v>
      </c>
      <c r="BJ1054" s="17" t="s">
        <v>150</v>
      </c>
      <c r="BK1054" s="196">
        <f>ROUND(I1054*H1054,2)</f>
        <v>0</v>
      </c>
      <c r="BL1054" s="17" t="s">
        <v>261</v>
      </c>
      <c r="BM1054" s="195" t="s">
        <v>1733</v>
      </c>
    </row>
    <row r="1055" spans="1:65" s="14" customFormat="1" ht="11.25">
      <c r="B1055" s="208"/>
      <c r="C1055" s="209"/>
      <c r="D1055" s="199" t="s">
        <v>152</v>
      </c>
      <c r="E1055" s="209"/>
      <c r="F1055" s="211" t="s">
        <v>1734</v>
      </c>
      <c r="G1055" s="209"/>
      <c r="H1055" s="212">
        <v>10.763</v>
      </c>
      <c r="I1055" s="213"/>
      <c r="J1055" s="209"/>
      <c r="K1055" s="209"/>
      <c r="L1055" s="214"/>
      <c r="M1055" s="215"/>
      <c r="N1055" s="216"/>
      <c r="O1055" s="216"/>
      <c r="P1055" s="216"/>
      <c r="Q1055" s="216"/>
      <c r="R1055" s="216"/>
      <c r="S1055" s="216"/>
      <c r="T1055" s="217"/>
      <c r="AT1055" s="218" t="s">
        <v>152</v>
      </c>
      <c r="AU1055" s="218" t="s">
        <v>150</v>
      </c>
      <c r="AV1055" s="14" t="s">
        <v>150</v>
      </c>
      <c r="AW1055" s="14" t="s">
        <v>4</v>
      </c>
      <c r="AX1055" s="14" t="s">
        <v>80</v>
      </c>
      <c r="AY1055" s="218" t="s">
        <v>142</v>
      </c>
    </row>
    <row r="1056" spans="1:65" s="2" customFormat="1" ht="24.2" customHeight="1">
      <c r="A1056" s="34"/>
      <c r="B1056" s="35"/>
      <c r="C1056" s="183" t="s">
        <v>1735</v>
      </c>
      <c r="D1056" s="183" t="s">
        <v>145</v>
      </c>
      <c r="E1056" s="184" t="s">
        <v>1736</v>
      </c>
      <c r="F1056" s="185" t="s">
        <v>1737</v>
      </c>
      <c r="G1056" s="186" t="s">
        <v>247</v>
      </c>
      <c r="H1056" s="187">
        <v>2</v>
      </c>
      <c r="I1056" s="188"/>
      <c r="J1056" s="189">
        <f>ROUND(I1056*H1056,2)</f>
        <v>0</v>
      </c>
      <c r="K1056" s="190"/>
      <c r="L1056" s="39"/>
      <c r="M1056" s="191" t="s">
        <v>1</v>
      </c>
      <c r="N1056" s="192" t="s">
        <v>39</v>
      </c>
      <c r="O1056" s="71"/>
      <c r="P1056" s="193">
        <f>O1056*H1056</f>
        <v>0</v>
      </c>
      <c r="Q1056" s="193">
        <v>2.0000000000000001E-4</v>
      </c>
      <c r="R1056" s="193">
        <f>Q1056*H1056</f>
        <v>4.0000000000000002E-4</v>
      </c>
      <c r="S1056" s="193">
        <v>0</v>
      </c>
      <c r="T1056" s="194">
        <f>S1056*H1056</f>
        <v>0</v>
      </c>
      <c r="U1056" s="34"/>
      <c r="V1056" s="34"/>
      <c r="W1056" s="34"/>
      <c r="X1056" s="34"/>
      <c r="Y1056" s="34"/>
      <c r="Z1056" s="34"/>
      <c r="AA1056" s="34"/>
      <c r="AB1056" s="34"/>
      <c r="AC1056" s="34"/>
      <c r="AD1056" s="34"/>
      <c r="AE1056" s="34"/>
      <c r="AR1056" s="195" t="s">
        <v>261</v>
      </c>
      <c r="AT1056" s="195" t="s">
        <v>145</v>
      </c>
      <c r="AU1056" s="195" t="s">
        <v>150</v>
      </c>
      <c r="AY1056" s="17" t="s">
        <v>142</v>
      </c>
      <c r="BE1056" s="196">
        <f>IF(N1056="základní",J1056,0)</f>
        <v>0</v>
      </c>
      <c r="BF1056" s="196">
        <f>IF(N1056="snížená",J1056,0)</f>
        <v>0</v>
      </c>
      <c r="BG1056" s="196">
        <f>IF(N1056="zákl. přenesená",J1056,0)</f>
        <v>0</v>
      </c>
      <c r="BH1056" s="196">
        <f>IF(N1056="sníž. přenesená",J1056,0)</f>
        <v>0</v>
      </c>
      <c r="BI1056" s="196">
        <f>IF(N1056="nulová",J1056,0)</f>
        <v>0</v>
      </c>
      <c r="BJ1056" s="17" t="s">
        <v>150</v>
      </c>
      <c r="BK1056" s="196">
        <f>ROUND(I1056*H1056,2)</f>
        <v>0</v>
      </c>
      <c r="BL1056" s="17" t="s">
        <v>261</v>
      </c>
      <c r="BM1056" s="195" t="s">
        <v>1738</v>
      </c>
    </row>
    <row r="1057" spans="1:65" s="13" customFormat="1" ht="11.25">
      <c r="B1057" s="197"/>
      <c r="C1057" s="198"/>
      <c r="D1057" s="199" t="s">
        <v>152</v>
      </c>
      <c r="E1057" s="200" t="s">
        <v>1</v>
      </c>
      <c r="F1057" s="201" t="s">
        <v>184</v>
      </c>
      <c r="G1057" s="198"/>
      <c r="H1057" s="200" t="s">
        <v>1</v>
      </c>
      <c r="I1057" s="202"/>
      <c r="J1057" s="198"/>
      <c r="K1057" s="198"/>
      <c r="L1057" s="203"/>
      <c r="M1057" s="204"/>
      <c r="N1057" s="205"/>
      <c r="O1057" s="205"/>
      <c r="P1057" s="205"/>
      <c r="Q1057" s="205"/>
      <c r="R1057" s="205"/>
      <c r="S1057" s="205"/>
      <c r="T1057" s="206"/>
      <c r="AT1057" s="207" t="s">
        <v>152</v>
      </c>
      <c r="AU1057" s="207" t="s">
        <v>150</v>
      </c>
      <c r="AV1057" s="13" t="s">
        <v>80</v>
      </c>
      <c r="AW1057" s="13" t="s">
        <v>31</v>
      </c>
      <c r="AX1057" s="13" t="s">
        <v>73</v>
      </c>
      <c r="AY1057" s="207" t="s">
        <v>142</v>
      </c>
    </row>
    <row r="1058" spans="1:65" s="14" customFormat="1" ht="11.25">
      <c r="B1058" s="208"/>
      <c r="C1058" s="209"/>
      <c r="D1058" s="199" t="s">
        <v>152</v>
      </c>
      <c r="E1058" s="210" t="s">
        <v>1</v>
      </c>
      <c r="F1058" s="211" t="s">
        <v>80</v>
      </c>
      <c r="G1058" s="209"/>
      <c r="H1058" s="212">
        <v>1</v>
      </c>
      <c r="I1058" s="213"/>
      <c r="J1058" s="209"/>
      <c r="K1058" s="209"/>
      <c r="L1058" s="214"/>
      <c r="M1058" s="215"/>
      <c r="N1058" s="216"/>
      <c r="O1058" s="216"/>
      <c r="P1058" s="216"/>
      <c r="Q1058" s="216"/>
      <c r="R1058" s="216"/>
      <c r="S1058" s="216"/>
      <c r="T1058" s="217"/>
      <c r="AT1058" s="218" t="s">
        <v>152</v>
      </c>
      <c r="AU1058" s="218" t="s">
        <v>150</v>
      </c>
      <c r="AV1058" s="14" t="s">
        <v>150</v>
      </c>
      <c r="AW1058" s="14" t="s">
        <v>31</v>
      </c>
      <c r="AX1058" s="14" t="s">
        <v>73</v>
      </c>
      <c r="AY1058" s="218" t="s">
        <v>142</v>
      </c>
    </row>
    <row r="1059" spans="1:65" s="13" customFormat="1" ht="11.25">
      <c r="B1059" s="197"/>
      <c r="C1059" s="198"/>
      <c r="D1059" s="199" t="s">
        <v>152</v>
      </c>
      <c r="E1059" s="200" t="s">
        <v>1</v>
      </c>
      <c r="F1059" s="201" t="s">
        <v>186</v>
      </c>
      <c r="G1059" s="198"/>
      <c r="H1059" s="200" t="s">
        <v>1</v>
      </c>
      <c r="I1059" s="202"/>
      <c r="J1059" s="198"/>
      <c r="K1059" s="198"/>
      <c r="L1059" s="203"/>
      <c r="M1059" s="204"/>
      <c r="N1059" s="205"/>
      <c r="O1059" s="205"/>
      <c r="P1059" s="205"/>
      <c r="Q1059" s="205"/>
      <c r="R1059" s="205"/>
      <c r="S1059" s="205"/>
      <c r="T1059" s="206"/>
      <c r="AT1059" s="207" t="s">
        <v>152</v>
      </c>
      <c r="AU1059" s="207" t="s">
        <v>150</v>
      </c>
      <c r="AV1059" s="13" t="s">
        <v>80</v>
      </c>
      <c r="AW1059" s="13" t="s">
        <v>31</v>
      </c>
      <c r="AX1059" s="13" t="s">
        <v>73</v>
      </c>
      <c r="AY1059" s="207" t="s">
        <v>142</v>
      </c>
    </row>
    <row r="1060" spans="1:65" s="14" customFormat="1" ht="11.25">
      <c r="B1060" s="208"/>
      <c r="C1060" s="209"/>
      <c r="D1060" s="199" t="s">
        <v>152</v>
      </c>
      <c r="E1060" s="210" t="s">
        <v>1</v>
      </c>
      <c r="F1060" s="211" t="s">
        <v>80</v>
      </c>
      <c r="G1060" s="209"/>
      <c r="H1060" s="212">
        <v>1</v>
      </c>
      <c r="I1060" s="213"/>
      <c r="J1060" s="209"/>
      <c r="K1060" s="209"/>
      <c r="L1060" s="214"/>
      <c r="M1060" s="215"/>
      <c r="N1060" s="216"/>
      <c r="O1060" s="216"/>
      <c r="P1060" s="216"/>
      <c r="Q1060" s="216"/>
      <c r="R1060" s="216"/>
      <c r="S1060" s="216"/>
      <c r="T1060" s="217"/>
      <c r="AT1060" s="218" t="s">
        <v>152</v>
      </c>
      <c r="AU1060" s="218" t="s">
        <v>150</v>
      </c>
      <c r="AV1060" s="14" t="s">
        <v>150</v>
      </c>
      <c r="AW1060" s="14" t="s">
        <v>31</v>
      </c>
      <c r="AX1060" s="14" t="s">
        <v>73</v>
      </c>
      <c r="AY1060" s="218" t="s">
        <v>142</v>
      </c>
    </row>
    <row r="1061" spans="1:65" s="15" customFormat="1" ht="11.25">
      <c r="B1061" s="219"/>
      <c r="C1061" s="220"/>
      <c r="D1061" s="199" t="s">
        <v>152</v>
      </c>
      <c r="E1061" s="221" t="s">
        <v>1</v>
      </c>
      <c r="F1061" s="222" t="s">
        <v>163</v>
      </c>
      <c r="G1061" s="220"/>
      <c r="H1061" s="223">
        <v>2</v>
      </c>
      <c r="I1061" s="224"/>
      <c r="J1061" s="220"/>
      <c r="K1061" s="220"/>
      <c r="L1061" s="225"/>
      <c r="M1061" s="226"/>
      <c r="N1061" s="227"/>
      <c r="O1061" s="227"/>
      <c r="P1061" s="227"/>
      <c r="Q1061" s="227"/>
      <c r="R1061" s="227"/>
      <c r="S1061" s="227"/>
      <c r="T1061" s="228"/>
      <c r="AT1061" s="229" t="s">
        <v>152</v>
      </c>
      <c r="AU1061" s="229" t="s">
        <v>150</v>
      </c>
      <c r="AV1061" s="15" t="s">
        <v>149</v>
      </c>
      <c r="AW1061" s="15" t="s">
        <v>31</v>
      </c>
      <c r="AX1061" s="15" t="s">
        <v>80</v>
      </c>
      <c r="AY1061" s="229" t="s">
        <v>142</v>
      </c>
    </row>
    <row r="1062" spans="1:65" s="2" customFormat="1" ht="16.5" customHeight="1">
      <c r="A1062" s="34"/>
      <c r="B1062" s="35"/>
      <c r="C1062" s="230" t="s">
        <v>1739</v>
      </c>
      <c r="D1062" s="230" t="s">
        <v>413</v>
      </c>
      <c r="E1062" s="231" t="s">
        <v>1740</v>
      </c>
      <c r="F1062" s="232" t="s">
        <v>1741</v>
      </c>
      <c r="G1062" s="233" t="s">
        <v>247</v>
      </c>
      <c r="H1062" s="234">
        <v>2</v>
      </c>
      <c r="I1062" s="235"/>
      <c r="J1062" s="236">
        <f>ROUND(I1062*H1062,2)</f>
        <v>0</v>
      </c>
      <c r="K1062" s="237"/>
      <c r="L1062" s="238"/>
      <c r="M1062" s="239" t="s">
        <v>1</v>
      </c>
      <c r="N1062" s="240" t="s">
        <v>39</v>
      </c>
      <c r="O1062" s="71"/>
      <c r="P1062" s="193">
        <f>O1062*H1062</f>
        <v>0</v>
      </c>
      <c r="Q1062" s="193">
        <v>6.9999999999999994E-5</v>
      </c>
      <c r="R1062" s="193">
        <f>Q1062*H1062</f>
        <v>1.3999999999999999E-4</v>
      </c>
      <c r="S1062" s="193">
        <v>0</v>
      </c>
      <c r="T1062" s="194">
        <f>S1062*H1062</f>
        <v>0</v>
      </c>
      <c r="U1062" s="34"/>
      <c r="V1062" s="34"/>
      <c r="W1062" s="34"/>
      <c r="X1062" s="34"/>
      <c r="Y1062" s="34"/>
      <c r="Z1062" s="34"/>
      <c r="AA1062" s="34"/>
      <c r="AB1062" s="34"/>
      <c r="AC1062" s="34"/>
      <c r="AD1062" s="34"/>
      <c r="AE1062" s="34"/>
      <c r="AR1062" s="195" t="s">
        <v>348</v>
      </c>
      <c r="AT1062" s="195" t="s">
        <v>413</v>
      </c>
      <c r="AU1062" s="195" t="s">
        <v>150</v>
      </c>
      <c r="AY1062" s="17" t="s">
        <v>142</v>
      </c>
      <c r="BE1062" s="196">
        <f>IF(N1062="základní",J1062,0)</f>
        <v>0</v>
      </c>
      <c r="BF1062" s="196">
        <f>IF(N1062="snížená",J1062,0)</f>
        <v>0</v>
      </c>
      <c r="BG1062" s="196">
        <f>IF(N1062="zákl. přenesená",J1062,0)</f>
        <v>0</v>
      </c>
      <c r="BH1062" s="196">
        <f>IF(N1062="sníž. přenesená",J1062,0)</f>
        <v>0</v>
      </c>
      <c r="BI1062" s="196">
        <f>IF(N1062="nulová",J1062,0)</f>
        <v>0</v>
      </c>
      <c r="BJ1062" s="17" t="s">
        <v>150</v>
      </c>
      <c r="BK1062" s="196">
        <f>ROUND(I1062*H1062,2)</f>
        <v>0</v>
      </c>
      <c r="BL1062" s="17" t="s">
        <v>261</v>
      </c>
      <c r="BM1062" s="195" t="s">
        <v>1742</v>
      </c>
    </row>
    <row r="1063" spans="1:65" s="2" customFormat="1" ht="16.5" customHeight="1">
      <c r="A1063" s="34"/>
      <c r="B1063" s="35"/>
      <c r="C1063" s="183" t="s">
        <v>1743</v>
      </c>
      <c r="D1063" s="183" t="s">
        <v>145</v>
      </c>
      <c r="E1063" s="184" t="s">
        <v>1744</v>
      </c>
      <c r="F1063" s="185" t="s">
        <v>1745</v>
      </c>
      <c r="G1063" s="186" t="s">
        <v>247</v>
      </c>
      <c r="H1063" s="187">
        <v>4</v>
      </c>
      <c r="I1063" s="188"/>
      <c r="J1063" s="189">
        <f>ROUND(I1063*H1063,2)</f>
        <v>0</v>
      </c>
      <c r="K1063" s="190"/>
      <c r="L1063" s="39"/>
      <c r="M1063" s="191" t="s">
        <v>1</v>
      </c>
      <c r="N1063" s="192" t="s">
        <v>39</v>
      </c>
      <c r="O1063" s="71"/>
      <c r="P1063" s="193">
        <f>O1063*H1063</f>
        <v>0</v>
      </c>
      <c r="Q1063" s="193">
        <v>0</v>
      </c>
      <c r="R1063" s="193">
        <f>Q1063*H1063</f>
        <v>0</v>
      </c>
      <c r="S1063" s="193">
        <v>0</v>
      </c>
      <c r="T1063" s="194">
        <f>S1063*H1063</f>
        <v>0</v>
      </c>
      <c r="U1063" s="34"/>
      <c r="V1063" s="34"/>
      <c r="W1063" s="34"/>
      <c r="X1063" s="34"/>
      <c r="Y1063" s="34"/>
      <c r="Z1063" s="34"/>
      <c r="AA1063" s="34"/>
      <c r="AB1063" s="34"/>
      <c r="AC1063" s="34"/>
      <c r="AD1063" s="34"/>
      <c r="AE1063" s="34"/>
      <c r="AR1063" s="195" t="s">
        <v>261</v>
      </c>
      <c r="AT1063" s="195" t="s">
        <v>145</v>
      </c>
      <c r="AU1063" s="195" t="s">
        <v>150</v>
      </c>
      <c r="AY1063" s="17" t="s">
        <v>142</v>
      </c>
      <c r="BE1063" s="196">
        <f>IF(N1063="základní",J1063,0)</f>
        <v>0</v>
      </c>
      <c r="BF1063" s="196">
        <f>IF(N1063="snížená",J1063,0)</f>
        <v>0</v>
      </c>
      <c r="BG1063" s="196">
        <f>IF(N1063="zákl. přenesená",J1063,0)</f>
        <v>0</v>
      </c>
      <c r="BH1063" s="196">
        <f>IF(N1063="sníž. přenesená",J1063,0)</f>
        <v>0</v>
      </c>
      <c r="BI1063" s="196">
        <f>IF(N1063="nulová",J1063,0)</f>
        <v>0</v>
      </c>
      <c r="BJ1063" s="17" t="s">
        <v>150</v>
      </c>
      <c r="BK1063" s="196">
        <f>ROUND(I1063*H1063,2)</f>
        <v>0</v>
      </c>
      <c r="BL1063" s="17" t="s">
        <v>261</v>
      </c>
      <c r="BM1063" s="195" t="s">
        <v>1746</v>
      </c>
    </row>
    <row r="1064" spans="1:65" s="13" customFormat="1" ht="11.25">
      <c r="B1064" s="197"/>
      <c r="C1064" s="198"/>
      <c r="D1064" s="199" t="s">
        <v>152</v>
      </c>
      <c r="E1064" s="200" t="s">
        <v>1</v>
      </c>
      <c r="F1064" s="201" t="s">
        <v>1747</v>
      </c>
      <c r="G1064" s="198"/>
      <c r="H1064" s="200" t="s">
        <v>1</v>
      </c>
      <c r="I1064" s="202"/>
      <c r="J1064" s="198"/>
      <c r="K1064" s="198"/>
      <c r="L1064" s="203"/>
      <c r="M1064" s="204"/>
      <c r="N1064" s="205"/>
      <c r="O1064" s="205"/>
      <c r="P1064" s="205"/>
      <c r="Q1064" s="205"/>
      <c r="R1064" s="205"/>
      <c r="S1064" s="205"/>
      <c r="T1064" s="206"/>
      <c r="AT1064" s="207" t="s">
        <v>152</v>
      </c>
      <c r="AU1064" s="207" t="s">
        <v>150</v>
      </c>
      <c r="AV1064" s="13" t="s">
        <v>80</v>
      </c>
      <c r="AW1064" s="13" t="s">
        <v>31</v>
      </c>
      <c r="AX1064" s="13" t="s">
        <v>73</v>
      </c>
      <c r="AY1064" s="207" t="s">
        <v>142</v>
      </c>
    </row>
    <row r="1065" spans="1:65" s="14" customFormat="1" ht="11.25">
      <c r="B1065" s="208"/>
      <c r="C1065" s="209"/>
      <c r="D1065" s="199" t="s">
        <v>152</v>
      </c>
      <c r="E1065" s="210" t="s">
        <v>1</v>
      </c>
      <c r="F1065" s="211" t="s">
        <v>1124</v>
      </c>
      <c r="G1065" s="209"/>
      <c r="H1065" s="212">
        <v>4</v>
      </c>
      <c r="I1065" s="213"/>
      <c r="J1065" s="209"/>
      <c r="K1065" s="209"/>
      <c r="L1065" s="214"/>
      <c r="M1065" s="215"/>
      <c r="N1065" s="216"/>
      <c r="O1065" s="216"/>
      <c r="P1065" s="216"/>
      <c r="Q1065" s="216"/>
      <c r="R1065" s="216"/>
      <c r="S1065" s="216"/>
      <c r="T1065" s="217"/>
      <c r="AT1065" s="218" t="s">
        <v>152</v>
      </c>
      <c r="AU1065" s="218" t="s">
        <v>150</v>
      </c>
      <c r="AV1065" s="14" t="s">
        <v>150</v>
      </c>
      <c r="AW1065" s="14" t="s">
        <v>31</v>
      </c>
      <c r="AX1065" s="14" t="s">
        <v>80</v>
      </c>
      <c r="AY1065" s="218" t="s">
        <v>142</v>
      </c>
    </row>
    <row r="1066" spans="1:65" s="2" customFormat="1" ht="21.75" customHeight="1">
      <c r="A1066" s="34"/>
      <c r="B1066" s="35"/>
      <c r="C1066" s="183" t="s">
        <v>1748</v>
      </c>
      <c r="D1066" s="183" t="s">
        <v>145</v>
      </c>
      <c r="E1066" s="184" t="s">
        <v>1749</v>
      </c>
      <c r="F1066" s="185" t="s">
        <v>1750</v>
      </c>
      <c r="G1066" s="186" t="s">
        <v>247</v>
      </c>
      <c r="H1066" s="187">
        <v>5</v>
      </c>
      <c r="I1066" s="188"/>
      <c r="J1066" s="189">
        <f>ROUND(I1066*H1066,2)</f>
        <v>0</v>
      </c>
      <c r="K1066" s="190"/>
      <c r="L1066" s="39"/>
      <c r="M1066" s="191" t="s">
        <v>1</v>
      </c>
      <c r="N1066" s="192" t="s">
        <v>39</v>
      </c>
      <c r="O1066" s="71"/>
      <c r="P1066" s="193">
        <f>O1066*H1066</f>
        <v>0</v>
      </c>
      <c r="Q1066" s="193">
        <v>0</v>
      </c>
      <c r="R1066" s="193">
        <f>Q1066*H1066</f>
        <v>0</v>
      </c>
      <c r="S1066" s="193">
        <v>0</v>
      </c>
      <c r="T1066" s="194">
        <f>S1066*H1066</f>
        <v>0</v>
      </c>
      <c r="U1066" s="34"/>
      <c r="V1066" s="34"/>
      <c r="W1066" s="34"/>
      <c r="X1066" s="34"/>
      <c r="Y1066" s="34"/>
      <c r="Z1066" s="34"/>
      <c r="AA1066" s="34"/>
      <c r="AB1066" s="34"/>
      <c r="AC1066" s="34"/>
      <c r="AD1066" s="34"/>
      <c r="AE1066" s="34"/>
      <c r="AR1066" s="195" t="s">
        <v>261</v>
      </c>
      <c r="AT1066" s="195" t="s">
        <v>145</v>
      </c>
      <c r="AU1066" s="195" t="s">
        <v>150</v>
      </c>
      <c r="AY1066" s="17" t="s">
        <v>142</v>
      </c>
      <c r="BE1066" s="196">
        <f>IF(N1066="základní",J1066,0)</f>
        <v>0</v>
      </c>
      <c r="BF1066" s="196">
        <f>IF(N1066="snížená",J1066,0)</f>
        <v>0</v>
      </c>
      <c r="BG1066" s="196">
        <f>IF(N1066="zákl. přenesená",J1066,0)</f>
        <v>0</v>
      </c>
      <c r="BH1066" s="196">
        <f>IF(N1066="sníž. přenesená",J1066,0)</f>
        <v>0</v>
      </c>
      <c r="BI1066" s="196">
        <f>IF(N1066="nulová",J1066,0)</f>
        <v>0</v>
      </c>
      <c r="BJ1066" s="17" t="s">
        <v>150</v>
      </c>
      <c r="BK1066" s="196">
        <f>ROUND(I1066*H1066,2)</f>
        <v>0</v>
      </c>
      <c r="BL1066" s="17" t="s">
        <v>261</v>
      </c>
      <c r="BM1066" s="195" t="s">
        <v>1751</v>
      </c>
    </row>
    <row r="1067" spans="1:65" s="13" customFormat="1" ht="11.25">
      <c r="B1067" s="197"/>
      <c r="C1067" s="198"/>
      <c r="D1067" s="199" t="s">
        <v>152</v>
      </c>
      <c r="E1067" s="200" t="s">
        <v>1</v>
      </c>
      <c r="F1067" s="201" t="s">
        <v>1752</v>
      </c>
      <c r="G1067" s="198"/>
      <c r="H1067" s="200" t="s">
        <v>1</v>
      </c>
      <c r="I1067" s="202"/>
      <c r="J1067" s="198"/>
      <c r="K1067" s="198"/>
      <c r="L1067" s="203"/>
      <c r="M1067" s="204"/>
      <c r="N1067" s="205"/>
      <c r="O1067" s="205"/>
      <c r="P1067" s="205"/>
      <c r="Q1067" s="205"/>
      <c r="R1067" s="205"/>
      <c r="S1067" s="205"/>
      <c r="T1067" s="206"/>
      <c r="AT1067" s="207" t="s">
        <v>152</v>
      </c>
      <c r="AU1067" s="207" t="s">
        <v>150</v>
      </c>
      <c r="AV1067" s="13" t="s">
        <v>80</v>
      </c>
      <c r="AW1067" s="13" t="s">
        <v>31</v>
      </c>
      <c r="AX1067" s="13" t="s">
        <v>73</v>
      </c>
      <c r="AY1067" s="207" t="s">
        <v>142</v>
      </c>
    </row>
    <row r="1068" spans="1:65" s="14" customFormat="1" ht="11.25">
      <c r="B1068" s="208"/>
      <c r="C1068" s="209"/>
      <c r="D1068" s="199" t="s">
        <v>152</v>
      </c>
      <c r="E1068" s="210" t="s">
        <v>1</v>
      </c>
      <c r="F1068" s="211" t="s">
        <v>149</v>
      </c>
      <c r="G1068" s="209"/>
      <c r="H1068" s="212">
        <v>4</v>
      </c>
      <c r="I1068" s="213"/>
      <c r="J1068" s="209"/>
      <c r="K1068" s="209"/>
      <c r="L1068" s="214"/>
      <c r="M1068" s="215"/>
      <c r="N1068" s="216"/>
      <c r="O1068" s="216"/>
      <c r="P1068" s="216"/>
      <c r="Q1068" s="216"/>
      <c r="R1068" s="216"/>
      <c r="S1068" s="216"/>
      <c r="T1068" s="217"/>
      <c r="AT1068" s="218" t="s">
        <v>152</v>
      </c>
      <c r="AU1068" s="218" t="s">
        <v>150</v>
      </c>
      <c r="AV1068" s="14" t="s">
        <v>150</v>
      </c>
      <c r="AW1068" s="14" t="s">
        <v>31</v>
      </c>
      <c r="AX1068" s="14" t="s">
        <v>73</v>
      </c>
      <c r="AY1068" s="218" t="s">
        <v>142</v>
      </c>
    </row>
    <row r="1069" spans="1:65" s="13" customFormat="1" ht="11.25">
      <c r="B1069" s="197"/>
      <c r="C1069" s="198"/>
      <c r="D1069" s="199" t="s">
        <v>152</v>
      </c>
      <c r="E1069" s="200" t="s">
        <v>1</v>
      </c>
      <c r="F1069" s="201" t="s">
        <v>1753</v>
      </c>
      <c r="G1069" s="198"/>
      <c r="H1069" s="200" t="s">
        <v>1</v>
      </c>
      <c r="I1069" s="202"/>
      <c r="J1069" s="198"/>
      <c r="K1069" s="198"/>
      <c r="L1069" s="203"/>
      <c r="M1069" s="204"/>
      <c r="N1069" s="205"/>
      <c r="O1069" s="205"/>
      <c r="P1069" s="205"/>
      <c r="Q1069" s="205"/>
      <c r="R1069" s="205"/>
      <c r="S1069" s="205"/>
      <c r="T1069" s="206"/>
      <c r="AT1069" s="207" t="s">
        <v>152</v>
      </c>
      <c r="AU1069" s="207" t="s">
        <v>150</v>
      </c>
      <c r="AV1069" s="13" t="s">
        <v>80</v>
      </c>
      <c r="AW1069" s="13" t="s">
        <v>31</v>
      </c>
      <c r="AX1069" s="13" t="s">
        <v>73</v>
      </c>
      <c r="AY1069" s="207" t="s">
        <v>142</v>
      </c>
    </row>
    <row r="1070" spans="1:65" s="14" customFormat="1" ht="11.25">
      <c r="B1070" s="208"/>
      <c r="C1070" s="209"/>
      <c r="D1070" s="199" t="s">
        <v>152</v>
      </c>
      <c r="E1070" s="210" t="s">
        <v>1</v>
      </c>
      <c r="F1070" s="211" t="s">
        <v>80</v>
      </c>
      <c r="G1070" s="209"/>
      <c r="H1070" s="212">
        <v>1</v>
      </c>
      <c r="I1070" s="213"/>
      <c r="J1070" s="209"/>
      <c r="K1070" s="209"/>
      <c r="L1070" s="214"/>
      <c r="M1070" s="215"/>
      <c r="N1070" s="216"/>
      <c r="O1070" s="216"/>
      <c r="P1070" s="216"/>
      <c r="Q1070" s="216"/>
      <c r="R1070" s="216"/>
      <c r="S1070" s="216"/>
      <c r="T1070" s="217"/>
      <c r="AT1070" s="218" t="s">
        <v>152</v>
      </c>
      <c r="AU1070" s="218" t="s">
        <v>150</v>
      </c>
      <c r="AV1070" s="14" t="s">
        <v>150</v>
      </c>
      <c r="AW1070" s="14" t="s">
        <v>31</v>
      </c>
      <c r="AX1070" s="14" t="s">
        <v>73</v>
      </c>
      <c r="AY1070" s="218" t="s">
        <v>142</v>
      </c>
    </row>
    <row r="1071" spans="1:65" s="15" customFormat="1" ht="11.25">
      <c r="B1071" s="219"/>
      <c r="C1071" s="220"/>
      <c r="D1071" s="199" t="s">
        <v>152</v>
      </c>
      <c r="E1071" s="221" t="s">
        <v>1</v>
      </c>
      <c r="F1071" s="222" t="s">
        <v>163</v>
      </c>
      <c r="G1071" s="220"/>
      <c r="H1071" s="223">
        <v>5</v>
      </c>
      <c r="I1071" s="224"/>
      <c r="J1071" s="220"/>
      <c r="K1071" s="220"/>
      <c r="L1071" s="225"/>
      <c r="M1071" s="226"/>
      <c r="N1071" s="227"/>
      <c r="O1071" s="227"/>
      <c r="P1071" s="227"/>
      <c r="Q1071" s="227"/>
      <c r="R1071" s="227"/>
      <c r="S1071" s="227"/>
      <c r="T1071" s="228"/>
      <c r="AT1071" s="229" t="s">
        <v>152</v>
      </c>
      <c r="AU1071" s="229" t="s">
        <v>150</v>
      </c>
      <c r="AV1071" s="15" t="s">
        <v>149</v>
      </c>
      <c r="AW1071" s="15" t="s">
        <v>31</v>
      </c>
      <c r="AX1071" s="15" t="s">
        <v>80</v>
      </c>
      <c r="AY1071" s="229" t="s">
        <v>142</v>
      </c>
    </row>
    <row r="1072" spans="1:65" s="2" customFormat="1" ht="16.5" customHeight="1">
      <c r="A1072" s="34"/>
      <c r="B1072" s="35"/>
      <c r="C1072" s="183" t="s">
        <v>1754</v>
      </c>
      <c r="D1072" s="183" t="s">
        <v>145</v>
      </c>
      <c r="E1072" s="184" t="s">
        <v>1755</v>
      </c>
      <c r="F1072" s="185" t="s">
        <v>1756</v>
      </c>
      <c r="G1072" s="186" t="s">
        <v>247</v>
      </c>
      <c r="H1072" s="187">
        <v>1</v>
      </c>
      <c r="I1072" s="188"/>
      <c r="J1072" s="189">
        <f>ROUND(I1072*H1072,2)</f>
        <v>0</v>
      </c>
      <c r="K1072" s="190"/>
      <c r="L1072" s="39"/>
      <c r="M1072" s="191" t="s">
        <v>1</v>
      </c>
      <c r="N1072" s="192" t="s">
        <v>39</v>
      </c>
      <c r="O1072" s="71"/>
      <c r="P1072" s="193">
        <f>O1072*H1072</f>
        <v>0</v>
      </c>
      <c r="Q1072" s="193">
        <v>0</v>
      </c>
      <c r="R1072" s="193">
        <f>Q1072*H1072</f>
        <v>0</v>
      </c>
      <c r="S1072" s="193">
        <v>0</v>
      </c>
      <c r="T1072" s="194">
        <f>S1072*H1072</f>
        <v>0</v>
      </c>
      <c r="U1072" s="34"/>
      <c r="V1072" s="34"/>
      <c r="W1072" s="34"/>
      <c r="X1072" s="34"/>
      <c r="Y1072" s="34"/>
      <c r="Z1072" s="34"/>
      <c r="AA1072" s="34"/>
      <c r="AB1072" s="34"/>
      <c r="AC1072" s="34"/>
      <c r="AD1072" s="34"/>
      <c r="AE1072" s="34"/>
      <c r="AR1072" s="195" t="s">
        <v>261</v>
      </c>
      <c r="AT1072" s="195" t="s">
        <v>145</v>
      </c>
      <c r="AU1072" s="195" t="s">
        <v>150</v>
      </c>
      <c r="AY1072" s="17" t="s">
        <v>142</v>
      </c>
      <c r="BE1072" s="196">
        <f>IF(N1072="základní",J1072,0)</f>
        <v>0</v>
      </c>
      <c r="BF1072" s="196">
        <f>IF(N1072="snížená",J1072,0)</f>
        <v>0</v>
      </c>
      <c r="BG1072" s="196">
        <f>IF(N1072="zákl. přenesená",J1072,0)</f>
        <v>0</v>
      </c>
      <c r="BH1072" s="196">
        <f>IF(N1072="sníž. přenesená",J1072,0)</f>
        <v>0</v>
      </c>
      <c r="BI1072" s="196">
        <f>IF(N1072="nulová",J1072,0)</f>
        <v>0</v>
      </c>
      <c r="BJ1072" s="17" t="s">
        <v>150</v>
      </c>
      <c r="BK1072" s="196">
        <f>ROUND(I1072*H1072,2)</f>
        <v>0</v>
      </c>
      <c r="BL1072" s="17" t="s">
        <v>261</v>
      </c>
      <c r="BM1072" s="195" t="s">
        <v>1757</v>
      </c>
    </row>
    <row r="1073" spans="1:65" s="13" customFormat="1" ht="11.25">
      <c r="B1073" s="197"/>
      <c r="C1073" s="198"/>
      <c r="D1073" s="199" t="s">
        <v>152</v>
      </c>
      <c r="E1073" s="200" t="s">
        <v>1</v>
      </c>
      <c r="F1073" s="201" t="s">
        <v>184</v>
      </c>
      <c r="G1073" s="198"/>
      <c r="H1073" s="200" t="s">
        <v>1</v>
      </c>
      <c r="I1073" s="202"/>
      <c r="J1073" s="198"/>
      <c r="K1073" s="198"/>
      <c r="L1073" s="203"/>
      <c r="M1073" s="204"/>
      <c r="N1073" s="205"/>
      <c r="O1073" s="205"/>
      <c r="P1073" s="205"/>
      <c r="Q1073" s="205"/>
      <c r="R1073" s="205"/>
      <c r="S1073" s="205"/>
      <c r="T1073" s="206"/>
      <c r="AT1073" s="207" t="s">
        <v>152</v>
      </c>
      <c r="AU1073" s="207" t="s">
        <v>150</v>
      </c>
      <c r="AV1073" s="13" t="s">
        <v>80</v>
      </c>
      <c r="AW1073" s="13" t="s">
        <v>31</v>
      </c>
      <c r="AX1073" s="13" t="s">
        <v>73</v>
      </c>
      <c r="AY1073" s="207" t="s">
        <v>142</v>
      </c>
    </row>
    <row r="1074" spans="1:65" s="14" customFormat="1" ht="11.25">
      <c r="B1074" s="208"/>
      <c r="C1074" s="209"/>
      <c r="D1074" s="199" t="s">
        <v>152</v>
      </c>
      <c r="E1074" s="210" t="s">
        <v>1</v>
      </c>
      <c r="F1074" s="211" t="s">
        <v>80</v>
      </c>
      <c r="G1074" s="209"/>
      <c r="H1074" s="212">
        <v>1</v>
      </c>
      <c r="I1074" s="213"/>
      <c r="J1074" s="209"/>
      <c r="K1074" s="209"/>
      <c r="L1074" s="214"/>
      <c r="M1074" s="215"/>
      <c r="N1074" s="216"/>
      <c r="O1074" s="216"/>
      <c r="P1074" s="216"/>
      <c r="Q1074" s="216"/>
      <c r="R1074" s="216"/>
      <c r="S1074" s="216"/>
      <c r="T1074" s="217"/>
      <c r="AT1074" s="218" t="s">
        <v>152</v>
      </c>
      <c r="AU1074" s="218" t="s">
        <v>150</v>
      </c>
      <c r="AV1074" s="14" t="s">
        <v>150</v>
      </c>
      <c r="AW1074" s="14" t="s">
        <v>31</v>
      </c>
      <c r="AX1074" s="14" t="s">
        <v>80</v>
      </c>
      <c r="AY1074" s="218" t="s">
        <v>142</v>
      </c>
    </row>
    <row r="1075" spans="1:65" s="2" customFormat="1" ht="24.2" customHeight="1">
      <c r="A1075" s="34"/>
      <c r="B1075" s="35"/>
      <c r="C1075" s="183" t="s">
        <v>1758</v>
      </c>
      <c r="D1075" s="183" t="s">
        <v>145</v>
      </c>
      <c r="E1075" s="184" t="s">
        <v>1759</v>
      </c>
      <c r="F1075" s="185" t="s">
        <v>1760</v>
      </c>
      <c r="G1075" s="186" t="s">
        <v>157</v>
      </c>
      <c r="H1075" s="187">
        <v>19.425999999999998</v>
      </c>
      <c r="I1075" s="188"/>
      <c r="J1075" s="189">
        <f>ROUND(I1075*H1075,2)</f>
        <v>0</v>
      </c>
      <c r="K1075" s="190"/>
      <c r="L1075" s="39"/>
      <c r="M1075" s="191" t="s">
        <v>1</v>
      </c>
      <c r="N1075" s="192" t="s">
        <v>39</v>
      </c>
      <c r="O1075" s="71"/>
      <c r="P1075" s="193">
        <f>O1075*H1075</f>
        <v>0</v>
      </c>
      <c r="Q1075" s="193">
        <v>5.0000000000000002E-5</v>
      </c>
      <c r="R1075" s="193">
        <f>Q1075*H1075</f>
        <v>9.7129999999999992E-4</v>
      </c>
      <c r="S1075" s="193">
        <v>0</v>
      </c>
      <c r="T1075" s="194">
        <f>S1075*H1075</f>
        <v>0</v>
      </c>
      <c r="U1075" s="34"/>
      <c r="V1075" s="34"/>
      <c r="W1075" s="34"/>
      <c r="X1075" s="34"/>
      <c r="Y1075" s="34"/>
      <c r="Z1075" s="34"/>
      <c r="AA1075" s="34"/>
      <c r="AB1075" s="34"/>
      <c r="AC1075" s="34"/>
      <c r="AD1075" s="34"/>
      <c r="AE1075" s="34"/>
      <c r="AR1075" s="195" t="s">
        <v>261</v>
      </c>
      <c r="AT1075" s="195" t="s">
        <v>145</v>
      </c>
      <c r="AU1075" s="195" t="s">
        <v>150</v>
      </c>
      <c r="AY1075" s="17" t="s">
        <v>142</v>
      </c>
      <c r="BE1075" s="196">
        <f>IF(N1075="základní",J1075,0)</f>
        <v>0</v>
      </c>
      <c r="BF1075" s="196">
        <f>IF(N1075="snížená",J1075,0)</f>
        <v>0</v>
      </c>
      <c r="BG1075" s="196">
        <f>IF(N1075="zákl. přenesená",J1075,0)</f>
        <v>0</v>
      </c>
      <c r="BH1075" s="196">
        <f>IF(N1075="sníž. přenesená",J1075,0)</f>
        <v>0</v>
      </c>
      <c r="BI1075" s="196">
        <f>IF(N1075="nulová",J1075,0)</f>
        <v>0</v>
      </c>
      <c r="BJ1075" s="17" t="s">
        <v>150</v>
      </c>
      <c r="BK1075" s="196">
        <f>ROUND(I1075*H1075,2)</f>
        <v>0</v>
      </c>
      <c r="BL1075" s="17" t="s">
        <v>261</v>
      </c>
      <c r="BM1075" s="195" t="s">
        <v>1761</v>
      </c>
    </row>
    <row r="1076" spans="1:65" s="2" customFormat="1" ht="33" customHeight="1">
      <c r="A1076" s="34"/>
      <c r="B1076" s="35"/>
      <c r="C1076" s="183" t="s">
        <v>1762</v>
      </c>
      <c r="D1076" s="183" t="s">
        <v>145</v>
      </c>
      <c r="E1076" s="184" t="s">
        <v>1763</v>
      </c>
      <c r="F1076" s="185" t="s">
        <v>1764</v>
      </c>
      <c r="G1076" s="186" t="s">
        <v>148</v>
      </c>
      <c r="H1076" s="187">
        <v>0.92300000000000004</v>
      </c>
      <c r="I1076" s="188"/>
      <c r="J1076" s="189">
        <f>ROUND(I1076*H1076,2)</f>
        <v>0</v>
      </c>
      <c r="K1076" s="190"/>
      <c r="L1076" s="39"/>
      <c r="M1076" s="191" t="s">
        <v>1</v>
      </c>
      <c r="N1076" s="192" t="s">
        <v>39</v>
      </c>
      <c r="O1076" s="71"/>
      <c r="P1076" s="193">
        <f>O1076*H1076</f>
        <v>0</v>
      </c>
      <c r="Q1076" s="193">
        <v>0</v>
      </c>
      <c r="R1076" s="193">
        <f>Q1076*H1076</f>
        <v>0</v>
      </c>
      <c r="S1076" s="193">
        <v>0</v>
      </c>
      <c r="T1076" s="194">
        <f>S1076*H1076</f>
        <v>0</v>
      </c>
      <c r="U1076" s="34"/>
      <c r="V1076" s="34"/>
      <c r="W1076" s="34"/>
      <c r="X1076" s="34"/>
      <c r="Y1076" s="34"/>
      <c r="Z1076" s="34"/>
      <c r="AA1076" s="34"/>
      <c r="AB1076" s="34"/>
      <c r="AC1076" s="34"/>
      <c r="AD1076" s="34"/>
      <c r="AE1076" s="34"/>
      <c r="AR1076" s="195" t="s">
        <v>261</v>
      </c>
      <c r="AT1076" s="195" t="s">
        <v>145</v>
      </c>
      <c r="AU1076" s="195" t="s">
        <v>150</v>
      </c>
      <c r="AY1076" s="17" t="s">
        <v>142</v>
      </c>
      <c r="BE1076" s="196">
        <f>IF(N1076="základní",J1076,0)</f>
        <v>0</v>
      </c>
      <c r="BF1076" s="196">
        <f>IF(N1076="snížená",J1076,0)</f>
        <v>0</v>
      </c>
      <c r="BG1076" s="196">
        <f>IF(N1076="zákl. přenesená",J1076,0)</f>
        <v>0</v>
      </c>
      <c r="BH1076" s="196">
        <f>IF(N1076="sníž. přenesená",J1076,0)</f>
        <v>0</v>
      </c>
      <c r="BI1076" s="196">
        <f>IF(N1076="nulová",J1076,0)</f>
        <v>0</v>
      </c>
      <c r="BJ1076" s="17" t="s">
        <v>150</v>
      </c>
      <c r="BK1076" s="196">
        <f>ROUND(I1076*H1076,2)</f>
        <v>0</v>
      </c>
      <c r="BL1076" s="17" t="s">
        <v>261</v>
      </c>
      <c r="BM1076" s="195" t="s">
        <v>1765</v>
      </c>
    </row>
    <row r="1077" spans="1:65" s="2" customFormat="1" ht="24.2" customHeight="1">
      <c r="A1077" s="34"/>
      <c r="B1077" s="35"/>
      <c r="C1077" s="183" t="s">
        <v>1766</v>
      </c>
      <c r="D1077" s="183" t="s">
        <v>145</v>
      </c>
      <c r="E1077" s="184" t="s">
        <v>1767</v>
      </c>
      <c r="F1077" s="185" t="s">
        <v>1768</v>
      </c>
      <c r="G1077" s="186" t="s">
        <v>148</v>
      </c>
      <c r="H1077" s="187">
        <v>0.92300000000000004</v>
      </c>
      <c r="I1077" s="188"/>
      <c r="J1077" s="189">
        <f>ROUND(I1077*H1077,2)</f>
        <v>0</v>
      </c>
      <c r="K1077" s="190"/>
      <c r="L1077" s="39"/>
      <c r="M1077" s="191" t="s">
        <v>1</v>
      </c>
      <c r="N1077" s="192" t="s">
        <v>39</v>
      </c>
      <c r="O1077" s="71"/>
      <c r="P1077" s="193">
        <f>O1077*H1077</f>
        <v>0</v>
      </c>
      <c r="Q1077" s="193">
        <v>0</v>
      </c>
      <c r="R1077" s="193">
        <f>Q1077*H1077</f>
        <v>0</v>
      </c>
      <c r="S1077" s="193">
        <v>0</v>
      </c>
      <c r="T1077" s="194">
        <f>S1077*H1077</f>
        <v>0</v>
      </c>
      <c r="U1077" s="34"/>
      <c r="V1077" s="34"/>
      <c r="W1077" s="34"/>
      <c r="X1077" s="34"/>
      <c r="Y1077" s="34"/>
      <c r="Z1077" s="34"/>
      <c r="AA1077" s="34"/>
      <c r="AB1077" s="34"/>
      <c r="AC1077" s="34"/>
      <c r="AD1077" s="34"/>
      <c r="AE1077" s="34"/>
      <c r="AR1077" s="195" t="s">
        <v>261</v>
      </c>
      <c r="AT1077" s="195" t="s">
        <v>145</v>
      </c>
      <c r="AU1077" s="195" t="s">
        <v>150</v>
      </c>
      <c r="AY1077" s="17" t="s">
        <v>142</v>
      </c>
      <c r="BE1077" s="196">
        <f>IF(N1077="základní",J1077,0)</f>
        <v>0</v>
      </c>
      <c r="BF1077" s="196">
        <f>IF(N1077="snížená",J1077,0)</f>
        <v>0</v>
      </c>
      <c r="BG1077" s="196">
        <f>IF(N1077="zákl. přenesená",J1077,0)</f>
        <v>0</v>
      </c>
      <c r="BH1077" s="196">
        <f>IF(N1077="sníž. přenesená",J1077,0)</f>
        <v>0</v>
      </c>
      <c r="BI1077" s="196">
        <f>IF(N1077="nulová",J1077,0)</f>
        <v>0</v>
      </c>
      <c r="BJ1077" s="17" t="s">
        <v>150</v>
      </c>
      <c r="BK1077" s="196">
        <f>ROUND(I1077*H1077,2)</f>
        <v>0</v>
      </c>
      <c r="BL1077" s="17" t="s">
        <v>261</v>
      </c>
      <c r="BM1077" s="195" t="s">
        <v>1769</v>
      </c>
    </row>
    <row r="1078" spans="1:65" s="12" customFormat="1" ht="22.9" customHeight="1">
      <c r="B1078" s="167"/>
      <c r="C1078" s="168"/>
      <c r="D1078" s="169" t="s">
        <v>72</v>
      </c>
      <c r="E1078" s="181" t="s">
        <v>1770</v>
      </c>
      <c r="F1078" s="181" t="s">
        <v>1771</v>
      </c>
      <c r="G1078" s="168"/>
      <c r="H1078" s="168"/>
      <c r="I1078" s="171"/>
      <c r="J1078" s="182">
        <f>BK1078</f>
        <v>0</v>
      </c>
      <c r="K1078" s="168"/>
      <c r="L1078" s="173"/>
      <c r="M1078" s="174"/>
      <c r="N1078" s="175"/>
      <c r="O1078" s="175"/>
      <c r="P1078" s="176">
        <f>SUM(P1079:P1107)</f>
        <v>0</v>
      </c>
      <c r="Q1078" s="175"/>
      <c r="R1078" s="176">
        <f>SUM(R1079:R1107)</f>
        <v>2.14354E-2</v>
      </c>
      <c r="S1078" s="175"/>
      <c r="T1078" s="177">
        <f>SUM(T1079:T1107)</f>
        <v>0</v>
      </c>
      <c r="AR1078" s="178" t="s">
        <v>150</v>
      </c>
      <c r="AT1078" s="179" t="s">
        <v>72</v>
      </c>
      <c r="AU1078" s="179" t="s">
        <v>80</v>
      </c>
      <c r="AY1078" s="178" t="s">
        <v>142</v>
      </c>
      <c r="BK1078" s="180">
        <f>SUM(BK1079:BK1107)</f>
        <v>0</v>
      </c>
    </row>
    <row r="1079" spans="1:65" s="2" customFormat="1" ht="24.2" customHeight="1">
      <c r="A1079" s="34"/>
      <c r="B1079" s="35"/>
      <c r="C1079" s="183" t="s">
        <v>1772</v>
      </c>
      <c r="D1079" s="183" t="s">
        <v>145</v>
      </c>
      <c r="E1079" s="184" t="s">
        <v>1773</v>
      </c>
      <c r="F1079" s="185" t="s">
        <v>1774</v>
      </c>
      <c r="G1079" s="186" t="s">
        <v>157</v>
      </c>
      <c r="H1079" s="187">
        <v>0.57999999999999996</v>
      </c>
      <c r="I1079" s="188"/>
      <c r="J1079" s="189">
        <f>ROUND(I1079*H1079,2)</f>
        <v>0</v>
      </c>
      <c r="K1079" s="190"/>
      <c r="L1079" s="39"/>
      <c r="M1079" s="191" t="s">
        <v>1</v>
      </c>
      <c r="N1079" s="192" t="s">
        <v>39</v>
      </c>
      <c r="O1079" s="71"/>
      <c r="P1079" s="193">
        <f>O1079*H1079</f>
        <v>0</v>
      </c>
      <c r="Q1079" s="193">
        <v>1.7000000000000001E-4</v>
      </c>
      <c r="R1079" s="193">
        <f>Q1079*H1079</f>
        <v>9.8599999999999998E-5</v>
      </c>
      <c r="S1079" s="193">
        <v>0</v>
      </c>
      <c r="T1079" s="194">
        <f>S1079*H1079</f>
        <v>0</v>
      </c>
      <c r="U1079" s="34"/>
      <c r="V1079" s="34"/>
      <c r="W1079" s="34"/>
      <c r="X1079" s="34"/>
      <c r="Y1079" s="34"/>
      <c r="Z1079" s="34"/>
      <c r="AA1079" s="34"/>
      <c r="AB1079" s="34"/>
      <c r="AC1079" s="34"/>
      <c r="AD1079" s="34"/>
      <c r="AE1079" s="34"/>
      <c r="AR1079" s="195" t="s">
        <v>261</v>
      </c>
      <c r="AT1079" s="195" t="s">
        <v>145</v>
      </c>
      <c r="AU1079" s="195" t="s">
        <v>150</v>
      </c>
      <c r="AY1079" s="17" t="s">
        <v>142</v>
      </c>
      <c r="BE1079" s="196">
        <f>IF(N1079="základní",J1079,0)</f>
        <v>0</v>
      </c>
      <c r="BF1079" s="196">
        <f>IF(N1079="snížená",J1079,0)</f>
        <v>0</v>
      </c>
      <c r="BG1079" s="196">
        <f>IF(N1079="zákl. přenesená",J1079,0)</f>
        <v>0</v>
      </c>
      <c r="BH1079" s="196">
        <f>IF(N1079="sníž. přenesená",J1079,0)</f>
        <v>0</v>
      </c>
      <c r="BI1079" s="196">
        <f>IF(N1079="nulová",J1079,0)</f>
        <v>0</v>
      </c>
      <c r="BJ1079" s="17" t="s">
        <v>150</v>
      </c>
      <c r="BK1079" s="196">
        <f>ROUND(I1079*H1079,2)</f>
        <v>0</v>
      </c>
      <c r="BL1079" s="17" t="s">
        <v>261</v>
      </c>
      <c r="BM1079" s="195" t="s">
        <v>1775</v>
      </c>
    </row>
    <row r="1080" spans="1:65" s="13" customFormat="1" ht="11.25">
      <c r="B1080" s="197"/>
      <c r="C1080" s="198"/>
      <c r="D1080" s="199" t="s">
        <v>152</v>
      </c>
      <c r="E1080" s="200" t="s">
        <v>1</v>
      </c>
      <c r="F1080" s="201" t="s">
        <v>1776</v>
      </c>
      <c r="G1080" s="198"/>
      <c r="H1080" s="200" t="s">
        <v>1</v>
      </c>
      <c r="I1080" s="202"/>
      <c r="J1080" s="198"/>
      <c r="K1080" s="198"/>
      <c r="L1080" s="203"/>
      <c r="M1080" s="204"/>
      <c r="N1080" s="205"/>
      <c r="O1080" s="205"/>
      <c r="P1080" s="205"/>
      <c r="Q1080" s="205"/>
      <c r="R1080" s="205"/>
      <c r="S1080" s="205"/>
      <c r="T1080" s="206"/>
      <c r="AT1080" s="207" t="s">
        <v>152</v>
      </c>
      <c r="AU1080" s="207" t="s">
        <v>150</v>
      </c>
      <c r="AV1080" s="13" t="s">
        <v>80</v>
      </c>
      <c r="AW1080" s="13" t="s">
        <v>31</v>
      </c>
      <c r="AX1080" s="13" t="s">
        <v>73</v>
      </c>
      <c r="AY1080" s="207" t="s">
        <v>142</v>
      </c>
    </row>
    <row r="1081" spans="1:65" s="14" customFormat="1" ht="11.25">
      <c r="B1081" s="208"/>
      <c r="C1081" s="209"/>
      <c r="D1081" s="199" t="s">
        <v>152</v>
      </c>
      <c r="E1081" s="210" t="s">
        <v>1</v>
      </c>
      <c r="F1081" s="211" t="s">
        <v>1777</v>
      </c>
      <c r="G1081" s="209"/>
      <c r="H1081" s="212">
        <v>0.16000000000000003</v>
      </c>
      <c r="I1081" s="213"/>
      <c r="J1081" s="209"/>
      <c r="K1081" s="209"/>
      <c r="L1081" s="214"/>
      <c r="M1081" s="215"/>
      <c r="N1081" s="216"/>
      <c r="O1081" s="216"/>
      <c r="P1081" s="216"/>
      <c r="Q1081" s="216"/>
      <c r="R1081" s="216"/>
      <c r="S1081" s="216"/>
      <c r="T1081" s="217"/>
      <c r="AT1081" s="218" t="s">
        <v>152</v>
      </c>
      <c r="AU1081" s="218" t="s">
        <v>150</v>
      </c>
      <c r="AV1081" s="14" t="s">
        <v>150</v>
      </c>
      <c r="AW1081" s="14" t="s">
        <v>31</v>
      </c>
      <c r="AX1081" s="14" t="s">
        <v>73</v>
      </c>
      <c r="AY1081" s="218" t="s">
        <v>142</v>
      </c>
    </row>
    <row r="1082" spans="1:65" s="14" customFormat="1" ht="11.25">
      <c r="B1082" s="208"/>
      <c r="C1082" s="209"/>
      <c r="D1082" s="199" t="s">
        <v>152</v>
      </c>
      <c r="E1082" s="210" t="s">
        <v>1</v>
      </c>
      <c r="F1082" s="211" t="s">
        <v>1778</v>
      </c>
      <c r="G1082" s="209"/>
      <c r="H1082" s="212">
        <v>0.41999999999999993</v>
      </c>
      <c r="I1082" s="213"/>
      <c r="J1082" s="209"/>
      <c r="K1082" s="209"/>
      <c r="L1082" s="214"/>
      <c r="M1082" s="215"/>
      <c r="N1082" s="216"/>
      <c r="O1082" s="216"/>
      <c r="P1082" s="216"/>
      <c r="Q1082" s="216"/>
      <c r="R1082" s="216"/>
      <c r="S1082" s="216"/>
      <c r="T1082" s="217"/>
      <c r="AT1082" s="218" t="s">
        <v>152</v>
      </c>
      <c r="AU1082" s="218" t="s">
        <v>150</v>
      </c>
      <c r="AV1082" s="14" t="s">
        <v>150</v>
      </c>
      <c r="AW1082" s="14" t="s">
        <v>31</v>
      </c>
      <c r="AX1082" s="14" t="s">
        <v>73</v>
      </c>
      <c r="AY1082" s="218" t="s">
        <v>142</v>
      </c>
    </row>
    <row r="1083" spans="1:65" s="15" customFormat="1" ht="11.25">
      <c r="B1083" s="219"/>
      <c r="C1083" s="220"/>
      <c r="D1083" s="199" t="s">
        <v>152</v>
      </c>
      <c r="E1083" s="221" t="s">
        <v>1</v>
      </c>
      <c r="F1083" s="222" t="s">
        <v>163</v>
      </c>
      <c r="G1083" s="220"/>
      <c r="H1083" s="223">
        <v>0.57999999999999996</v>
      </c>
      <c r="I1083" s="224"/>
      <c r="J1083" s="220"/>
      <c r="K1083" s="220"/>
      <c r="L1083" s="225"/>
      <c r="M1083" s="226"/>
      <c r="N1083" s="227"/>
      <c r="O1083" s="227"/>
      <c r="P1083" s="227"/>
      <c r="Q1083" s="227"/>
      <c r="R1083" s="227"/>
      <c r="S1083" s="227"/>
      <c r="T1083" s="228"/>
      <c r="AT1083" s="229" t="s">
        <v>152</v>
      </c>
      <c r="AU1083" s="229" t="s">
        <v>150</v>
      </c>
      <c r="AV1083" s="15" t="s">
        <v>149</v>
      </c>
      <c r="AW1083" s="15" t="s">
        <v>31</v>
      </c>
      <c r="AX1083" s="15" t="s">
        <v>80</v>
      </c>
      <c r="AY1083" s="229" t="s">
        <v>142</v>
      </c>
    </row>
    <row r="1084" spans="1:65" s="2" customFormat="1" ht="24.2" customHeight="1">
      <c r="A1084" s="34"/>
      <c r="B1084" s="35"/>
      <c r="C1084" s="183" t="s">
        <v>1779</v>
      </c>
      <c r="D1084" s="183" t="s">
        <v>145</v>
      </c>
      <c r="E1084" s="184" t="s">
        <v>1780</v>
      </c>
      <c r="F1084" s="185" t="s">
        <v>1781</v>
      </c>
      <c r="G1084" s="186" t="s">
        <v>157</v>
      </c>
      <c r="H1084" s="187">
        <v>0.57999999999999996</v>
      </c>
      <c r="I1084" s="188"/>
      <c r="J1084" s="189">
        <f>ROUND(I1084*H1084,2)</f>
        <v>0</v>
      </c>
      <c r="K1084" s="190"/>
      <c r="L1084" s="39"/>
      <c r="M1084" s="191" t="s">
        <v>1</v>
      </c>
      <c r="N1084" s="192" t="s">
        <v>39</v>
      </c>
      <c r="O1084" s="71"/>
      <c r="P1084" s="193">
        <f>O1084*H1084</f>
        <v>0</v>
      </c>
      <c r="Q1084" s="193">
        <v>1.2999999999999999E-4</v>
      </c>
      <c r="R1084" s="193">
        <f>Q1084*H1084</f>
        <v>7.539999999999999E-5</v>
      </c>
      <c r="S1084" s="193">
        <v>0</v>
      </c>
      <c r="T1084" s="194">
        <f>S1084*H1084</f>
        <v>0</v>
      </c>
      <c r="U1084" s="34"/>
      <c r="V1084" s="34"/>
      <c r="W1084" s="34"/>
      <c r="X1084" s="34"/>
      <c r="Y1084" s="34"/>
      <c r="Z1084" s="34"/>
      <c r="AA1084" s="34"/>
      <c r="AB1084" s="34"/>
      <c r="AC1084" s="34"/>
      <c r="AD1084" s="34"/>
      <c r="AE1084" s="34"/>
      <c r="AR1084" s="195" t="s">
        <v>261</v>
      </c>
      <c r="AT1084" s="195" t="s">
        <v>145</v>
      </c>
      <c r="AU1084" s="195" t="s">
        <v>150</v>
      </c>
      <c r="AY1084" s="17" t="s">
        <v>142</v>
      </c>
      <c r="BE1084" s="196">
        <f>IF(N1084="základní",J1084,0)</f>
        <v>0</v>
      </c>
      <c r="BF1084" s="196">
        <f>IF(N1084="snížená",J1084,0)</f>
        <v>0</v>
      </c>
      <c r="BG1084" s="196">
        <f>IF(N1084="zákl. přenesená",J1084,0)</f>
        <v>0</v>
      </c>
      <c r="BH1084" s="196">
        <f>IF(N1084="sníž. přenesená",J1084,0)</f>
        <v>0</v>
      </c>
      <c r="BI1084" s="196">
        <f>IF(N1084="nulová",J1084,0)</f>
        <v>0</v>
      </c>
      <c r="BJ1084" s="17" t="s">
        <v>150</v>
      </c>
      <c r="BK1084" s="196">
        <f>ROUND(I1084*H1084,2)</f>
        <v>0</v>
      </c>
      <c r="BL1084" s="17" t="s">
        <v>261</v>
      </c>
      <c r="BM1084" s="195" t="s">
        <v>1782</v>
      </c>
    </row>
    <row r="1085" spans="1:65" s="2" customFormat="1" ht="24.2" customHeight="1">
      <c r="A1085" s="34"/>
      <c r="B1085" s="35"/>
      <c r="C1085" s="183" t="s">
        <v>1783</v>
      </c>
      <c r="D1085" s="183" t="s">
        <v>145</v>
      </c>
      <c r="E1085" s="184" t="s">
        <v>1784</v>
      </c>
      <c r="F1085" s="185" t="s">
        <v>1785</v>
      </c>
      <c r="G1085" s="186" t="s">
        <v>157</v>
      </c>
      <c r="H1085" s="187">
        <v>0.57999999999999996</v>
      </c>
      <c r="I1085" s="188"/>
      <c r="J1085" s="189">
        <f>ROUND(I1085*H1085,2)</f>
        <v>0</v>
      </c>
      <c r="K1085" s="190"/>
      <c r="L1085" s="39"/>
      <c r="M1085" s="191" t="s">
        <v>1</v>
      </c>
      <c r="N1085" s="192" t="s">
        <v>39</v>
      </c>
      <c r="O1085" s="71"/>
      <c r="P1085" s="193">
        <f>O1085*H1085</f>
        <v>0</v>
      </c>
      <c r="Q1085" s="193">
        <v>1.2E-4</v>
      </c>
      <c r="R1085" s="193">
        <f>Q1085*H1085</f>
        <v>6.9599999999999998E-5</v>
      </c>
      <c r="S1085" s="193">
        <v>0</v>
      </c>
      <c r="T1085" s="194">
        <f>S1085*H1085</f>
        <v>0</v>
      </c>
      <c r="U1085" s="34"/>
      <c r="V1085" s="34"/>
      <c r="W1085" s="34"/>
      <c r="X1085" s="34"/>
      <c r="Y1085" s="34"/>
      <c r="Z1085" s="34"/>
      <c r="AA1085" s="34"/>
      <c r="AB1085" s="34"/>
      <c r="AC1085" s="34"/>
      <c r="AD1085" s="34"/>
      <c r="AE1085" s="34"/>
      <c r="AR1085" s="195" t="s">
        <v>261</v>
      </c>
      <c r="AT1085" s="195" t="s">
        <v>145</v>
      </c>
      <c r="AU1085" s="195" t="s">
        <v>150</v>
      </c>
      <c r="AY1085" s="17" t="s">
        <v>142</v>
      </c>
      <c r="BE1085" s="196">
        <f>IF(N1085="základní",J1085,0)</f>
        <v>0</v>
      </c>
      <c r="BF1085" s="196">
        <f>IF(N1085="snížená",J1085,0)</f>
        <v>0</v>
      </c>
      <c r="BG1085" s="196">
        <f>IF(N1085="zákl. přenesená",J1085,0)</f>
        <v>0</v>
      </c>
      <c r="BH1085" s="196">
        <f>IF(N1085="sníž. přenesená",J1085,0)</f>
        <v>0</v>
      </c>
      <c r="BI1085" s="196">
        <f>IF(N1085="nulová",J1085,0)</f>
        <v>0</v>
      </c>
      <c r="BJ1085" s="17" t="s">
        <v>150</v>
      </c>
      <c r="BK1085" s="196">
        <f>ROUND(I1085*H1085,2)</f>
        <v>0</v>
      </c>
      <c r="BL1085" s="17" t="s">
        <v>261</v>
      </c>
      <c r="BM1085" s="195" t="s">
        <v>1786</v>
      </c>
    </row>
    <row r="1086" spans="1:65" s="2" customFormat="1" ht="24.2" customHeight="1">
      <c r="A1086" s="34"/>
      <c r="B1086" s="35"/>
      <c r="C1086" s="183" t="s">
        <v>1787</v>
      </c>
      <c r="D1086" s="183" t="s">
        <v>145</v>
      </c>
      <c r="E1086" s="184" t="s">
        <v>1788</v>
      </c>
      <c r="F1086" s="185" t="s">
        <v>1789</v>
      </c>
      <c r="G1086" s="186" t="s">
        <v>157</v>
      </c>
      <c r="H1086" s="187">
        <v>0.57999999999999996</v>
      </c>
      <c r="I1086" s="188"/>
      <c r="J1086" s="189">
        <f>ROUND(I1086*H1086,2)</f>
        <v>0</v>
      </c>
      <c r="K1086" s="190"/>
      <c r="L1086" s="39"/>
      <c r="M1086" s="191" t="s">
        <v>1</v>
      </c>
      <c r="N1086" s="192" t="s">
        <v>39</v>
      </c>
      <c r="O1086" s="71"/>
      <c r="P1086" s="193">
        <f>O1086*H1086</f>
        <v>0</v>
      </c>
      <c r="Q1086" s="193">
        <v>2.9E-4</v>
      </c>
      <c r="R1086" s="193">
        <f>Q1086*H1086</f>
        <v>1.682E-4</v>
      </c>
      <c r="S1086" s="193">
        <v>0</v>
      </c>
      <c r="T1086" s="194">
        <f>S1086*H1086</f>
        <v>0</v>
      </c>
      <c r="U1086" s="34"/>
      <c r="V1086" s="34"/>
      <c r="W1086" s="34"/>
      <c r="X1086" s="34"/>
      <c r="Y1086" s="34"/>
      <c r="Z1086" s="34"/>
      <c r="AA1086" s="34"/>
      <c r="AB1086" s="34"/>
      <c r="AC1086" s="34"/>
      <c r="AD1086" s="34"/>
      <c r="AE1086" s="34"/>
      <c r="AR1086" s="195" t="s">
        <v>261</v>
      </c>
      <c r="AT1086" s="195" t="s">
        <v>145</v>
      </c>
      <c r="AU1086" s="195" t="s">
        <v>150</v>
      </c>
      <c r="AY1086" s="17" t="s">
        <v>142</v>
      </c>
      <c r="BE1086" s="196">
        <f>IF(N1086="základní",J1086,0)</f>
        <v>0</v>
      </c>
      <c r="BF1086" s="196">
        <f>IF(N1086="snížená",J1086,0)</f>
        <v>0</v>
      </c>
      <c r="BG1086" s="196">
        <f>IF(N1086="zákl. přenesená",J1086,0)</f>
        <v>0</v>
      </c>
      <c r="BH1086" s="196">
        <f>IF(N1086="sníž. přenesená",J1086,0)</f>
        <v>0</v>
      </c>
      <c r="BI1086" s="196">
        <f>IF(N1086="nulová",J1086,0)</f>
        <v>0</v>
      </c>
      <c r="BJ1086" s="17" t="s">
        <v>150</v>
      </c>
      <c r="BK1086" s="196">
        <f>ROUND(I1086*H1086,2)</f>
        <v>0</v>
      </c>
      <c r="BL1086" s="17" t="s">
        <v>261</v>
      </c>
      <c r="BM1086" s="195" t="s">
        <v>1790</v>
      </c>
    </row>
    <row r="1087" spans="1:65" s="2" customFormat="1" ht="24.2" customHeight="1">
      <c r="A1087" s="34"/>
      <c r="B1087" s="35"/>
      <c r="C1087" s="183" t="s">
        <v>1791</v>
      </c>
      <c r="D1087" s="183" t="s">
        <v>145</v>
      </c>
      <c r="E1087" s="184" t="s">
        <v>1792</v>
      </c>
      <c r="F1087" s="185" t="s">
        <v>1793</v>
      </c>
      <c r="G1087" s="186" t="s">
        <v>157</v>
      </c>
      <c r="H1087" s="187">
        <v>0.57999999999999996</v>
      </c>
      <c r="I1087" s="188"/>
      <c r="J1087" s="189">
        <f>ROUND(I1087*H1087,2)</f>
        <v>0</v>
      </c>
      <c r="K1087" s="190"/>
      <c r="L1087" s="39"/>
      <c r="M1087" s="191" t="s">
        <v>1</v>
      </c>
      <c r="N1087" s="192" t="s">
        <v>39</v>
      </c>
      <c r="O1087" s="71"/>
      <c r="P1087" s="193">
        <f>O1087*H1087</f>
        <v>0</v>
      </c>
      <c r="Q1087" s="193">
        <v>3.2000000000000003E-4</v>
      </c>
      <c r="R1087" s="193">
        <f>Q1087*H1087</f>
        <v>1.8560000000000001E-4</v>
      </c>
      <c r="S1087" s="193">
        <v>0</v>
      </c>
      <c r="T1087" s="194">
        <f>S1087*H1087</f>
        <v>0</v>
      </c>
      <c r="U1087" s="34"/>
      <c r="V1087" s="34"/>
      <c r="W1087" s="34"/>
      <c r="X1087" s="34"/>
      <c r="Y1087" s="34"/>
      <c r="Z1087" s="34"/>
      <c r="AA1087" s="34"/>
      <c r="AB1087" s="34"/>
      <c r="AC1087" s="34"/>
      <c r="AD1087" s="34"/>
      <c r="AE1087" s="34"/>
      <c r="AR1087" s="195" t="s">
        <v>261</v>
      </c>
      <c r="AT1087" s="195" t="s">
        <v>145</v>
      </c>
      <c r="AU1087" s="195" t="s">
        <v>150</v>
      </c>
      <c r="AY1087" s="17" t="s">
        <v>142</v>
      </c>
      <c r="BE1087" s="196">
        <f>IF(N1087="základní",J1087,0)</f>
        <v>0</v>
      </c>
      <c r="BF1087" s="196">
        <f>IF(N1087="snížená",J1087,0)</f>
        <v>0</v>
      </c>
      <c r="BG1087" s="196">
        <f>IF(N1087="zákl. přenesená",J1087,0)</f>
        <v>0</v>
      </c>
      <c r="BH1087" s="196">
        <f>IF(N1087="sníž. přenesená",J1087,0)</f>
        <v>0</v>
      </c>
      <c r="BI1087" s="196">
        <f>IF(N1087="nulová",J1087,0)</f>
        <v>0</v>
      </c>
      <c r="BJ1087" s="17" t="s">
        <v>150</v>
      </c>
      <c r="BK1087" s="196">
        <f>ROUND(I1087*H1087,2)</f>
        <v>0</v>
      </c>
      <c r="BL1087" s="17" t="s">
        <v>261</v>
      </c>
      <c r="BM1087" s="195" t="s">
        <v>1794</v>
      </c>
    </row>
    <row r="1088" spans="1:65" s="2" customFormat="1" ht="24.2" customHeight="1">
      <c r="A1088" s="34"/>
      <c r="B1088" s="35"/>
      <c r="C1088" s="183" t="s">
        <v>1795</v>
      </c>
      <c r="D1088" s="183" t="s">
        <v>145</v>
      </c>
      <c r="E1088" s="184" t="s">
        <v>1796</v>
      </c>
      <c r="F1088" s="185" t="s">
        <v>1797</v>
      </c>
      <c r="G1088" s="186" t="s">
        <v>157</v>
      </c>
      <c r="H1088" s="187">
        <v>20.3</v>
      </c>
      <c r="I1088" s="188"/>
      <c r="J1088" s="189">
        <f>ROUND(I1088*H1088,2)</f>
        <v>0</v>
      </c>
      <c r="K1088" s="190"/>
      <c r="L1088" s="39"/>
      <c r="M1088" s="191" t="s">
        <v>1</v>
      </c>
      <c r="N1088" s="192" t="s">
        <v>39</v>
      </c>
      <c r="O1088" s="71"/>
      <c r="P1088" s="193">
        <f>O1088*H1088</f>
        <v>0</v>
      </c>
      <c r="Q1088" s="193">
        <v>9.0000000000000006E-5</v>
      </c>
      <c r="R1088" s="193">
        <f>Q1088*H1088</f>
        <v>1.8270000000000003E-3</v>
      </c>
      <c r="S1088" s="193">
        <v>0</v>
      </c>
      <c r="T1088" s="194">
        <f>S1088*H1088</f>
        <v>0</v>
      </c>
      <c r="U1088" s="34"/>
      <c r="V1088" s="34"/>
      <c r="W1088" s="34"/>
      <c r="X1088" s="34"/>
      <c r="Y1088" s="34"/>
      <c r="Z1088" s="34"/>
      <c r="AA1088" s="34"/>
      <c r="AB1088" s="34"/>
      <c r="AC1088" s="34"/>
      <c r="AD1088" s="34"/>
      <c r="AE1088" s="34"/>
      <c r="AR1088" s="195" t="s">
        <v>261</v>
      </c>
      <c r="AT1088" s="195" t="s">
        <v>145</v>
      </c>
      <c r="AU1088" s="195" t="s">
        <v>150</v>
      </c>
      <c r="AY1088" s="17" t="s">
        <v>142</v>
      </c>
      <c r="BE1088" s="196">
        <f>IF(N1088="základní",J1088,0)</f>
        <v>0</v>
      </c>
      <c r="BF1088" s="196">
        <f>IF(N1088="snížená",J1088,0)</f>
        <v>0</v>
      </c>
      <c r="BG1088" s="196">
        <f>IF(N1088="zákl. přenesená",J1088,0)</f>
        <v>0</v>
      </c>
      <c r="BH1088" s="196">
        <f>IF(N1088="sníž. přenesená",J1088,0)</f>
        <v>0</v>
      </c>
      <c r="BI1088" s="196">
        <f>IF(N1088="nulová",J1088,0)</f>
        <v>0</v>
      </c>
      <c r="BJ1088" s="17" t="s">
        <v>150</v>
      </c>
      <c r="BK1088" s="196">
        <f>ROUND(I1088*H1088,2)</f>
        <v>0</v>
      </c>
      <c r="BL1088" s="17" t="s">
        <v>261</v>
      </c>
      <c r="BM1088" s="195" t="s">
        <v>1798</v>
      </c>
    </row>
    <row r="1089" spans="1:65" s="13" customFormat="1" ht="11.25">
      <c r="B1089" s="197"/>
      <c r="C1089" s="198"/>
      <c r="D1089" s="199" t="s">
        <v>152</v>
      </c>
      <c r="E1089" s="200" t="s">
        <v>1</v>
      </c>
      <c r="F1089" s="201" t="s">
        <v>1051</v>
      </c>
      <c r="G1089" s="198"/>
      <c r="H1089" s="200" t="s">
        <v>1</v>
      </c>
      <c r="I1089" s="202"/>
      <c r="J1089" s="198"/>
      <c r="K1089" s="198"/>
      <c r="L1089" s="203"/>
      <c r="M1089" s="204"/>
      <c r="N1089" s="205"/>
      <c r="O1089" s="205"/>
      <c r="P1089" s="205"/>
      <c r="Q1089" s="205"/>
      <c r="R1089" s="205"/>
      <c r="S1089" s="205"/>
      <c r="T1089" s="206"/>
      <c r="AT1089" s="207" t="s">
        <v>152</v>
      </c>
      <c r="AU1089" s="207" t="s">
        <v>150</v>
      </c>
      <c r="AV1089" s="13" t="s">
        <v>80</v>
      </c>
      <c r="AW1089" s="13" t="s">
        <v>31</v>
      </c>
      <c r="AX1089" s="13" t="s">
        <v>73</v>
      </c>
      <c r="AY1089" s="207" t="s">
        <v>142</v>
      </c>
    </row>
    <row r="1090" spans="1:65" s="14" customFormat="1" ht="11.25">
      <c r="B1090" s="208"/>
      <c r="C1090" s="209"/>
      <c r="D1090" s="199" t="s">
        <v>152</v>
      </c>
      <c r="E1090" s="210" t="s">
        <v>1</v>
      </c>
      <c r="F1090" s="211" t="s">
        <v>880</v>
      </c>
      <c r="G1090" s="209"/>
      <c r="H1090" s="212">
        <v>10.5</v>
      </c>
      <c r="I1090" s="213"/>
      <c r="J1090" s="209"/>
      <c r="K1090" s="209"/>
      <c r="L1090" s="214"/>
      <c r="M1090" s="215"/>
      <c r="N1090" s="216"/>
      <c r="O1090" s="216"/>
      <c r="P1090" s="216"/>
      <c r="Q1090" s="216"/>
      <c r="R1090" s="216"/>
      <c r="S1090" s="216"/>
      <c r="T1090" s="217"/>
      <c r="AT1090" s="218" t="s">
        <v>152</v>
      </c>
      <c r="AU1090" s="218" t="s">
        <v>150</v>
      </c>
      <c r="AV1090" s="14" t="s">
        <v>150</v>
      </c>
      <c r="AW1090" s="14" t="s">
        <v>31</v>
      </c>
      <c r="AX1090" s="14" t="s">
        <v>73</v>
      </c>
      <c r="AY1090" s="218" t="s">
        <v>142</v>
      </c>
    </row>
    <row r="1091" spans="1:65" s="13" customFormat="1" ht="11.25">
      <c r="B1091" s="197"/>
      <c r="C1091" s="198"/>
      <c r="D1091" s="199" t="s">
        <v>152</v>
      </c>
      <c r="E1091" s="200" t="s">
        <v>1</v>
      </c>
      <c r="F1091" s="201" t="s">
        <v>184</v>
      </c>
      <c r="G1091" s="198"/>
      <c r="H1091" s="200" t="s">
        <v>1</v>
      </c>
      <c r="I1091" s="202"/>
      <c r="J1091" s="198"/>
      <c r="K1091" s="198"/>
      <c r="L1091" s="203"/>
      <c r="M1091" s="204"/>
      <c r="N1091" s="205"/>
      <c r="O1091" s="205"/>
      <c r="P1091" s="205"/>
      <c r="Q1091" s="205"/>
      <c r="R1091" s="205"/>
      <c r="S1091" s="205"/>
      <c r="T1091" s="206"/>
      <c r="AT1091" s="207" t="s">
        <v>152</v>
      </c>
      <c r="AU1091" s="207" t="s">
        <v>150</v>
      </c>
      <c r="AV1091" s="13" t="s">
        <v>80</v>
      </c>
      <c r="AW1091" s="13" t="s">
        <v>31</v>
      </c>
      <c r="AX1091" s="13" t="s">
        <v>73</v>
      </c>
      <c r="AY1091" s="207" t="s">
        <v>142</v>
      </c>
    </row>
    <row r="1092" spans="1:65" s="14" customFormat="1" ht="11.25">
      <c r="B1092" s="208"/>
      <c r="C1092" s="209"/>
      <c r="D1092" s="199" t="s">
        <v>152</v>
      </c>
      <c r="E1092" s="210" t="s">
        <v>1</v>
      </c>
      <c r="F1092" s="211" t="s">
        <v>883</v>
      </c>
      <c r="G1092" s="209"/>
      <c r="H1092" s="212">
        <v>1.0499999999999998</v>
      </c>
      <c r="I1092" s="213"/>
      <c r="J1092" s="209"/>
      <c r="K1092" s="209"/>
      <c r="L1092" s="214"/>
      <c r="M1092" s="215"/>
      <c r="N1092" s="216"/>
      <c r="O1092" s="216"/>
      <c r="P1092" s="216"/>
      <c r="Q1092" s="216"/>
      <c r="R1092" s="216"/>
      <c r="S1092" s="216"/>
      <c r="T1092" s="217"/>
      <c r="AT1092" s="218" t="s">
        <v>152</v>
      </c>
      <c r="AU1092" s="218" t="s">
        <v>150</v>
      </c>
      <c r="AV1092" s="14" t="s">
        <v>150</v>
      </c>
      <c r="AW1092" s="14" t="s">
        <v>31</v>
      </c>
      <c r="AX1092" s="14" t="s">
        <v>73</v>
      </c>
      <c r="AY1092" s="218" t="s">
        <v>142</v>
      </c>
    </row>
    <row r="1093" spans="1:65" s="13" customFormat="1" ht="11.25">
      <c r="B1093" s="197"/>
      <c r="C1093" s="198"/>
      <c r="D1093" s="199" t="s">
        <v>152</v>
      </c>
      <c r="E1093" s="200" t="s">
        <v>1</v>
      </c>
      <c r="F1093" s="201" t="s">
        <v>188</v>
      </c>
      <c r="G1093" s="198"/>
      <c r="H1093" s="200" t="s">
        <v>1</v>
      </c>
      <c r="I1093" s="202"/>
      <c r="J1093" s="198"/>
      <c r="K1093" s="198"/>
      <c r="L1093" s="203"/>
      <c r="M1093" s="204"/>
      <c r="N1093" s="205"/>
      <c r="O1093" s="205"/>
      <c r="P1093" s="205"/>
      <c r="Q1093" s="205"/>
      <c r="R1093" s="205"/>
      <c r="S1093" s="205"/>
      <c r="T1093" s="206"/>
      <c r="AT1093" s="207" t="s">
        <v>152</v>
      </c>
      <c r="AU1093" s="207" t="s">
        <v>150</v>
      </c>
      <c r="AV1093" s="13" t="s">
        <v>80</v>
      </c>
      <c r="AW1093" s="13" t="s">
        <v>31</v>
      </c>
      <c r="AX1093" s="13" t="s">
        <v>73</v>
      </c>
      <c r="AY1093" s="207" t="s">
        <v>142</v>
      </c>
    </row>
    <row r="1094" spans="1:65" s="14" customFormat="1" ht="11.25">
      <c r="B1094" s="208"/>
      <c r="C1094" s="209"/>
      <c r="D1094" s="199" t="s">
        <v>152</v>
      </c>
      <c r="E1094" s="210" t="s">
        <v>1</v>
      </c>
      <c r="F1094" s="211" t="s">
        <v>881</v>
      </c>
      <c r="G1094" s="209"/>
      <c r="H1094" s="212">
        <v>7</v>
      </c>
      <c r="I1094" s="213"/>
      <c r="J1094" s="209"/>
      <c r="K1094" s="209"/>
      <c r="L1094" s="214"/>
      <c r="M1094" s="215"/>
      <c r="N1094" s="216"/>
      <c r="O1094" s="216"/>
      <c r="P1094" s="216"/>
      <c r="Q1094" s="216"/>
      <c r="R1094" s="216"/>
      <c r="S1094" s="216"/>
      <c r="T1094" s="217"/>
      <c r="AT1094" s="218" t="s">
        <v>152</v>
      </c>
      <c r="AU1094" s="218" t="s">
        <v>150</v>
      </c>
      <c r="AV1094" s="14" t="s">
        <v>150</v>
      </c>
      <c r="AW1094" s="14" t="s">
        <v>31</v>
      </c>
      <c r="AX1094" s="14" t="s">
        <v>73</v>
      </c>
      <c r="AY1094" s="218" t="s">
        <v>142</v>
      </c>
    </row>
    <row r="1095" spans="1:65" s="13" customFormat="1" ht="11.25">
      <c r="B1095" s="197"/>
      <c r="C1095" s="198"/>
      <c r="D1095" s="199" t="s">
        <v>152</v>
      </c>
      <c r="E1095" s="200" t="s">
        <v>1</v>
      </c>
      <c r="F1095" s="201" t="s">
        <v>180</v>
      </c>
      <c r="G1095" s="198"/>
      <c r="H1095" s="200" t="s">
        <v>1</v>
      </c>
      <c r="I1095" s="202"/>
      <c r="J1095" s="198"/>
      <c r="K1095" s="198"/>
      <c r="L1095" s="203"/>
      <c r="M1095" s="204"/>
      <c r="N1095" s="205"/>
      <c r="O1095" s="205"/>
      <c r="P1095" s="205"/>
      <c r="Q1095" s="205"/>
      <c r="R1095" s="205"/>
      <c r="S1095" s="205"/>
      <c r="T1095" s="206"/>
      <c r="AT1095" s="207" t="s">
        <v>152</v>
      </c>
      <c r="AU1095" s="207" t="s">
        <v>150</v>
      </c>
      <c r="AV1095" s="13" t="s">
        <v>80</v>
      </c>
      <c r="AW1095" s="13" t="s">
        <v>31</v>
      </c>
      <c r="AX1095" s="13" t="s">
        <v>73</v>
      </c>
      <c r="AY1095" s="207" t="s">
        <v>142</v>
      </c>
    </row>
    <row r="1096" spans="1:65" s="14" customFormat="1" ht="11.25">
      <c r="B1096" s="208"/>
      <c r="C1096" s="209"/>
      <c r="D1096" s="199" t="s">
        <v>152</v>
      </c>
      <c r="E1096" s="210" t="s">
        <v>1</v>
      </c>
      <c r="F1096" s="211" t="s">
        <v>884</v>
      </c>
      <c r="G1096" s="209"/>
      <c r="H1096" s="212">
        <v>1.75</v>
      </c>
      <c r="I1096" s="213"/>
      <c r="J1096" s="209"/>
      <c r="K1096" s="209"/>
      <c r="L1096" s="214"/>
      <c r="M1096" s="215"/>
      <c r="N1096" s="216"/>
      <c r="O1096" s="216"/>
      <c r="P1096" s="216"/>
      <c r="Q1096" s="216"/>
      <c r="R1096" s="216"/>
      <c r="S1096" s="216"/>
      <c r="T1096" s="217"/>
      <c r="AT1096" s="218" t="s">
        <v>152</v>
      </c>
      <c r="AU1096" s="218" t="s">
        <v>150</v>
      </c>
      <c r="AV1096" s="14" t="s">
        <v>150</v>
      </c>
      <c r="AW1096" s="14" t="s">
        <v>31</v>
      </c>
      <c r="AX1096" s="14" t="s">
        <v>73</v>
      </c>
      <c r="AY1096" s="218" t="s">
        <v>142</v>
      </c>
    </row>
    <row r="1097" spans="1:65" s="15" customFormat="1" ht="11.25">
      <c r="B1097" s="219"/>
      <c r="C1097" s="220"/>
      <c r="D1097" s="199" t="s">
        <v>152</v>
      </c>
      <c r="E1097" s="221" t="s">
        <v>1</v>
      </c>
      <c r="F1097" s="222" t="s">
        <v>163</v>
      </c>
      <c r="G1097" s="220"/>
      <c r="H1097" s="223">
        <v>20.3</v>
      </c>
      <c r="I1097" s="224"/>
      <c r="J1097" s="220"/>
      <c r="K1097" s="220"/>
      <c r="L1097" s="225"/>
      <c r="M1097" s="226"/>
      <c r="N1097" s="227"/>
      <c r="O1097" s="227"/>
      <c r="P1097" s="227"/>
      <c r="Q1097" s="227"/>
      <c r="R1097" s="227"/>
      <c r="S1097" s="227"/>
      <c r="T1097" s="228"/>
      <c r="AT1097" s="229" t="s">
        <v>152</v>
      </c>
      <c r="AU1097" s="229" t="s">
        <v>150</v>
      </c>
      <c r="AV1097" s="15" t="s">
        <v>149</v>
      </c>
      <c r="AW1097" s="15" t="s">
        <v>31</v>
      </c>
      <c r="AX1097" s="15" t="s">
        <v>80</v>
      </c>
      <c r="AY1097" s="229" t="s">
        <v>142</v>
      </c>
    </row>
    <row r="1098" spans="1:65" s="2" customFormat="1" ht="33" customHeight="1">
      <c r="A1098" s="34"/>
      <c r="B1098" s="35"/>
      <c r="C1098" s="183" t="s">
        <v>1799</v>
      </c>
      <c r="D1098" s="183" t="s">
        <v>145</v>
      </c>
      <c r="E1098" s="184" t="s">
        <v>1800</v>
      </c>
      <c r="F1098" s="185" t="s">
        <v>1801</v>
      </c>
      <c r="G1098" s="186" t="s">
        <v>157</v>
      </c>
      <c r="H1098" s="187">
        <v>20.3</v>
      </c>
      <c r="I1098" s="188"/>
      <c r="J1098" s="189">
        <f t="shared" ref="J1098:J1107" si="100">ROUND(I1098*H1098,2)</f>
        <v>0</v>
      </c>
      <c r="K1098" s="190"/>
      <c r="L1098" s="39"/>
      <c r="M1098" s="191" t="s">
        <v>1</v>
      </c>
      <c r="N1098" s="192" t="s">
        <v>39</v>
      </c>
      <c r="O1098" s="71"/>
      <c r="P1098" s="193">
        <f t="shared" ref="P1098:P1107" si="101">O1098*H1098</f>
        <v>0</v>
      </c>
      <c r="Q1098" s="193">
        <v>2.3000000000000001E-4</v>
      </c>
      <c r="R1098" s="193">
        <f t="shared" ref="R1098:R1107" si="102">Q1098*H1098</f>
        <v>4.6690000000000004E-3</v>
      </c>
      <c r="S1098" s="193">
        <v>0</v>
      </c>
      <c r="T1098" s="194">
        <f t="shared" ref="T1098:T1107" si="103">S1098*H1098</f>
        <v>0</v>
      </c>
      <c r="U1098" s="34"/>
      <c r="V1098" s="34"/>
      <c r="W1098" s="34"/>
      <c r="X1098" s="34"/>
      <c r="Y1098" s="34"/>
      <c r="Z1098" s="34"/>
      <c r="AA1098" s="34"/>
      <c r="AB1098" s="34"/>
      <c r="AC1098" s="34"/>
      <c r="AD1098" s="34"/>
      <c r="AE1098" s="34"/>
      <c r="AR1098" s="195" t="s">
        <v>261</v>
      </c>
      <c r="AT1098" s="195" t="s">
        <v>145</v>
      </c>
      <c r="AU1098" s="195" t="s">
        <v>150</v>
      </c>
      <c r="AY1098" s="17" t="s">
        <v>142</v>
      </c>
      <c r="BE1098" s="196">
        <f t="shared" ref="BE1098:BE1107" si="104">IF(N1098="základní",J1098,0)</f>
        <v>0</v>
      </c>
      <c r="BF1098" s="196">
        <f t="shared" ref="BF1098:BF1107" si="105">IF(N1098="snížená",J1098,0)</f>
        <v>0</v>
      </c>
      <c r="BG1098" s="196">
        <f t="shared" ref="BG1098:BG1107" si="106">IF(N1098="zákl. přenesená",J1098,0)</f>
        <v>0</v>
      </c>
      <c r="BH1098" s="196">
        <f t="shared" ref="BH1098:BH1107" si="107">IF(N1098="sníž. přenesená",J1098,0)</f>
        <v>0</v>
      </c>
      <c r="BI1098" s="196">
        <f t="shared" ref="BI1098:BI1107" si="108">IF(N1098="nulová",J1098,0)</f>
        <v>0</v>
      </c>
      <c r="BJ1098" s="17" t="s">
        <v>150</v>
      </c>
      <c r="BK1098" s="196">
        <f t="shared" ref="BK1098:BK1107" si="109">ROUND(I1098*H1098,2)</f>
        <v>0</v>
      </c>
      <c r="BL1098" s="17" t="s">
        <v>261</v>
      </c>
      <c r="BM1098" s="195" t="s">
        <v>1802</v>
      </c>
    </row>
    <row r="1099" spans="1:65" s="2" customFormat="1" ht="24.2" customHeight="1">
      <c r="A1099" s="34"/>
      <c r="B1099" s="35"/>
      <c r="C1099" s="183" t="s">
        <v>1803</v>
      </c>
      <c r="D1099" s="183" t="s">
        <v>145</v>
      </c>
      <c r="E1099" s="184" t="s">
        <v>1804</v>
      </c>
      <c r="F1099" s="185" t="s">
        <v>1805</v>
      </c>
      <c r="G1099" s="186" t="s">
        <v>157</v>
      </c>
      <c r="H1099" s="187">
        <v>20.3</v>
      </c>
      <c r="I1099" s="188"/>
      <c r="J1099" s="189">
        <f t="shared" si="100"/>
        <v>0</v>
      </c>
      <c r="K1099" s="190"/>
      <c r="L1099" s="39"/>
      <c r="M1099" s="191" t="s">
        <v>1</v>
      </c>
      <c r="N1099" s="192" t="s">
        <v>39</v>
      </c>
      <c r="O1099" s="71"/>
      <c r="P1099" s="193">
        <f t="shared" si="101"/>
        <v>0</v>
      </c>
      <c r="Q1099" s="193">
        <v>0</v>
      </c>
      <c r="R1099" s="193">
        <f t="shared" si="102"/>
        <v>0</v>
      </c>
      <c r="S1099" s="193">
        <v>0</v>
      </c>
      <c r="T1099" s="194">
        <f t="shared" si="103"/>
        <v>0</v>
      </c>
      <c r="U1099" s="34"/>
      <c r="V1099" s="34"/>
      <c r="W1099" s="34"/>
      <c r="X1099" s="34"/>
      <c r="Y1099" s="34"/>
      <c r="Z1099" s="34"/>
      <c r="AA1099" s="34"/>
      <c r="AB1099" s="34"/>
      <c r="AC1099" s="34"/>
      <c r="AD1099" s="34"/>
      <c r="AE1099" s="34"/>
      <c r="AR1099" s="195" t="s">
        <v>261</v>
      </c>
      <c r="AT1099" s="195" t="s">
        <v>145</v>
      </c>
      <c r="AU1099" s="195" t="s">
        <v>150</v>
      </c>
      <c r="AY1099" s="17" t="s">
        <v>142</v>
      </c>
      <c r="BE1099" s="196">
        <f t="shared" si="104"/>
        <v>0</v>
      </c>
      <c r="BF1099" s="196">
        <f t="shared" si="105"/>
        <v>0</v>
      </c>
      <c r="BG1099" s="196">
        <f t="shared" si="106"/>
        <v>0</v>
      </c>
      <c r="BH1099" s="196">
        <f t="shared" si="107"/>
        <v>0</v>
      </c>
      <c r="BI1099" s="196">
        <f t="shared" si="108"/>
        <v>0</v>
      </c>
      <c r="BJ1099" s="17" t="s">
        <v>150</v>
      </c>
      <c r="BK1099" s="196">
        <f t="shared" si="109"/>
        <v>0</v>
      </c>
      <c r="BL1099" s="17" t="s">
        <v>261</v>
      </c>
      <c r="BM1099" s="195" t="s">
        <v>1806</v>
      </c>
    </row>
    <row r="1100" spans="1:65" s="2" customFormat="1" ht="24.2" customHeight="1">
      <c r="A1100" s="34"/>
      <c r="B1100" s="35"/>
      <c r="C1100" s="183" t="s">
        <v>1807</v>
      </c>
      <c r="D1100" s="183" t="s">
        <v>145</v>
      </c>
      <c r="E1100" s="184" t="s">
        <v>1808</v>
      </c>
      <c r="F1100" s="185" t="s">
        <v>1809</v>
      </c>
      <c r="G1100" s="186" t="s">
        <v>313</v>
      </c>
      <c r="H1100" s="187">
        <v>15</v>
      </c>
      <c r="I1100" s="188"/>
      <c r="J1100" s="189">
        <f t="shared" si="100"/>
        <v>0</v>
      </c>
      <c r="K1100" s="190"/>
      <c r="L1100" s="39"/>
      <c r="M1100" s="191" t="s">
        <v>1</v>
      </c>
      <c r="N1100" s="192" t="s">
        <v>39</v>
      </c>
      <c r="O1100" s="71"/>
      <c r="P1100" s="193">
        <f t="shared" si="101"/>
        <v>0</v>
      </c>
      <c r="Q1100" s="193">
        <v>2.0000000000000002E-5</v>
      </c>
      <c r="R1100" s="193">
        <f t="shared" si="102"/>
        <v>3.0000000000000003E-4</v>
      </c>
      <c r="S1100" s="193">
        <v>0</v>
      </c>
      <c r="T1100" s="194">
        <f t="shared" si="103"/>
        <v>0</v>
      </c>
      <c r="U1100" s="34"/>
      <c r="V1100" s="34"/>
      <c r="W1100" s="34"/>
      <c r="X1100" s="34"/>
      <c r="Y1100" s="34"/>
      <c r="Z1100" s="34"/>
      <c r="AA1100" s="34"/>
      <c r="AB1100" s="34"/>
      <c r="AC1100" s="34"/>
      <c r="AD1100" s="34"/>
      <c r="AE1100" s="34"/>
      <c r="AR1100" s="195" t="s">
        <v>261</v>
      </c>
      <c r="AT1100" s="195" t="s">
        <v>145</v>
      </c>
      <c r="AU1100" s="195" t="s">
        <v>150</v>
      </c>
      <c r="AY1100" s="17" t="s">
        <v>142</v>
      </c>
      <c r="BE1100" s="196">
        <f t="shared" si="104"/>
        <v>0</v>
      </c>
      <c r="BF1100" s="196">
        <f t="shared" si="105"/>
        <v>0</v>
      </c>
      <c r="BG1100" s="196">
        <f t="shared" si="106"/>
        <v>0</v>
      </c>
      <c r="BH1100" s="196">
        <f t="shared" si="107"/>
        <v>0</v>
      </c>
      <c r="BI1100" s="196">
        <f t="shared" si="108"/>
        <v>0</v>
      </c>
      <c r="BJ1100" s="17" t="s">
        <v>150</v>
      </c>
      <c r="BK1100" s="196">
        <f t="shared" si="109"/>
        <v>0</v>
      </c>
      <c r="BL1100" s="17" t="s">
        <v>261</v>
      </c>
      <c r="BM1100" s="195" t="s">
        <v>1810</v>
      </c>
    </row>
    <row r="1101" spans="1:65" s="2" customFormat="1" ht="24.2" customHeight="1">
      <c r="A1101" s="34"/>
      <c r="B1101" s="35"/>
      <c r="C1101" s="183" t="s">
        <v>1811</v>
      </c>
      <c r="D1101" s="183" t="s">
        <v>145</v>
      </c>
      <c r="E1101" s="184" t="s">
        <v>1812</v>
      </c>
      <c r="F1101" s="185" t="s">
        <v>1813</v>
      </c>
      <c r="G1101" s="186" t="s">
        <v>157</v>
      </c>
      <c r="H1101" s="187">
        <v>20.3</v>
      </c>
      <c r="I1101" s="188"/>
      <c r="J1101" s="189">
        <f t="shared" si="100"/>
        <v>0</v>
      </c>
      <c r="K1101" s="190"/>
      <c r="L1101" s="39"/>
      <c r="M1101" s="191" t="s">
        <v>1</v>
      </c>
      <c r="N1101" s="192" t="s">
        <v>39</v>
      </c>
      <c r="O1101" s="71"/>
      <c r="P1101" s="193">
        <f t="shared" si="101"/>
        <v>0</v>
      </c>
      <c r="Q1101" s="193">
        <v>1.7000000000000001E-4</v>
      </c>
      <c r="R1101" s="193">
        <f t="shared" si="102"/>
        <v>3.4510000000000005E-3</v>
      </c>
      <c r="S1101" s="193">
        <v>0</v>
      </c>
      <c r="T1101" s="194">
        <f t="shared" si="103"/>
        <v>0</v>
      </c>
      <c r="U1101" s="34"/>
      <c r="V1101" s="34"/>
      <c r="W1101" s="34"/>
      <c r="X1101" s="34"/>
      <c r="Y1101" s="34"/>
      <c r="Z1101" s="34"/>
      <c r="AA1101" s="34"/>
      <c r="AB1101" s="34"/>
      <c r="AC1101" s="34"/>
      <c r="AD1101" s="34"/>
      <c r="AE1101" s="34"/>
      <c r="AR1101" s="195" t="s">
        <v>261</v>
      </c>
      <c r="AT1101" s="195" t="s">
        <v>145</v>
      </c>
      <c r="AU1101" s="195" t="s">
        <v>150</v>
      </c>
      <c r="AY1101" s="17" t="s">
        <v>142</v>
      </c>
      <c r="BE1101" s="196">
        <f t="shared" si="104"/>
        <v>0</v>
      </c>
      <c r="BF1101" s="196">
        <f t="shared" si="105"/>
        <v>0</v>
      </c>
      <c r="BG1101" s="196">
        <f t="shared" si="106"/>
        <v>0</v>
      </c>
      <c r="BH1101" s="196">
        <f t="shared" si="107"/>
        <v>0</v>
      </c>
      <c r="BI1101" s="196">
        <f t="shared" si="108"/>
        <v>0</v>
      </c>
      <c r="BJ1101" s="17" t="s">
        <v>150</v>
      </c>
      <c r="BK1101" s="196">
        <f t="shared" si="109"/>
        <v>0</v>
      </c>
      <c r="BL1101" s="17" t="s">
        <v>261</v>
      </c>
      <c r="BM1101" s="195" t="s">
        <v>1814</v>
      </c>
    </row>
    <row r="1102" spans="1:65" s="2" customFormat="1" ht="24.2" customHeight="1">
      <c r="A1102" s="34"/>
      <c r="B1102" s="35"/>
      <c r="C1102" s="183" t="s">
        <v>1815</v>
      </c>
      <c r="D1102" s="183" t="s">
        <v>145</v>
      </c>
      <c r="E1102" s="184" t="s">
        <v>1816</v>
      </c>
      <c r="F1102" s="185" t="s">
        <v>1817</v>
      </c>
      <c r="G1102" s="186" t="s">
        <v>313</v>
      </c>
      <c r="H1102" s="187">
        <v>15</v>
      </c>
      <c r="I1102" s="188"/>
      <c r="J1102" s="189">
        <f t="shared" si="100"/>
        <v>0</v>
      </c>
      <c r="K1102" s="190"/>
      <c r="L1102" s="39"/>
      <c r="M1102" s="191" t="s">
        <v>1</v>
      </c>
      <c r="N1102" s="192" t="s">
        <v>39</v>
      </c>
      <c r="O1102" s="71"/>
      <c r="P1102" s="193">
        <f t="shared" si="101"/>
        <v>0</v>
      </c>
      <c r="Q1102" s="193">
        <v>2.0000000000000002E-5</v>
      </c>
      <c r="R1102" s="193">
        <f t="shared" si="102"/>
        <v>3.0000000000000003E-4</v>
      </c>
      <c r="S1102" s="193">
        <v>0</v>
      </c>
      <c r="T1102" s="194">
        <f t="shared" si="103"/>
        <v>0</v>
      </c>
      <c r="U1102" s="34"/>
      <c r="V1102" s="34"/>
      <c r="W1102" s="34"/>
      <c r="X1102" s="34"/>
      <c r="Y1102" s="34"/>
      <c r="Z1102" s="34"/>
      <c r="AA1102" s="34"/>
      <c r="AB1102" s="34"/>
      <c r="AC1102" s="34"/>
      <c r="AD1102" s="34"/>
      <c r="AE1102" s="34"/>
      <c r="AR1102" s="195" t="s">
        <v>261</v>
      </c>
      <c r="AT1102" s="195" t="s">
        <v>145</v>
      </c>
      <c r="AU1102" s="195" t="s">
        <v>150</v>
      </c>
      <c r="AY1102" s="17" t="s">
        <v>142</v>
      </c>
      <c r="BE1102" s="196">
        <f t="shared" si="104"/>
        <v>0</v>
      </c>
      <c r="BF1102" s="196">
        <f t="shared" si="105"/>
        <v>0</v>
      </c>
      <c r="BG1102" s="196">
        <f t="shared" si="106"/>
        <v>0</v>
      </c>
      <c r="BH1102" s="196">
        <f t="shared" si="107"/>
        <v>0</v>
      </c>
      <c r="BI1102" s="196">
        <f t="shared" si="108"/>
        <v>0</v>
      </c>
      <c r="BJ1102" s="17" t="s">
        <v>150</v>
      </c>
      <c r="BK1102" s="196">
        <f t="shared" si="109"/>
        <v>0</v>
      </c>
      <c r="BL1102" s="17" t="s">
        <v>261</v>
      </c>
      <c r="BM1102" s="195" t="s">
        <v>1818</v>
      </c>
    </row>
    <row r="1103" spans="1:65" s="2" customFormat="1" ht="24.2" customHeight="1">
      <c r="A1103" s="34"/>
      <c r="B1103" s="35"/>
      <c r="C1103" s="183" t="s">
        <v>1819</v>
      </c>
      <c r="D1103" s="183" t="s">
        <v>145</v>
      </c>
      <c r="E1103" s="184" t="s">
        <v>1820</v>
      </c>
      <c r="F1103" s="185" t="s">
        <v>1821</v>
      </c>
      <c r="G1103" s="186" t="s">
        <v>313</v>
      </c>
      <c r="H1103" s="187">
        <v>15</v>
      </c>
      <c r="I1103" s="188"/>
      <c r="J1103" s="189">
        <f t="shared" si="100"/>
        <v>0</v>
      </c>
      <c r="K1103" s="190"/>
      <c r="L1103" s="39"/>
      <c r="M1103" s="191" t="s">
        <v>1</v>
      </c>
      <c r="N1103" s="192" t="s">
        <v>39</v>
      </c>
      <c r="O1103" s="71"/>
      <c r="P1103" s="193">
        <f t="shared" si="101"/>
        <v>0</v>
      </c>
      <c r="Q1103" s="193">
        <v>2.0000000000000002E-5</v>
      </c>
      <c r="R1103" s="193">
        <f t="shared" si="102"/>
        <v>3.0000000000000003E-4</v>
      </c>
      <c r="S1103" s="193">
        <v>0</v>
      </c>
      <c r="T1103" s="194">
        <f t="shared" si="103"/>
        <v>0</v>
      </c>
      <c r="U1103" s="34"/>
      <c r="V1103" s="34"/>
      <c r="W1103" s="34"/>
      <c r="X1103" s="34"/>
      <c r="Y1103" s="34"/>
      <c r="Z1103" s="34"/>
      <c r="AA1103" s="34"/>
      <c r="AB1103" s="34"/>
      <c r="AC1103" s="34"/>
      <c r="AD1103" s="34"/>
      <c r="AE1103" s="34"/>
      <c r="AR1103" s="195" t="s">
        <v>261</v>
      </c>
      <c r="AT1103" s="195" t="s">
        <v>145</v>
      </c>
      <c r="AU1103" s="195" t="s">
        <v>150</v>
      </c>
      <c r="AY1103" s="17" t="s">
        <v>142</v>
      </c>
      <c r="BE1103" s="196">
        <f t="shared" si="104"/>
        <v>0</v>
      </c>
      <c r="BF1103" s="196">
        <f t="shared" si="105"/>
        <v>0</v>
      </c>
      <c r="BG1103" s="196">
        <f t="shared" si="106"/>
        <v>0</v>
      </c>
      <c r="BH1103" s="196">
        <f t="shared" si="107"/>
        <v>0</v>
      </c>
      <c r="BI1103" s="196">
        <f t="shared" si="108"/>
        <v>0</v>
      </c>
      <c r="BJ1103" s="17" t="s">
        <v>150</v>
      </c>
      <c r="BK1103" s="196">
        <f t="shared" si="109"/>
        <v>0</v>
      </c>
      <c r="BL1103" s="17" t="s">
        <v>261</v>
      </c>
      <c r="BM1103" s="195" t="s">
        <v>1822</v>
      </c>
    </row>
    <row r="1104" spans="1:65" s="2" customFormat="1" ht="24.2" customHeight="1">
      <c r="A1104" s="34"/>
      <c r="B1104" s="35"/>
      <c r="C1104" s="183" t="s">
        <v>1823</v>
      </c>
      <c r="D1104" s="183" t="s">
        <v>145</v>
      </c>
      <c r="E1104" s="184" t="s">
        <v>1824</v>
      </c>
      <c r="F1104" s="185" t="s">
        <v>1825</v>
      </c>
      <c r="G1104" s="186" t="s">
        <v>157</v>
      </c>
      <c r="H1104" s="187">
        <v>20.3</v>
      </c>
      <c r="I1104" s="188"/>
      <c r="J1104" s="189">
        <f t="shared" si="100"/>
        <v>0</v>
      </c>
      <c r="K1104" s="190"/>
      <c r="L1104" s="39"/>
      <c r="M1104" s="191" t="s">
        <v>1</v>
      </c>
      <c r="N1104" s="192" t="s">
        <v>39</v>
      </c>
      <c r="O1104" s="71"/>
      <c r="P1104" s="193">
        <f t="shared" si="101"/>
        <v>0</v>
      </c>
      <c r="Q1104" s="193">
        <v>4.2999999999999999E-4</v>
      </c>
      <c r="R1104" s="193">
        <f t="shared" si="102"/>
        <v>8.7290000000000006E-3</v>
      </c>
      <c r="S1104" s="193">
        <v>0</v>
      </c>
      <c r="T1104" s="194">
        <f t="shared" si="103"/>
        <v>0</v>
      </c>
      <c r="U1104" s="34"/>
      <c r="V1104" s="34"/>
      <c r="W1104" s="34"/>
      <c r="X1104" s="34"/>
      <c r="Y1104" s="34"/>
      <c r="Z1104" s="34"/>
      <c r="AA1104" s="34"/>
      <c r="AB1104" s="34"/>
      <c r="AC1104" s="34"/>
      <c r="AD1104" s="34"/>
      <c r="AE1104" s="34"/>
      <c r="AR1104" s="195" t="s">
        <v>261</v>
      </c>
      <c r="AT1104" s="195" t="s">
        <v>145</v>
      </c>
      <c r="AU1104" s="195" t="s">
        <v>150</v>
      </c>
      <c r="AY1104" s="17" t="s">
        <v>142</v>
      </c>
      <c r="BE1104" s="196">
        <f t="shared" si="104"/>
        <v>0</v>
      </c>
      <c r="BF1104" s="196">
        <f t="shared" si="105"/>
        <v>0</v>
      </c>
      <c r="BG1104" s="196">
        <f t="shared" si="106"/>
        <v>0</v>
      </c>
      <c r="BH1104" s="196">
        <f t="shared" si="107"/>
        <v>0</v>
      </c>
      <c r="BI1104" s="196">
        <f t="shared" si="108"/>
        <v>0</v>
      </c>
      <c r="BJ1104" s="17" t="s">
        <v>150</v>
      </c>
      <c r="BK1104" s="196">
        <f t="shared" si="109"/>
        <v>0</v>
      </c>
      <c r="BL1104" s="17" t="s">
        <v>261</v>
      </c>
      <c r="BM1104" s="195" t="s">
        <v>1826</v>
      </c>
    </row>
    <row r="1105" spans="1:65" s="2" customFormat="1" ht="24.2" customHeight="1">
      <c r="A1105" s="34"/>
      <c r="B1105" s="35"/>
      <c r="C1105" s="183" t="s">
        <v>1827</v>
      </c>
      <c r="D1105" s="183" t="s">
        <v>145</v>
      </c>
      <c r="E1105" s="184" t="s">
        <v>1828</v>
      </c>
      <c r="F1105" s="185" t="s">
        <v>1829</v>
      </c>
      <c r="G1105" s="186" t="s">
        <v>313</v>
      </c>
      <c r="H1105" s="187">
        <v>15</v>
      </c>
      <c r="I1105" s="188"/>
      <c r="J1105" s="189">
        <f t="shared" si="100"/>
        <v>0</v>
      </c>
      <c r="K1105" s="190"/>
      <c r="L1105" s="39"/>
      <c r="M1105" s="191" t="s">
        <v>1</v>
      </c>
      <c r="N1105" s="192" t="s">
        <v>39</v>
      </c>
      <c r="O1105" s="71"/>
      <c r="P1105" s="193">
        <f t="shared" si="101"/>
        <v>0</v>
      </c>
      <c r="Q1105" s="193">
        <v>3.0000000000000001E-5</v>
      </c>
      <c r="R1105" s="193">
        <f t="shared" si="102"/>
        <v>4.4999999999999999E-4</v>
      </c>
      <c r="S1105" s="193">
        <v>0</v>
      </c>
      <c r="T1105" s="194">
        <f t="shared" si="103"/>
        <v>0</v>
      </c>
      <c r="U1105" s="34"/>
      <c r="V1105" s="34"/>
      <c r="W1105" s="34"/>
      <c r="X1105" s="34"/>
      <c r="Y1105" s="34"/>
      <c r="Z1105" s="34"/>
      <c r="AA1105" s="34"/>
      <c r="AB1105" s="34"/>
      <c r="AC1105" s="34"/>
      <c r="AD1105" s="34"/>
      <c r="AE1105" s="34"/>
      <c r="AR1105" s="195" t="s">
        <v>261</v>
      </c>
      <c r="AT1105" s="195" t="s">
        <v>145</v>
      </c>
      <c r="AU1105" s="195" t="s">
        <v>150</v>
      </c>
      <c r="AY1105" s="17" t="s">
        <v>142</v>
      </c>
      <c r="BE1105" s="196">
        <f t="shared" si="104"/>
        <v>0</v>
      </c>
      <c r="BF1105" s="196">
        <f t="shared" si="105"/>
        <v>0</v>
      </c>
      <c r="BG1105" s="196">
        <f t="shared" si="106"/>
        <v>0</v>
      </c>
      <c r="BH1105" s="196">
        <f t="shared" si="107"/>
        <v>0</v>
      </c>
      <c r="BI1105" s="196">
        <f t="shared" si="108"/>
        <v>0</v>
      </c>
      <c r="BJ1105" s="17" t="s">
        <v>150</v>
      </c>
      <c r="BK1105" s="196">
        <f t="shared" si="109"/>
        <v>0</v>
      </c>
      <c r="BL1105" s="17" t="s">
        <v>261</v>
      </c>
      <c r="BM1105" s="195" t="s">
        <v>1830</v>
      </c>
    </row>
    <row r="1106" spans="1:65" s="2" customFormat="1" ht="24.2" customHeight="1">
      <c r="A1106" s="34"/>
      <c r="B1106" s="35"/>
      <c r="C1106" s="183" t="s">
        <v>1831</v>
      </c>
      <c r="D1106" s="183" t="s">
        <v>145</v>
      </c>
      <c r="E1106" s="184" t="s">
        <v>1832</v>
      </c>
      <c r="F1106" s="185" t="s">
        <v>1833</v>
      </c>
      <c r="G1106" s="186" t="s">
        <v>157</v>
      </c>
      <c r="H1106" s="187">
        <v>20.3</v>
      </c>
      <c r="I1106" s="188"/>
      <c r="J1106" s="189">
        <f t="shared" si="100"/>
        <v>0</v>
      </c>
      <c r="K1106" s="190"/>
      <c r="L1106" s="39"/>
      <c r="M1106" s="191" t="s">
        <v>1</v>
      </c>
      <c r="N1106" s="192" t="s">
        <v>39</v>
      </c>
      <c r="O1106" s="71"/>
      <c r="P1106" s="193">
        <f t="shared" si="101"/>
        <v>0</v>
      </c>
      <c r="Q1106" s="193">
        <v>4.0000000000000003E-5</v>
      </c>
      <c r="R1106" s="193">
        <f t="shared" si="102"/>
        <v>8.1200000000000011E-4</v>
      </c>
      <c r="S1106" s="193">
        <v>0</v>
      </c>
      <c r="T1106" s="194">
        <f t="shared" si="103"/>
        <v>0</v>
      </c>
      <c r="U1106" s="34"/>
      <c r="V1106" s="34"/>
      <c r="W1106" s="34"/>
      <c r="X1106" s="34"/>
      <c r="Y1106" s="34"/>
      <c r="Z1106" s="34"/>
      <c r="AA1106" s="34"/>
      <c r="AB1106" s="34"/>
      <c r="AC1106" s="34"/>
      <c r="AD1106" s="34"/>
      <c r="AE1106" s="34"/>
      <c r="AR1106" s="195" t="s">
        <v>261</v>
      </c>
      <c r="AT1106" s="195" t="s">
        <v>145</v>
      </c>
      <c r="AU1106" s="195" t="s">
        <v>150</v>
      </c>
      <c r="AY1106" s="17" t="s">
        <v>142</v>
      </c>
      <c r="BE1106" s="196">
        <f t="shared" si="104"/>
        <v>0</v>
      </c>
      <c r="BF1106" s="196">
        <f t="shared" si="105"/>
        <v>0</v>
      </c>
      <c r="BG1106" s="196">
        <f t="shared" si="106"/>
        <v>0</v>
      </c>
      <c r="BH1106" s="196">
        <f t="shared" si="107"/>
        <v>0</v>
      </c>
      <c r="BI1106" s="196">
        <f t="shared" si="108"/>
        <v>0</v>
      </c>
      <c r="BJ1106" s="17" t="s">
        <v>150</v>
      </c>
      <c r="BK1106" s="196">
        <f t="shared" si="109"/>
        <v>0</v>
      </c>
      <c r="BL1106" s="17" t="s">
        <v>261</v>
      </c>
      <c r="BM1106" s="195" t="s">
        <v>1834</v>
      </c>
    </row>
    <row r="1107" spans="1:65" s="2" customFormat="1" ht="21.75" customHeight="1">
      <c r="A1107" s="34"/>
      <c r="B1107" s="35"/>
      <c r="C1107" s="183" t="s">
        <v>1835</v>
      </c>
      <c r="D1107" s="183" t="s">
        <v>145</v>
      </c>
      <c r="E1107" s="184" t="s">
        <v>1836</v>
      </c>
      <c r="F1107" s="185" t="s">
        <v>1837</v>
      </c>
      <c r="G1107" s="186" t="s">
        <v>313</v>
      </c>
      <c r="H1107" s="187">
        <v>15</v>
      </c>
      <c r="I1107" s="188"/>
      <c r="J1107" s="189">
        <f t="shared" si="100"/>
        <v>0</v>
      </c>
      <c r="K1107" s="190"/>
      <c r="L1107" s="39"/>
      <c r="M1107" s="191" t="s">
        <v>1</v>
      </c>
      <c r="N1107" s="192" t="s">
        <v>39</v>
      </c>
      <c r="O1107" s="71"/>
      <c r="P1107" s="193">
        <f t="shared" si="101"/>
        <v>0</v>
      </c>
      <c r="Q1107" s="193">
        <v>0</v>
      </c>
      <c r="R1107" s="193">
        <f t="shared" si="102"/>
        <v>0</v>
      </c>
      <c r="S1107" s="193">
        <v>0</v>
      </c>
      <c r="T1107" s="194">
        <f t="shared" si="103"/>
        <v>0</v>
      </c>
      <c r="U1107" s="34"/>
      <c r="V1107" s="34"/>
      <c r="W1107" s="34"/>
      <c r="X1107" s="34"/>
      <c r="Y1107" s="34"/>
      <c r="Z1107" s="34"/>
      <c r="AA1107" s="34"/>
      <c r="AB1107" s="34"/>
      <c r="AC1107" s="34"/>
      <c r="AD1107" s="34"/>
      <c r="AE1107" s="34"/>
      <c r="AR1107" s="195" t="s">
        <v>261</v>
      </c>
      <c r="AT1107" s="195" t="s">
        <v>145</v>
      </c>
      <c r="AU1107" s="195" t="s">
        <v>150</v>
      </c>
      <c r="AY1107" s="17" t="s">
        <v>142</v>
      </c>
      <c r="BE1107" s="196">
        <f t="shared" si="104"/>
        <v>0</v>
      </c>
      <c r="BF1107" s="196">
        <f t="shared" si="105"/>
        <v>0</v>
      </c>
      <c r="BG1107" s="196">
        <f t="shared" si="106"/>
        <v>0</v>
      </c>
      <c r="BH1107" s="196">
        <f t="shared" si="107"/>
        <v>0</v>
      </c>
      <c r="BI1107" s="196">
        <f t="shared" si="108"/>
        <v>0</v>
      </c>
      <c r="BJ1107" s="17" t="s">
        <v>150</v>
      </c>
      <c r="BK1107" s="196">
        <f t="shared" si="109"/>
        <v>0</v>
      </c>
      <c r="BL1107" s="17" t="s">
        <v>261</v>
      </c>
      <c r="BM1107" s="195" t="s">
        <v>1838</v>
      </c>
    </row>
    <row r="1108" spans="1:65" s="12" customFormat="1" ht="22.9" customHeight="1">
      <c r="B1108" s="167"/>
      <c r="C1108" s="168"/>
      <c r="D1108" s="169" t="s">
        <v>72</v>
      </c>
      <c r="E1108" s="181" t="s">
        <v>1839</v>
      </c>
      <c r="F1108" s="181" t="s">
        <v>1840</v>
      </c>
      <c r="G1108" s="168"/>
      <c r="H1108" s="168"/>
      <c r="I1108" s="171"/>
      <c r="J1108" s="182">
        <f>BK1108</f>
        <v>0</v>
      </c>
      <c r="K1108" s="168"/>
      <c r="L1108" s="173"/>
      <c r="M1108" s="174"/>
      <c r="N1108" s="175"/>
      <c r="O1108" s="175"/>
      <c r="P1108" s="176">
        <f>SUM(P1109:P1158)</f>
        <v>0</v>
      </c>
      <c r="Q1108" s="175"/>
      <c r="R1108" s="176">
        <f>SUM(R1109:R1158)</f>
        <v>0.23070695999999996</v>
      </c>
      <c r="S1108" s="175"/>
      <c r="T1108" s="177">
        <f>SUM(T1109:T1158)</f>
        <v>8.2775709999999988E-2</v>
      </c>
      <c r="AR1108" s="178" t="s">
        <v>150</v>
      </c>
      <c r="AT1108" s="179" t="s">
        <v>72</v>
      </c>
      <c r="AU1108" s="179" t="s">
        <v>80</v>
      </c>
      <c r="AY1108" s="178" t="s">
        <v>142</v>
      </c>
      <c r="BK1108" s="180">
        <f>SUM(BK1109:BK1158)</f>
        <v>0</v>
      </c>
    </row>
    <row r="1109" spans="1:65" s="2" customFormat="1" ht="24.2" customHeight="1">
      <c r="A1109" s="34"/>
      <c r="B1109" s="35"/>
      <c r="C1109" s="183" t="s">
        <v>1841</v>
      </c>
      <c r="D1109" s="183" t="s">
        <v>145</v>
      </c>
      <c r="E1109" s="184" t="s">
        <v>1842</v>
      </c>
      <c r="F1109" s="185" t="s">
        <v>1843</v>
      </c>
      <c r="G1109" s="186" t="s">
        <v>157</v>
      </c>
      <c r="H1109" s="187">
        <v>157.67599999999999</v>
      </c>
      <c r="I1109" s="188"/>
      <c r="J1109" s="189">
        <f>ROUND(I1109*H1109,2)</f>
        <v>0</v>
      </c>
      <c r="K1109" s="190"/>
      <c r="L1109" s="39"/>
      <c r="M1109" s="191" t="s">
        <v>1</v>
      </c>
      <c r="N1109" s="192" t="s">
        <v>39</v>
      </c>
      <c r="O1109" s="71"/>
      <c r="P1109" s="193">
        <f>O1109*H1109</f>
        <v>0</v>
      </c>
      <c r="Q1109" s="193">
        <v>0</v>
      </c>
      <c r="R1109" s="193">
        <f>Q1109*H1109</f>
        <v>0</v>
      </c>
      <c r="S1109" s="193">
        <v>0</v>
      </c>
      <c r="T1109" s="194">
        <f>S1109*H1109</f>
        <v>0</v>
      </c>
      <c r="U1109" s="34"/>
      <c r="V1109" s="34"/>
      <c r="W1109" s="34"/>
      <c r="X1109" s="34"/>
      <c r="Y1109" s="34"/>
      <c r="Z1109" s="34"/>
      <c r="AA1109" s="34"/>
      <c r="AB1109" s="34"/>
      <c r="AC1109" s="34"/>
      <c r="AD1109" s="34"/>
      <c r="AE1109" s="34"/>
      <c r="AR1109" s="195" t="s">
        <v>261</v>
      </c>
      <c r="AT1109" s="195" t="s">
        <v>145</v>
      </c>
      <c r="AU1109" s="195" t="s">
        <v>150</v>
      </c>
      <c r="AY1109" s="17" t="s">
        <v>142</v>
      </c>
      <c r="BE1109" s="196">
        <f>IF(N1109="základní",J1109,0)</f>
        <v>0</v>
      </c>
      <c r="BF1109" s="196">
        <f>IF(N1109="snížená",J1109,0)</f>
        <v>0</v>
      </c>
      <c r="BG1109" s="196">
        <f>IF(N1109="zákl. přenesená",J1109,0)</f>
        <v>0</v>
      </c>
      <c r="BH1109" s="196">
        <f>IF(N1109="sníž. přenesená",J1109,0)</f>
        <v>0</v>
      </c>
      <c r="BI1109" s="196">
        <f>IF(N1109="nulová",J1109,0)</f>
        <v>0</v>
      </c>
      <c r="BJ1109" s="17" t="s">
        <v>150</v>
      </c>
      <c r="BK1109" s="196">
        <f>ROUND(I1109*H1109,2)</f>
        <v>0</v>
      </c>
      <c r="BL1109" s="17" t="s">
        <v>261</v>
      </c>
      <c r="BM1109" s="195" t="s">
        <v>1844</v>
      </c>
    </row>
    <row r="1110" spans="1:65" s="2" customFormat="1" ht="24.2" customHeight="1">
      <c r="A1110" s="34"/>
      <c r="B1110" s="35"/>
      <c r="C1110" s="183" t="s">
        <v>1845</v>
      </c>
      <c r="D1110" s="183" t="s">
        <v>145</v>
      </c>
      <c r="E1110" s="184" t="s">
        <v>1846</v>
      </c>
      <c r="F1110" s="185" t="s">
        <v>1847</v>
      </c>
      <c r="G1110" s="186" t="s">
        <v>157</v>
      </c>
      <c r="H1110" s="187">
        <v>157.67599999999999</v>
      </c>
      <c r="I1110" s="188"/>
      <c r="J1110" s="189">
        <f>ROUND(I1110*H1110,2)</f>
        <v>0</v>
      </c>
      <c r="K1110" s="190"/>
      <c r="L1110" s="39"/>
      <c r="M1110" s="191" t="s">
        <v>1</v>
      </c>
      <c r="N1110" s="192" t="s">
        <v>39</v>
      </c>
      <c r="O1110" s="71"/>
      <c r="P1110" s="193">
        <f>O1110*H1110</f>
        <v>0</v>
      </c>
      <c r="Q1110" s="193">
        <v>0</v>
      </c>
      <c r="R1110" s="193">
        <f>Q1110*H1110</f>
        <v>0</v>
      </c>
      <c r="S1110" s="193">
        <v>1.4999999999999999E-4</v>
      </c>
      <c r="T1110" s="194">
        <f>S1110*H1110</f>
        <v>2.3651399999999996E-2</v>
      </c>
      <c r="U1110" s="34"/>
      <c r="V1110" s="34"/>
      <c r="W1110" s="34"/>
      <c r="X1110" s="34"/>
      <c r="Y1110" s="34"/>
      <c r="Z1110" s="34"/>
      <c r="AA1110" s="34"/>
      <c r="AB1110" s="34"/>
      <c r="AC1110" s="34"/>
      <c r="AD1110" s="34"/>
      <c r="AE1110" s="34"/>
      <c r="AR1110" s="195" t="s">
        <v>261</v>
      </c>
      <c r="AT1110" s="195" t="s">
        <v>145</v>
      </c>
      <c r="AU1110" s="195" t="s">
        <v>150</v>
      </c>
      <c r="AY1110" s="17" t="s">
        <v>142</v>
      </c>
      <c r="BE1110" s="196">
        <f>IF(N1110="základní",J1110,0)</f>
        <v>0</v>
      </c>
      <c r="BF1110" s="196">
        <f>IF(N1110="snížená",J1110,0)</f>
        <v>0</v>
      </c>
      <c r="BG1110" s="196">
        <f>IF(N1110="zákl. přenesená",J1110,0)</f>
        <v>0</v>
      </c>
      <c r="BH1110" s="196">
        <f>IF(N1110="sníž. přenesená",J1110,0)</f>
        <v>0</v>
      </c>
      <c r="BI1110" s="196">
        <f>IF(N1110="nulová",J1110,0)</f>
        <v>0</v>
      </c>
      <c r="BJ1110" s="17" t="s">
        <v>150</v>
      </c>
      <c r="BK1110" s="196">
        <f>ROUND(I1110*H1110,2)</f>
        <v>0</v>
      </c>
      <c r="BL1110" s="17" t="s">
        <v>261</v>
      </c>
      <c r="BM1110" s="195" t="s">
        <v>1848</v>
      </c>
    </row>
    <row r="1111" spans="1:65" s="2" customFormat="1" ht="16.5" customHeight="1">
      <c r="A1111" s="34"/>
      <c r="B1111" s="35"/>
      <c r="C1111" s="183" t="s">
        <v>1849</v>
      </c>
      <c r="D1111" s="183" t="s">
        <v>145</v>
      </c>
      <c r="E1111" s="184" t="s">
        <v>1850</v>
      </c>
      <c r="F1111" s="185" t="s">
        <v>1851</v>
      </c>
      <c r="G1111" s="186" t="s">
        <v>157</v>
      </c>
      <c r="H1111" s="187">
        <v>157.67599999999999</v>
      </c>
      <c r="I1111" s="188"/>
      <c r="J1111" s="189">
        <f>ROUND(I1111*H1111,2)</f>
        <v>0</v>
      </c>
      <c r="K1111" s="190"/>
      <c r="L1111" s="39"/>
      <c r="M1111" s="191" t="s">
        <v>1</v>
      </c>
      <c r="N1111" s="192" t="s">
        <v>39</v>
      </c>
      <c r="O1111" s="71"/>
      <c r="P1111" s="193">
        <f>O1111*H1111</f>
        <v>0</v>
      </c>
      <c r="Q1111" s="193">
        <v>1E-3</v>
      </c>
      <c r="R1111" s="193">
        <f>Q1111*H1111</f>
        <v>0.15767599999999998</v>
      </c>
      <c r="S1111" s="193">
        <v>3.1E-4</v>
      </c>
      <c r="T1111" s="194">
        <f>S1111*H1111</f>
        <v>4.8879559999999996E-2</v>
      </c>
      <c r="U1111" s="34"/>
      <c r="V1111" s="34"/>
      <c r="W1111" s="34"/>
      <c r="X1111" s="34"/>
      <c r="Y1111" s="34"/>
      <c r="Z1111" s="34"/>
      <c r="AA1111" s="34"/>
      <c r="AB1111" s="34"/>
      <c r="AC1111" s="34"/>
      <c r="AD1111" s="34"/>
      <c r="AE1111" s="34"/>
      <c r="AR1111" s="195" t="s">
        <v>261</v>
      </c>
      <c r="AT1111" s="195" t="s">
        <v>145</v>
      </c>
      <c r="AU1111" s="195" t="s">
        <v>150</v>
      </c>
      <c r="AY1111" s="17" t="s">
        <v>142</v>
      </c>
      <c r="BE1111" s="196">
        <f>IF(N1111="základní",J1111,0)</f>
        <v>0</v>
      </c>
      <c r="BF1111" s="196">
        <f>IF(N1111="snížená",J1111,0)</f>
        <v>0</v>
      </c>
      <c r="BG1111" s="196">
        <f>IF(N1111="zákl. přenesená",J1111,0)</f>
        <v>0</v>
      </c>
      <c r="BH1111" s="196">
        <f>IF(N1111="sníž. přenesená",J1111,0)</f>
        <v>0</v>
      </c>
      <c r="BI1111" s="196">
        <f>IF(N1111="nulová",J1111,0)</f>
        <v>0</v>
      </c>
      <c r="BJ1111" s="17" t="s">
        <v>150</v>
      </c>
      <c r="BK1111" s="196">
        <f>ROUND(I1111*H1111,2)</f>
        <v>0</v>
      </c>
      <c r="BL1111" s="17" t="s">
        <v>261</v>
      </c>
      <c r="BM1111" s="195" t="s">
        <v>1852</v>
      </c>
    </row>
    <row r="1112" spans="1:65" s="2" customFormat="1" ht="24.2" customHeight="1">
      <c r="A1112" s="34"/>
      <c r="B1112" s="35"/>
      <c r="C1112" s="183" t="s">
        <v>1853</v>
      </c>
      <c r="D1112" s="183" t="s">
        <v>145</v>
      </c>
      <c r="E1112" s="184" t="s">
        <v>1854</v>
      </c>
      <c r="F1112" s="185" t="s">
        <v>1855</v>
      </c>
      <c r="G1112" s="186" t="s">
        <v>157</v>
      </c>
      <c r="H1112" s="187">
        <v>157.67599999999999</v>
      </c>
      <c r="I1112" s="188"/>
      <c r="J1112" s="189">
        <f>ROUND(I1112*H1112,2)</f>
        <v>0</v>
      </c>
      <c r="K1112" s="190"/>
      <c r="L1112" s="39"/>
      <c r="M1112" s="191" t="s">
        <v>1</v>
      </c>
      <c r="N1112" s="192" t="s">
        <v>39</v>
      </c>
      <c r="O1112" s="71"/>
      <c r="P1112" s="193">
        <f>O1112*H1112</f>
        <v>0</v>
      </c>
      <c r="Q1112" s="193">
        <v>0</v>
      </c>
      <c r="R1112" s="193">
        <f>Q1112*H1112</f>
        <v>0</v>
      </c>
      <c r="S1112" s="193">
        <v>0</v>
      </c>
      <c r="T1112" s="194">
        <f>S1112*H1112</f>
        <v>0</v>
      </c>
      <c r="U1112" s="34"/>
      <c r="V1112" s="34"/>
      <c r="W1112" s="34"/>
      <c r="X1112" s="34"/>
      <c r="Y1112" s="34"/>
      <c r="Z1112" s="34"/>
      <c r="AA1112" s="34"/>
      <c r="AB1112" s="34"/>
      <c r="AC1112" s="34"/>
      <c r="AD1112" s="34"/>
      <c r="AE1112" s="34"/>
      <c r="AR1112" s="195" t="s">
        <v>261</v>
      </c>
      <c r="AT1112" s="195" t="s">
        <v>145</v>
      </c>
      <c r="AU1112" s="195" t="s">
        <v>150</v>
      </c>
      <c r="AY1112" s="17" t="s">
        <v>142</v>
      </c>
      <c r="BE1112" s="196">
        <f>IF(N1112="základní",J1112,0)</f>
        <v>0</v>
      </c>
      <c r="BF1112" s="196">
        <f>IF(N1112="snížená",J1112,0)</f>
        <v>0</v>
      </c>
      <c r="BG1112" s="196">
        <f>IF(N1112="zákl. přenesená",J1112,0)</f>
        <v>0</v>
      </c>
      <c r="BH1112" s="196">
        <f>IF(N1112="sníž. přenesená",J1112,0)</f>
        <v>0</v>
      </c>
      <c r="BI1112" s="196">
        <f>IF(N1112="nulová",J1112,0)</f>
        <v>0</v>
      </c>
      <c r="BJ1112" s="17" t="s">
        <v>150</v>
      </c>
      <c r="BK1112" s="196">
        <f>ROUND(I1112*H1112,2)</f>
        <v>0</v>
      </c>
      <c r="BL1112" s="17" t="s">
        <v>261</v>
      </c>
      <c r="BM1112" s="195" t="s">
        <v>1856</v>
      </c>
    </row>
    <row r="1113" spans="1:65" s="2" customFormat="1" ht="24.2" customHeight="1">
      <c r="A1113" s="34"/>
      <c r="B1113" s="35"/>
      <c r="C1113" s="183" t="s">
        <v>1857</v>
      </c>
      <c r="D1113" s="183" t="s">
        <v>145</v>
      </c>
      <c r="E1113" s="184" t="s">
        <v>1858</v>
      </c>
      <c r="F1113" s="185" t="s">
        <v>1859</v>
      </c>
      <c r="G1113" s="186" t="s">
        <v>157</v>
      </c>
      <c r="H1113" s="187">
        <v>40.978999999999999</v>
      </c>
      <c r="I1113" s="188"/>
      <c r="J1113" s="189">
        <f>ROUND(I1113*H1113,2)</f>
        <v>0</v>
      </c>
      <c r="K1113" s="190"/>
      <c r="L1113" s="39"/>
      <c r="M1113" s="191" t="s">
        <v>1</v>
      </c>
      <c r="N1113" s="192" t="s">
        <v>39</v>
      </c>
      <c r="O1113" s="71"/>
      <c r="P1113" s="193">
        <f>O1113*H1113</f>
        <v>0</v>
      </c>
      <c r="Q1113" s="193">
        <v>0</v>
      </c>
      <c r="R1113" s="193">
        <f>Q1113*H1113</f>
        <v>0</v>
      </c>
      <c r="S1113" s="193">
        <v>2.5000000000000001E-4</v>
      </c>
      <c r="T1113" s="194">
        <f>S1113*H1113</f>
        <v>1.024475E-2</v>
      </c>
      <c r="U1113" s="34"/>
      <c r="V1113" s="34"/>
      <c r="W1113" s="34"/>
      <c r="X1113" s="34"/>
      <c r="Y1113" s="34"/>
      <c r="Z1113" s="34"/>
      <c r="AA1113" s="34"/>
      <c r="AB1113" s="34"/>
      <c r="AC1113" s="34"/>
      <c r="AD1113" s="34"/>
      <c r="AE1113" s="34"/>
      <c r="AR1113" s="195" t="s">
        <v>261</v>
      </c>
      <c r="AT1113" s="195" t="s">
        <v>145</v>
      </c>
      <c r="AU1113" s="195" t="s">
        <v>150</v>
      </c>
      <c r="AY1113" s="17" t="s">
        <v>142</v>
      </c>
      <c r="BE1113" s="196">
        <f>IF(N1113="základní",J1113,0)</f>
        <v>0</v>
      </c>
      <c r="BF1113" s="196">
        <f>IF(N1113="snížená",J1113,0)</f>
        <v>0</v>
      </c>
      <c r="BG1113" s="196">
        <f>IF(N1113="zákl. přenesená",J1113,0)</f>
        <v>0</v>
      </c>
      <c r="BH1113" s="196">
        <f>IF(N1113="sníž. přenesená",J1113,0)</f>
        <v>0</v>
      </c>
      <c r="BI1113" s="196">
        <f>IF(N1113="nulová",J1113,0)</f>
        <v>0</v>
      </c>
      <c r="BJ1113" s="17" t="s">
        <v>150</v>
      </c>
      <c r="BK1113" s="196">
        <f>ROUND(I1113*H1113,2)</f>
        <v>0</v>
      </c>
      <c r="BL1113" s="17" t="s">
        <v>261</v>
      </c>
      <c r="BM1113" s="195" t="s">
        <v>1860</v>
      </c>
    </row>
    <row r="1114" spans="1:65" s="13" customFormat="1" ht="11.25">
      <c r="B1114" s="197"/>
      <c r="C1114" s="198"/>
      <c r="D1114" s="199" t="s">
        <v>152</v>
      </c>
      <c r="E1114" s="200" t="s">
        <v>1</v>
      </c>
      <c r="F1114" s="201" t="s">
        <v>1861</v>
      </c>
      <c r="G1114" s="198"/>
      <c r="H1114" s="200" t="s">
        <v>1</v>
      </c>
      <c r="I1114" s="202"/>
      <c r="J1114" s="198"/>
      <c r="K1114" s="198"/>
      <c r="L1114" s="203"/>
      <c r="M1114" s="204"/>
      <c r="N1114" s="205"/>
      <c r="O1114" s="205"/>
      <c r="P1114" s="205"/>
      <c r="Q1114" s="205"/>
      <c r="R1114" s="205"/>
      <c r="S1114" s="205"/>
      <c r="T1114" s="206"/>
      <c r="AT1114" s="207" t="s">
        <v>152</v>
      </c>
      <c r="AU1114" s="207" t="s">
        <v>150</v>
      </c>
      <c r="AV1114" s="13" t="s">
        <v>80</v>
      </c>
      <c r="AW1114" s="13" t="s">
        <v>31</v>
      </c>
      <c r="AX1114" s="13" t="s">
        <v>73</v>
      </c>
      <c r="AY1114" s="207" t="s">
        <v>142</v>
      </c>
    </row>
    <row r="1115" spans="1:65" s="14" customFormat="1" ht="11.25">
      <c r="B1115" s="208"/>
      <c r="C1115" s="209"/>
      <c r="D1115" s="199" t="s">
        <v>152</v>
      </c>
      <c r="E1115" s="210" t="s">
        <v>1</v>
      </c>
      <c r="F1115" s="211" t="s">
        <v>1862</v>
      </c>
      <c r="G1115" s="209"/>
      <c r="H1115" s="212">
        <v>3</v>
      </c>
      <c r="I1115" s="213"/>
      <c r="J1115" s="209"/>
      <c r="K1115" s="209"/>
      <c r="L1115" s="214"/>
      <c r="M1115" s="215"/>
      <c r="N1115" s="216"/>
      <c r="O1115" s="216"/>
      <c r="P1115" s="216"/>
      <c r="Q1115" s="216"/>
      <c r="R1115" s="216"/>
      <c r="S1115" s="216"/>
      <c r="T1115" s="217"/>
      <c r="AT1115" s="218" t="s">
        <v>152</v>
      </c>
      <c r="AU1115" s="218" t="s">
        <v>150</v>
      </c>
      <c r="AV1115" s="14" t="s">
        <v>150</v>
      </c>
      <c r="AW1115" s="14" t="s">
        <v>31</v>
      </c>
      <c r="AX1115" s="14" t="s">
        <v>73</v>
      </c>
      <c r="AY1115" s="218" t="s">
        <v>142</v>
      </c>
    </row>
    <row r="1116" spans="1:65" s="14" customFormat="1" ht="11.25">
      <c r="B1116" s="208"/>
      <c r="C1116" s="209"/>
      <c r="D1116" s="199" t="s">
        <v>152</v>
      </c>
      <c r="E1116" s="210" t="s">
        <v>1</v>
      </c>
      <c r="F1116" s="211" t="s">
        <v>1863</v>
      </c>
      <c r="G1116" s="209"/>
      <c r="H1116" s="212">
        <v>2</v>
      </c>
      <c r="I1116" s="213"/>
      <c r="J1116" s="209"/>
      <c r="K1116" s="209"/>
      <c r="L1116" s="214"/>
      <c r="M1116" s="215"/>
      <c r="N1116" s="216"/>
      <c r="O1116" s="216"/>
      <c r="P1116" s="216"/>
      <c r="Q1116" s="216"/>
      <c r="R1116" s="216"/>
      <c r="S1116" s="216"/>
      <c r="T1116" s="217"/>
      <c r="AT1116" s="218" t="s">
        <v>152</v>
      </c>
      <c r="AU1116" s="218" t="s">
        <v>150</v>
      </c>
      <c r="AV1116" s="14" t="s">
        <v>150</v>
      </c>
      <c r="AW1116" s="14" t="s">
        <v>31</v>
      </c>
      <c r="AX1116" s="14" t="s">
        <v>73</v>
      </c>
      <c r="AY1116" s="218" t="s">
        <v>142</v>
      </c>
    </row>
    <row r="1117" spans="1:65" s="14" customFormat="1" ht="11.25">
      <c r="B1117" s="208"/>
      <c r="C1117" s="209"/>
      <c r="D1117" s="199" t="s">
        <v>152</v>
      </c>
      <c r="E1117" s="210" t="s">
        <v>1</v>
      </c>
      <c r="F1117" s="211" t="s">
        <v>1864</v>
      </c>
      <c r="G1117" s="209"/>
      <c r="H1117" s="212">
        <v>11.7029</v>
      </c>
      <c r="I1117" s="213"/>
      <c r="J1117" s="209"/>
      <c r="K1117" s="209"/>
      <c r="L1117" s="214"/>
      <c r="M1117" s="215"/>
      <c r="N1117" s="216"/>
      <c r="O1117" s="216"/>
      <c r="P1117" s="216"/>
      <c r="Q1117" s="216"/>
      <c r="R1117" s="216"/>
      <c r="S1117" s="216"/>
      <c r="T1117" s="217"/>
      <c r="AT1117" s="218" t="s">
        <v>152</v>
      </c>
      <c r="AU1117" s="218" t="s">
        <v>150</v>
      </c>
      <c r="AV1117" s="14" t="s">
        <v>150</v>
      </c>
      <c r="AW1117" s="14" t="s">
        <v>31</v>
      </c>
      <c r="AX1117" s="14" t="s">
        <v>73</v>
      </c>
      <c r="AY1117" s="218" t="s">
        <v>142</v>
      </c>
    </row>
    <row r="1118" spans="1:65" s="14" customFormat="1" ht="11.25">
      <c r="B1118" s="208"/>
      <c r="C1118" s="209"/>
      <c r="D1118" s="199" t="s">
        <v>152</v>
      </c>
      <c r="E1118" s="210" t="s">
        <v>1</v>
      </c>
      <c r="F1118" s="211" t="s">
        <v>1865</v>
      </c>
      <c r="G1118" s="209"/>
      <c r="H1118" s="212">
        <v>24.275999999999996</v>
      </c>
      <c r="I1118" s="213"/>
      <c r="J1118" s="209"/>
      <c r="K1118" s="209"/>
      <c r="L1118" s="214"/>
      <c r="M1118" s="215"/>
      <c r="N1118" s="216"/>
      <c r="O1118" s="216"/>
      <c r="P1118" s="216"/>
      <c r="Q1118" s="216"/>
      <c r="R1118" s="216"/>
      <c r="S1118" s="216"/>
      <c r="T1118" s="217"/>
      <c r="AT1118" s="218" t="s">
        <v>152</v>
      </c>
      <c r="AU1118" s="218" t="s">
        <v>150</v>
      </c>
      <c r="AV1118" s="14" t="s">
        <v>150</v>
      </c>
      <c r="AW1118" s="14" t="s">
        <v>31</v>
      </c>
      <c r="AX1118" s="14" t="s">
        <v>73</v>
      </c>
      <c r="AY1118" s="218" t="s">
        <v>142</v>
      </c>
    </row>
    <row r="1119" spans="1:65" s="15" customFormat="1" ht="11.25">
      <c r="B1119" s="219"/>
      <c r="C1119" s="220"/>
      <c r="D1119" s="199" t="s">
        <v>152</v>
      </c>
      <c r="E1119" s="221" t="s">
        <v>1</v>
      </c>
      <c r="F1119" s="222" t="s">
        <v>163</v>
      </c>
      <c r="G1119" s="220"/>
      <c r="H1119" s="223">
        <v>40.978899999999996</v>
      </c>
      <c r="I1119" s="224"/>
      <c r="J1119" s="220"/>
      <c r="K1119" s="220"/>
      <c r="L1119" s="225"/>
      <c r="M1119" s="226"/>
      <c r="N1119" s="227"/>
      <c r="O1119" s="227"/>
      <c r="P1119" s="227"/>
      <c r="Q1119" s="227"/>
      <c r="R1119" s="227"/>
      <c r="S1119" s="227"/>
      <c r="T1119" s="228"/>
      <c r="AT1119" s="229" t="s">
        <v>152</v>
      </c>
      <c r="AU1119" s="229" t="s">
        <v>150</v>
      </c>
      <c r="AV1119" s="15" t="s">
        <v>149</v>
      </c>
      <c r="AW1119" s="15" t="s">
        <v>31</v>
      </c>
      <c r="AX1119" s="15" t="s">
        <v>80</v>
      </c>
      <c r="AY1119" s="229" t="s">
        <v>142</v>
      </c>
    </row>
    <row r="1120" spans="1:65" s="2" customFormat="1" ht="24.2" customHeight="1">
      <c r="A1120" s="34"/>
      <c r="B1120" s="35"/>
      <c r="C1120" s="183" t="s">
        <v>1866</v>
      </c>
      <c r="D1120" s="183" t="s">
        <v>145</v>
      </c>
      <c r="E1120" s="184" t="s">
        <v>1867</v>
      </c>
      <c r="F1120" s="185" t="s">
        <v>1868</v>
      </c>
      <c r="G1120" s="186" t="s">
        <v>313</v>
      </c>
      <c r="H1120" s="187">
        <v>50</v>
      </c>
      <c r="I1120" s="188"/>
      <c r="J1120" s="189">
        <f>ROUND(I1120*H1120,2)</f>
        <v>0</v>
      </c>
      <c r="K1120" s="190"/>
      <c r="L1120" s="39"/>
      <c r="M1120" s="191" t="s">
        <v>1</v>
      </c>
      <c r="N1120" s="192" t="s">
        <v>39</v>
      </c>
      <c r="O1120" s="71"/>
      <c r="P1120" s="193">
        <f>O1120*H1120</f>
        <v>0</v>
      </c>
      <c r="Q1120" s="193">
        <v>1.0000000000000001E-5</v>
      </c>
      <c r="R1120" s="193">
        <f>Q1120*H1120</f>
        <v>5.0000000000000001E-4</v>
      </c>
      <c r="S1120" s="193">
        <v>0</v>
      </c>
      <c r="T1120" s="194">
        <f>S1120*H1120</f>
        <v>0</v>
      </c>
      <c r="U1120" s="34"/>
      <c r="V1120" s="34"/>
      <c r="W1120" s="34"/>
      <c r="X1120" s="34"/>
      <c r="Y1120" s="34"/>
      <c r="Z1120" s="34"/>
      <c r="AA1120" s="34"/>
      <c r="AB1120" s="34"/>
      <c r="AC1120" s="34"/>
      <c r="AD1120" s="34"/>
      <c r="AE1120" s="34"/>
      <c r="AR1120" s="195" t="s">
        <v>261</v>
      </c>
      <c r="AT1120" s="195" t="s">
        <v>145</v>
      </c>
      <c r="AU1120" s="195" t="s">
        <v>150</v>
      </c>
      <c r="AY1120" s="17" t="s">
        <v>142</v>
      </c>
      <c r="BE1120" s="196">
        <f>IF(N1120="základní",J1120,0)</f>
        <v>0</v>
      </c>
      <c r="BF1120" s="196">
        <f>IF(N1120="snížená",J1120,0)</f>
        <v>0</v>
      </c>
      <c r="BG1120" s="196">
        <f>IF(N1120="zákl. přenesená",J1120,0)</f>
        <v>0</v>
      </c>
      <c r="BH1120" s="196">
        <f>IF(N1120="sníž. přenesená",J1120,0)</f>
        <v>0</v>
      </c>
      <c r="BI1120" s="196">
        <f>IF(N1120="nulová",J1120,0)</f>
        <v>0</v>
      </c>
      <c r="BJ1120" s="17" t="s">
        <v>150</v>
      </c>
      <c r="BK1120" s="196">
        <f>ROUND(I1120*H1120,2)</f>
        <v>0</v>
      </c>
      <c r="BL1120" s="17" t="s">
        <v>261</v>
      </c>
      <c r="BM1120" s="195" t="s">
        <v>1869</v>
      </c>
    </row>
    <row r="1121" spans="1:65" s="13" customFormat="1" ht="11.25">
      <c r="B1121" s="197"/>
      <c r="C1121" s="198"/>
      <c r="D1121" s="199" t="s">
        <v>152</v>
      </c>
      <c r="E1121" s="200" t="s">
        <v>1</v>
      </c>
      <c r="F1121" s="201" t="s">
        <v>1870</v>
      </c>
      <c r="G1121" s="198"/>
      <c r="H1121" s="200" t="s">
        <v>1</v>
      </c>
      <c r="I1121" s="202"/>
      <c r="J1121" s="198"/>
      <c r="K1121" s="198"/>
      <c r="L1121" s="203"/>
      <c r="M1121" s="204"/>
      <c r="N1121" s="205"/>
      <c r="O1121" s="205"/>
      <c r="P1121" s="205"/>
      <c r="Q1121" s="205"/>
      <c r="R1121" s="205"/>
      <c r="S1121" s="205"/>
      <c r="T1121" s="206"/>
      <c r="AT1121" s="207" t="s">
        <v>152</v>
      </c>
      <c r="AU1121" s="207" t="s">
        <v>150</v>
      </c>
      <c r="AV1121" s="13" t="s">
        <v>80</v>
      </c>
      <c r="AW1121" s="13" t="s">
        <v>31</v>
      </c>
      <c r="AX1121" s="13" t="s">
        <v>73</v>
      </c>
      <c r="AY1121" s="207" t="s">
        <v>142</v>
      </c>
    </row>
    <row r="1122" spans="1:65" s="14" customFormat="1" ht="11.25">
      <c r="B1122" s="208"/>
      <c r="C1122" s="209"/>
      <c r="D1122" s="199" t="s">
        <v>152</v>
      </c>
      <c r="E1122" s="210" t="s">
        <v>1</v>
      </c>
      <c r="F1122" s="211" t="s">
        <v>443</v>
      </c>
      <c r="G1122" s="209"/>
      <c r="H1122" s="212">
        <v>50</v>
      </c>
      <c r="I1122" s="213"/>
      <c r="J1122" s="209"/>
      <c r="K1122" s="209"/>
      <c r="L1122" s="214"/>
      <c r="M1122" s="215"/>
      <c r="N1122" s="216"/>
      <c r="O1122" s="216"/>
      <c r="P1122" s="216"/>
      <c r="Q1122" s="216"/>
      <c r="R1122" s="216"/>
      <c r="S1122" s="216"/>
      <c r="T1122" s="217"/>
      <c r="AT1122" s="218" t="s">
        <v>152</v>
      </c>
      <c r="AU1122" s="218" t="s">
        <v>150</v>
      </c>
      <c r="AV1122" s="14" t="s">
        <v>150</v>
      </c>
      <c r="AW1122" s="14" t="s">
        <v>31</v>
      </c>
      <c r="AX1122" s="14" t="s">
        <v>80</v>
      </c>
      <c r="AY1122" s="218" t="s">
        <v>142</v>
      </c>
    </row>
    <row r="1123" spans="1:65" s="2" customFormat="1" ht="16.5" customHeight="1">
      <c r="A1123" s="34"/>
      <c r="B1123" s="35"/>
      <c r="C1123" s="183" t="s">
        <v>1871</v>
      </c>
      <c r="D1123" s="183" t="s">
        <v>145</v>
      </c>
      <c r="E1123" s="184" t="s">
        <v>1872</v>
      </c>
      <c r="F1123" s="185" t="s">
        <v>1873</v>
      </c>
      <c r="G1123" s="186" t="s">
        <v>157</v>
      </c>
      <c r="H1123" s="187">
        <v>45.35</v>
      </c>
      <c r="I1123" s="188"/>
      <c r="J1123" s="189">
        <f>ROUND(I1123*H1123,2)</f>
        <v>0</v>
      </c>
      <c r="K1123" s="190"/>
      <c r="L1123" s="39"/>
      <c r="M1123" s="191" t="s">
        <v>1</v>
      </c>
      <c r="N1123" s="192" t="s">
        <v>39</v>
      </c>
      <c r="O1123" s="71"/>
      <c r="P1123" s="193">
        <f>O1123*H1123</f>
        <v>0</v>
      </c>
      <c r="Q1123" s="193">
        <v>0</v>
      </c>
      <c r="R1123" s="193">
        <f>Q1123*H1123</f>
        <v>0</v>
      </c>
      <c r="S1123" s="193">
        <v>0</v>
      </c>
      <c r="T1123" s="194">
        <f>S1123*H1123</f>
        <v>0</v>
      </c>
      <c r="U1123" s="34"/>
      <c r="V1123" s="34"/>
      <c r="W1123" s="34"/>
      <c r="X1123" s="34"/>
      <c r="Y1123" s="34"/>
      <c r="Z1123" s="34"/>
      <c r="AA1123" s="34"/>
      <c r="AB1123" s="34"/>
      <c r="AC1123" s="34"/>
      <c r="AD1123" s="34"/>
      <c r="AE1123" s="34"/>
      <c r="AR1123" s="195" t="s">
        <v>261</v>
      </c>
      <c r="AT1123" s="195" t="s">
        <v>145</v>
      </c>
      <c r="AU1123" s="195" t="s">
        <v>150</v>
      </c>
      <c r="AY1123" s="17" t="s">
        <v>142</v>
      </c>
      <c r="BE1123" s="196">
        <f>IF(N1123="základní",J1123,0)</f>
        <v>0</v>
      </c>
      <c r="BF1123" s="196">
        <f>IF(N1123="snížená",J1123,0)</f>
        <v>0</v>
      </c>
      <c r="BG1123" s="196">
        <f>IF(N1123="zákl. přenesená",J1123,0)</f>
        <v>0</v>
      </c>
      <c r="BH1123" s="196">
        <f>IF(N1123="sníž. přenesená",J1123,0)</f>
        <v>0</v>
      </c>
      <c r="BI1123" s="196">
        <f>IF(N1123="nulová",J1123,0)</f>
        <v>0</v>
      </c>
      <c r="BJ1123" s="17" t="s">
        <v>150</v>
      </c>
      <c r="BK1123" s="196">
        <f>ROUND(I1123*H1123,2)</f>
        <v>0</v>
      </c>
      <c r="BL1123" s="17" t="s">
        <v>261</v>
      </c>
      <c r="BM1123" s="195" t="s">
        <v>1874</v>
      </c>
    </row>
    <row r="1124" spans="1:65" s="2" customFormat="1" ht="16.5" customHeight="1">
      <c r="A1124" s="34"/>
      <c r="B1124" s="35"/>
      <c r="C1124" s="230" t="s">
        <v>1875</v>
      </c>
      <c r="D1124" s="230" t="s">
        <v>413</v>
      </c>
      <c r="E1124" s="231" t="s">
        <v>1876</v>
      </c>
      <c r="F1124" s="232" t="s">
        <v>1877</v>
      </c>
      <c r="G1124" s="233" t="s">
        <v>157</v>
      </c>
      <c r="H1124" s="234">
        <v>47.618000000000002</v>
      </c>
      <c r="I1124" s="235"/>
      <c r="J1124" s="236">
        <f>ROUND(I1124*H1124,2)</f>
        <v>0</v>
      </c>
      <c r="K1124" s="237"/>
      <c r="L1124" s="238"/>
      <c r="M1124" s="239" t="s">
        <v>1</v>
      </c>
      <c r="N1124" s="240" t="s">
        <v>39</v>
      </c>
      <c r="O1124" s="71"/>
      <c r="P1124" s="193">
        <f>O1124*H1124</f>
        <v>0</v>
      </c>
      <c r="Q1124" s="193">
        <v>0</v>
      </c>
      <c r="R1124" s="193">
        <f>Q1124*H1124</f>
        <v>0</v>
      </c>
      <c r="S1124" s="193">
        <v>0</v>
      </c>
      <c r="T1124" s="194">
        <f>S1124*H1124</f>
        <v>0</v>
      </c>
      <c r="U1124" s="34"/>
      <c r="V1124" s="34"/>
      <c r="W1124" s="34"/>
      <c r="X1124" s="34"/>
      <c r="Y1124" s="34"/>
      <c r="Z1124" s="34"/>
      <c r="AA1124" s="34"/>
      <c r="AB1124" s="34"/>
      <c r="AC1124" s="34"/>
      <c r="AD1124" s="34"/>
      <c r="AE1124" s="34"/>
      <c r="AR1124" s="195" t="s">
        <v>348</v>
      </c>
      <c r="AT1124" s="195" t="s">
        <v>413</v>
      </c>
      <c r="AU1124" s="195" t="s">
        <v>150</v>
      </c>
      <c r="AY1124" s="17" t="s">
        <v>142</v>
      </c>
      <c r="BE1124" s="196">
        <f>IF(N1124="základní",J1124,0)</f>
        <v>0</v>
      </c>
      <c r="BF1124" s="196">
        <f>IF(N1124="snížená",J1124,0)</f>
        <v>0</v>
      </c>
      <c r="BG1124" s="196">
        <f>IF(N1124="zákl. přenesená",J1124,0)</f>
        <v>0</v>
      </c>
      <c r="BH1124" s="196">
        <f>IF(N1124="sníž. přenesená",J1124,0)</f>
        <v>0</v>
      </c>
      <c r="BI1124" s="196">
        <f>IF(N1124="nulová",J1124,0)</f>
        <v>0</v>
      </c>
      <c r="BJ1124" s="17" t="s">
        <v>150</v>
      </c>
      <c r="BK1124" s="196">
        <f>ROUND(I1124*H1124,2)</f>
        <v>0</v>
      </c>
      <c r="BL1124" s="17" t="s">
        <v>261</v>
      </c>
      <c r="BM1124" s="195" t="s">
        <v>1878</v>
      </c>
    </row>
    <row r="1125" spans="1:65" s="14" customFormat="1" ht="11.25">
      <c r="B1125" s="208"/>
      <c r="C1125" s="209"/>
      <c r="D1125" s="199" t="s">
        <v>152</v>
      </c>
      <c r="E1125" s="209"/>
      <c r="F1125" s="211" t="s">
        <v>1879</v>
      </c>
      <c r="G1125" s="209"/>
      <c r="H1125" s="212">
        <v>47.618000000000002</v>
      </c>
      <c r="I1125" s="213"/>
      <c r="J1125" s="209"/>
      <c r="K1125" s="209"/>
      <c r="L1125" s="214"/>
      <c r="M1125" s="215"/>
      <c r="N1125" s="216"/>
      <c r="O1125" s="216"/>
      <c r="P1125" s="216"/>
      <c r="Q1125" s="216"/>
      <c r="R1125" s="216"/>
      <c r="S1125" s="216"/>
      <c r="T1125" s="217"/>
      <c r="AT1125" s="218" t="s">
        <v>152</v>
      </c>
      <c r="AU1125" s="218" t="s">
        <v>150</v>
      </c>
      <c r="AV1125" s="14" t="s">
        <v>150</v>
      </c>
      <c r="AW1125" s="14" t="s">
        <v>4</v>
      </c>
      <c r="AX1125" s="14" t="s">
        <v>80</v>
      </c>
      <c r="AY1125" s="218" t="s">
        <v>142</v>
      </c>
    </row>
    <row r="1126" spans="1:65" s="2" customFormat="1" ht="24.2" customHeight="1">
      <c r="A1126" s="34"/>
      <c r="B1126" s="35"/>
      <c r="C1126" s="183" t="s">
        <v>1880</v>
      </c>
      <c r="D1126" s="183" t="s">
        <v>145</v>
      </c>
      <c r="E1126" s="184" t="s">
        <v>1881</v>
      </c>
      <c r="F1126" s="185" t="s">
        <v>1882</v>
      </c>
      <c r="G1126" s="186" t="s">
        <v>157</v>
      </c>
      <c r="H1126" s="187">
        <v>20</v>
      </c>
      <c r="I1126" s="188"/>
      <c r="J1126" s="189">
        <f>ROUND(I1126*H1126,2)</f>
        <v>0</v>
      </c>
      <c r="K1126" s="190"/>
      <c r="L1126" s="39"/>
      <c r="M1126" s="191" t="s">
        <v>1</v>
      </c>
      <c r="N1126" s="192" t="s">
        <v>39</v>
      </c>
      <c r="O1126" s="71"/>
      <c r="P1126" s="193">
        <f>O1126*H1126</f>
        <v>0</v>
      </c>
      <c r="Q1126" s="193">
        <v>0</v>
      </c>
      <c r="R1126" s="193">
        <f>Q1126*H1126</f>
        <v>0</v>
      </c>
      <c r="S1126" s="193">
        <v>0</v>
      </c>
      <c r="T1126" s="194">
        <f>S1126*H1126</f>
        <v>0</v>
      </c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R1126" s="195" t="s">
        <v>261</v>
      </c>
      <c r="AT1126" s="195" t="s">
        <v>145</v>
      </c>
      <c r="AU1126" s="195" t="s">
        <v>150</v>
      </c>
      <c r="AY1126" s="17" t="s">
        <v>142</v>
      </c>
      <c r="BE1126" s="196">
        <f>IF(N1126="základní",J1126,0)</f>
        <v>0</v>
      </c>
      <c r="BF1126" s="196">
        <f>IF(N1126="snížená",J1126,0)</f>
        <v>0</v>
      </c>
      <c r="BG1126" s="196">
        <f>IF(N1126="zákl. přenesená",J1126,0)</f>
        <v>0</v>
      </c>
      <c r="BH1126" s="196">
        <f>IF(N1126="sníž. přenesená",J1126,0)</f>
        <v>0</v>
      </c>
      <c r="BI1126" s="196">
        <f>IF(N1126="nulová",J1126,0)</f>
        <v>0</v>
      </c>
      <c r="BJ1126" s="17" t="s">
        <v>150</v>
      </c>
      <c r="BK1126" s="196">
        <f>ROUND(I1126*H1126,2)</f>
        <v>0</v>
      </c>
      <c r="BL1126" s="17" t="s">
        <v>261</v>
      </c>
      <c r="BM1126" s="195" t="s">
        <v>1883</v>
      </c>
    </row>
    <row r="1127" spans="1:65" s="2" customFormat="1" ht="16.5" customHeight="1">
      <c r="A1127" s="34"/>
      <c r="B1127" s="35"/>
      <c r="C1127" s="230" t="s">
        <v>1884</v>
      </c>
      <c r="D1127" s="230" t="s">
        <v>413</v>
      </c>
      <c r="E1127" s="231" t="s">
        <v>1885</v>
      </c>
      <c r="F1127" s="232" t="s">
        <v>1886</v>
      </c>
      <c r="G1127" s="233" t="s">
        <v>157</v>
      </c>
      <c r="H1127" s="234">
        <v>21</v>
      </c>
      <c r="I1127" s="235"/>
      <c r="J1127" s="236">
        <f>ROUND(I1127*H1127,2)</f>
        <v>0</v>
      </c>
      <c r="K1127" s="237"/>
      <c r="L1127" s="238"/>
      <c r="M1127" s="239" t="s">
        <v>1</v>
      </c>
      <c r="N1127" s="240" t="s">
        <v>39</v>
      </c>
      <c r="O1127" s="71"/>
      <c r="P1127" s="193">
        <f>O1127*H1127</f>
        <v>0</v>
      </c>
      <c r="Q1127" s="193">
        <v>0</v>
      </c>
      <c r="R1127" s="193">
        <f>Q1127*H1127</f>
        <v>0</v>
      </c>
      <c r="S1127" s="193">
        <v>0</v>
      </c>
      <c r="T1127" s="194">
        <f>S1127*H1127</f>
        <v>0</v>
      </c>
      <c r="U1127" s="34"/>
      <c r="V1127" s="34"/>
      <c r="W1127" s="34"/>
      <c r="X1127" s="34"/>
      <c r="Y1127" s="34"/>
      <c r="Z1127" s="34"/>
      <c r="AA1127" s="34"/>
      <c r="AB1127" s="34"/>
      <c r="AC1127" s="34"/>
      <c r="AD1127" s="34"/>
      <c r="AE1127" s="34"/>
      <c r="AR1127" s="195" t="s">
        <v>348</v>
      </c>
      <c r="AT1127" s="195" t="s">
        <v>413</v>
      </c>
      <c r="AU1127" s="195" t="s">
        <v>150</v>
      </c>
      <c r="AY1127" s="17" t="s">
        <v>142</v>
      </c>
      <c r="BE1127" s="196">
        <f>IF(N1127="základní",J1127,0)</f>
        <v>0</v>
      </c>
      <c r="BF1127" s="196">
        <f>IF(N1127="snížená",J1127,0)</f>
        <v>0</v>
      </c>
      <c r="BG1127" s="196">
        <f>IF(N1127="zákl. přenesená",J1127,0)</f>
        <v>0</v>
      </c>
      <c r="BH1127" s="196">
        <f>IF(N1127="sníž. přenesená",J1127,0)</f>
        <v>0</v>
      </c>
      <c r="BI1127" s="196">
        <f>IF(N1127="nulová",J1127,0)</f>
        <v>0</v>
      </c>
      <c r="BJ1127" s="17" t="s">
        <v>150</v>
      </c>
      <c r="BK1127" s="196">
        <f>ROUND(I1127*H1127,2)</f>
        <v>0</v>
      </c>
      <c r="BL1127" s="17" t="s">
        <v>261</v>
      </c>
      <c r="BM1127" s="195" t="s">
        <v>1887</v>
      </c>
    </row>
    <row r="1128" spans="1:65" s="14" customFormat="1" ht="11.25">
      <c r="B1128" s="208"/>
      <c r="C1128" s="209"/>
      <c r="D1128" s="199" t="s">
        <v>152</v>
      </c>
      <c r="E1128" s="209"/>
      <c r="F1128" s="211" t="s">
        <v>944</v>
      </c>
      <c r="G1128" s="209"/>
      <c r="H1128" s="212">
        <v>21</v>
      </c>
      <c r="I1128" s="213"/>
      <c r="J1128" s="209"/>
      <c r="K1128" s="209"/>
      <c r="L1128" s="214"/>
      <c r="M1128" s="215"/>
      <c r="N1128" s="216"/>
      <c r="O1128" s="216"/>
      <c r="P1128" s="216"/>
      <c r="Q1128" s="216"/>
      <c r="R1128" s="216"/>
      <c r="S1128" s="216"/>
      <c r="T1128" s="217"/>
      <c r="AT1128" s="218" t="s">
        <v>152</v>
      </c>
      <c r="AU1128" s="218" t="s">
        <v>150</v>
      </c>
      <c r="AV1128" s="14" t="s">
        <v>150</v>
      </c>
      <c r="AW1128" s="14" t="s">
        <v>4</v>
      </c>
      <c r="AX1128" s="14" t="s">
        <v>80</v>
      </c>
      <c r="AY1128" s="218" t="s">
        <v>142</v>
      </c>
    </row>
    <row r="1129" spans="1:65" s="2" customFormat="1" ht="24.2" customHeight="1">
      <c r="A1129" s="34"/>
      <c r="B1129" s="35"/>
      <c r="C1129" s="183" t="s">
        <v>1888</v>
      </c>
      <c r="D1129" s="183" t="s">
        <v>145</v>
      </c>
      <c r="E1129" s="184" t="s">
        <v>1889</v>
      </c>
      <c r="F1129" s="185" t="s">
        <v>1890</v>
      </c>
      <c r="G1129" s="186" t="s">
        <v>157</v>
      </c>
      <c r="H1129" s="187">
        <v>157.67599999999999</v>
      </c>
      <c r="I1129" s="188"/>
      <c r="J1129" s="189">
        <f>ROUND(I1129*H1129,2)</f>
        <v>0</v>
      </c>
      <c r="K1129" s="190"/>
      <c r="L1129" s="39"/>
      <c r="M1129" s="191" t="s">
        <v>1</v>
      </c>
      <c r="N1129" s="192" t="s">
        <v>39</v>
      </c>
      <c r="O1129" s="71"/>
      <c r="P1129" s="193">
        <f>O1129*H1129</f>
        <v>0</v>
      </c>
      <c r="Q1129" s="193">
        <v>2.0000000000000001E-4</v>
      </c>
      <c r="R1129" s="193">
        <f>Q1129*H1129</f>
        <v>3.1535199999999999E-2</v>
      </c>
      <c r="S1129" s="193">
        <v>0</v>
      </c>
      <c r="T1129" s="194">
        <f>S1129*H1129</f>
        <v>0</v>
      </c>
      <c r="U1129" s="34"/>
      <c r="V1129" s="34"/>
      <c r="W1129" s="34"/>
      <c r="X1129" s="34"/>
      <c r="Y1129" s="34"/>
      <c r="Z1129" s="34"/>
      <c r="AA1129" s="34"/>
      <c r="AB1129" s="34"/>
      <c r="AC1129" s="34"/>
      <c r="AD1129" s="34"/>
      <c r="AE1129" s="34"/>
      <c r="AR1129" s="195" t="s">
        <v>261</v>
      </c>
      <c r="AT1129" s="195" t="s">
        <v>145</v>
      </c>
      <c r="AU1129" s="195" t="s">
        <v>150</v>
      </c>
      <c r="AY1129" s="17" t="s">
        <v>142</v>
      </c>
      <c r="BE1129" s="196">
        <f>IF(N1129="základní",J1129,0)</f>
        <v>0</v>
      </c>
      <c r="BF1129" s="196">
        <f>IF(N1129="snížená",J1129,0)</f>
        <v>0</v>
      </c>
      <c r="BG1129" s="196">
        <f>IF(N1129="zákl. přenesená",J1129,0)</f>
        <v>0</v>
      </c>
      <c r="BH1129" s="196">
        <f>IF(N1129="sníž. přenesená",J1129,0)</f>
        <v>0</v>
      </c>
      <c r="BI1129" s="196">
        <f>IF(N1129="nulová",J1129,0)</f>
        <v>0</v>
      </c>
      <c r="BJ1129" s="17" t="s">
        <v>150</v>
      </c>
      <c r="BK1129" s="196">
        <f>ROUND(I1129*H1129,2)</f>
        <v>0</v>
      </c>
      <c r="BL1129" s="17" t="s">
        <v>261</v>
      </c>
      <c r="BM1129" s="195" t="s">
        <v>1891</v>
      </c>
    </row>
    <row r="1130" spans="1:65" s="2" customFormat="1" ht="33" customHeight="1">
      <c r="A1130" s="34"/>
      <c r="B1130" s="35"/>
      <c r="C1130" s="183" t="s">
        <v>1892</v>
      </c>
      <c r="D1130" s="183" t="s">
        <v>145</v>
      </c>
      <c r="E1130" s="184" t="s">
        <v>1893</v>
      </c>
      <c r="F1130" s="185" t="s">
        <v>1894</v>
      </c>
      <c r="G1130" s="186" t="s">
        <v>157</v>
      </c>
      <c r="H1130" s="187">
        <v>157.67599999999999</v>
      </c>
      <c r="I1130" s="188"/>
      <c r="J1130" s="189">
        <f>ROUND(I1130*H1130,2)</f>
        <v>0</v>
      </c>
      <c r="K1130" s="190"/>
      <c r="L1130" s="39"/>
      <c r="M1130" s="191" t="s">
        <v>1</v>
      </c>
      <c r="N1130" s="192" t="s">
        <v>39</v>
      </c>
      <c r="O1130" s="71"/>
      <c r="P1130" s="193">
        <f>O1130*H1130</f>
        <v>0</v>
      </c>
      <c r="Q1130" s="193">
        <v>2.5999999999999998E-4</v>
      </c>
      <c r="R1130" s="193">
        <f>Q1130*H1130</f>
        <v>4.0995759999999992E-2</v>
      </c>
      <c r="S1130" s="193">
        <v>0</v>
      </c>
      <c r="T1130" s="194">
        <f>S1130*H1130</f>
        <v>0</v>
      </c>
      <c r="U1130" s="34"/>
      <c r="V1130" s="34"/>
      <c r="W1130" s="34"/>
      <c r="X1130" s="34"/>
      <c r="Y1130" s="34"/>
      <c r="Z1130" s="34"/>
      <c r="AA1130" s="34"/>
      <c r="AB1130" s="34"/>
      <c r="AC1130" s="34"/>
      <c r="AD1130" s="34"/>
      <c r="AE1130" s="34"/>
      <c r="AR1130" s="195" t="s">
        <v>261</v>
      </c>
      <c r="AT1130" s="195" t="s">
        <v>145</v>
      </c>
      <c r="AU1130" s="195" t="s">
        <v>150</v>
      </c>
      <c r="AY1130" s="17" t="s">
        <v>142</v>
      </c>
      <c r="BE1130" s="196">
        <f>IF(N1130="základní",J1130,0)</f>
        <v>0</v>
      </c>
      <c r="BF1130" s="196">
        <f>IF(N1130="snížená",J1130,0)</f>
        <v>0</v>
      </c>
      <c r="BG1130" s="196">
        <f>IF(N1130="zákl. přenesená",J1130,0)</f>
        <v>0</v>
      </c>
      <c r="BH1130" s="196">
        <f>IF(N1130="sníž. přenesená",J1130,0)</f>
        <v>0</v>
      </c>
      <c r="BI1130" s="196">
        <f>IF(N1130="nulová",J1130,0)</f>
        <v>0</v>
      </c>
      <c r="BJ1130" s="17" t="s">
        <v>150</v>
      </c>
      <c r="BK1130" s="196">
        <f>ROUND(I1130*H1130,2)</f>
        <v>0</v>
      </c>
      <c r="BL1130" s="17" t="s">
        <v>261</v>
      </c>
      <c r="BM1130" s="195" t="s">
        <v>1895</v>
      </c>
    </row>
    <row r="1131" spans="1:65" s="13" customFormat="1" ht="11.25">
      <c r="B1131" s="197"/>
      <c r="C1131" s="198"/>
      <c r="D1131" s="199" t="s">
        <v>152</v>
      </c>
      <c r="E1131" s="200" t="s">
        <v>1</v>
      </c>
      <c r="F1131" s="201" t="s">
        <v>1896</v>
      </c>
      <c r="G1131" s="198"/>
      <c r="H1131" s="200" t="s">
        <v>1</v>
      </c>
      <c r="I1131" s="202"/>
      <c r="J1131" s="198"/>
      <c r="K1131" s="198"/>
      <c r="L1131" s="203"/>
      <c r="M1131" s="204"/>
      <c r="N1131" s="205"/>
      <c r="O1131" s="205"/>
      <c r="P1131" s="205"/>
      <c r="Q1131" s="205"/>
      <c r="R1131" s="205"/>
      <c r="S1131" s="205"/>
      <c r="T1131" s="206"/>
      <c r="AT1131" s="207" t="s">
        <v>152</v>
      </c>
      <c r="AU1131" s="207" t="s">
        <v>150</v>
      </c>
      <c r="AV1131" s="13" t="s">
        <v>80</v>
      </c>
      <c r="AW1131" s="13" t="s">
        <v>31</v>
      </c>
      <c r="AX1131" s="13" t="s">
        <v>73</v>
      </c>
      <c r="AY1131" s="207" t="s">
        <v>142</v>
      </c>
    </row>
    <row r="1132" spans="1:65" s="14" customFormat="1" ht="11.25">
      <c r="B1132" s="208"/>
      <c r="C1132" s="209"/>
      <c r="D1132" s="199" t="s">
        <v>152</v>
      </c>
      <c r="E1132" s="210" t="s">
        <v>1</v>
      </c>
      <c r="F1132" s="211" t="s">
        <v>282</v>
      </c>
      <c r="G1132" s="209"/>
      <c r="H1132" s="212">
        <v>45.35</v>
      </c>
      <c r="I1132" s="213"/>
      <c r="J1132" s="209"/>
      <c r="K1132" s="209"/>
      <c r="L1132" s="214"/>
      <c r="M1132" s="215"/>
      <c r="N1132" s="216"/>
      <c r="O1132" s="216"/>
      <c r="P1132" s="216"/>
      <c r="Q1132" s="216"/>
      <c r="R1132" s="216"/>
      <c r="S1132" s="216"/>
      <c r="T1132" s="217"/>
      <c r="AT1132" s="218" t="s">
        <v>152</v>
      </c>
      <c r="AU1132" s="218" t="s">
        <v>150</v>
      </c>
      <c r="AV1132" s="14" t="s">
        <v>150</v>
      </c>
      <c r="AW1132" s="14" t="s">
        <v>31</v>
      </c>
      <c r="AX1132" s="14" t="s">
        <v>73</v>
      </c>
      <c r="AY1132" s="218" t="s">
        <v>142</v>
      </c>
    </row>
    <row r="1133" spans="1:65" s="13" customFormat="1" ht="11.25">
      <c r="B1133" s="197"/>
      <c r="C1133" s="198"/>
      <c r="D1133" s="199" t="s">
        <v>152</v>
      </c>
      <c r="E1133" s="200" t="s">
        <v>1</v>
      </c>
      <c r="F1133" s="201" t="s">
        <v>1897</v>
      </c>
      <c r="G1133" s="198"/>
      <c r="H1133" s="200" t="s">
        <v>1</v>
      </c>
      <c r="I1133" s="202"/>
      <c r="J1133" s="198"/>
      <c r="K1133" s="198"/>
      <c r="L1133" s="203"/>
      <c r="M1133" s="204"/>
      <c r="N1133" s="205"/>
      <c r="O1133" s="205"/>
      <c r="P1133" s="205"/>
      <c r="Q1133" s="205"/>
      <c r="R1133" s="205"/>
      <c r="S1133" s="205"/>
      <c r="T1133" s="206"/>
      <c r="AT1133" s="207" t="s">
        <v>152</v>
      </c>
      <c r="AU1133" s="207" t="s">
        <v>150</v>
      </c>
      <c r="AV1133" s="13" t="s">
        <v>80</v>
      </c>
      <c r="AW1133" s="13" t="s">
        <v>31</v>
      </c>
      <c r="AX1133" s="13" t="s">
        <v>73</v>
      </c>
      <c r="AY1133" s="207" t="s">
        <v>142</v>
      </c>
    </row>
    <row r="1134" spans="1:65" s="13" customFormat="1" ht="11.25">
      <c r="B1134" s="197"/>
      <c r="C1134" s="198"/>
      <c r="D1134" s="199" t="s">
        <v>152</v>
      </c>
      <c r="E1134" s="200" t="s">
        <v>1</v>
      </c>
      <c r="F1134" s="201" t="s">
        <v>180</v>
      </c>
      <c r="G1134" s="198"/>
      <c r="H1134" s="200" t="s">
        <v>1</v>
      </c>
      <c r="I1134" s="202"/>
      <c r="J1134" s="198"/>
      <c r="K1134" s="198"/>
      <c r="L1134" s="203"/>
      <c r="M1134" s="204"/>
      <c r="N1134" s="205"/>
      <c r="O1134" s="205"/>
      <c r="P1134" s="205"/>
      <c r="Q1134" s="205"/>
      <c r="R1134" s="205"/>
      <c r="S1134" s="205"/>
      <c r="T1134" s="206"/>
      <c r="AT1134" s="207" t="s">
        <v>152</v>
      </c>
      <c r="AU1134" s="207" t="s">
        <v>150</v>
      </c>
      <c r="AV1134" s="13" t="s">
        <v>80</v>
      </c>
      <c r="AW1134" s="13" t="s">
        <v>31</v>
      </c>
      <c r="AX1134" s="13" t="s">
        <v>73</v>
      </c>
      <c r="AY1134" s="207" t="s">
        <v>142</v>
      </c>
    </row>
    <row r="1135" spans="1:65" s="14" customFormat="1" ht="11.25">
      <c r="B1135" s="208"/>
      <c r="C1135" s="209"/>
      <c r="D1135" s="199" t="s">
        <v>152</v>
      </c>
      <c r="E1135" s="210" t="s">
        <v>1</v>
      </c>
      <c r="F1135" s="211" t="s">
        <v>218</v>
      </c>
      <c r="G1135" s="209"/>
      <c r="H1135" s="212">
        <v>18.246000000000002</v>
      </c>
      <c r="I1135" s="213"/>
      <c r="J1135" s="209"/>
      <c r="K1135" s="209"/>
      <c r="L1135" s="214"/>
      <c r="M1135" s="215"/>
      <c r="N1135" s="216"/>
      <c r="O1135" s="216"/>
      <c r="P1135" s="216"/>
      <c r="Q1135" s="216"/>
      <c r="R1135" s="216"/>
      <c r="S1135" s="216"/>
      <c r="T1135" s="217"/>
      <c r="AT1135" s="218" t="s">
        <v>152</v>
      </c>
      <c r="AU1135" s="218" t="s">
        <v>150</v>
      </c>
      <c r="AV1135" s="14" t="s">
        <v>150</v>
      </c>
      <c r="AW1135" s="14" t="s">
        <v>31</v>
      </c>
      <c r="AX1135" s="14" t="s">
        <v>73</v>
      </c>
      <c r="AY1135" s="218" t="s">
        <v>142</v>
      </c>
    </row>
    <row r="1136" spans="1:65" s="13" customFormat="1" ht="11.25">
      <c r="B1136" s="197"/>
      <c r="C1136" s="198"/>
      <c r="D1136" s="199" t="s">
        <v>152</v>
      </c>
      <c r="E1136" s="200" t="s">
        <v>1</v>
      </c>
      <c r="F1136" s="201" t="s">
        <v>182</v>
      </c>
      <c r="G1136" s="198"/>
      <c r="H1136" s="200" t="s">
        <v>1</v>
      </c>
      <c r="I1136" s="202"/>
      <c r="J1136" s="198"/>
      <c r="K1136" s="198"/>
      <c r="L1136" s="203"/>
      <c r="M1136" s="204"/>
      <c r="N1136" s="205"/>
      <c r="O1136" s="205"/>
      <c r="P1136" s="205"/>
      <c r="Q1136" s="205"/>
      <c r="R1136" s="205"/>
      <c r="S1136" s="205"/>
      <c r="T1136" s="206"/>
      <c r="AT1136" s="207" t="s">
        <v>152</v>
      </c>
      <c r="AU1136" s="207" t="s">
        <v>150</v>
      </c>
      <c r="AV1136" s="13" t="s">
        <v>80</v>
      </c>
      <c r="AW1136" s="13" t="s">
        <v>31</v>
      </c>
      <c r="AX1136" s="13" t="s">
        <v>73</v>
      </c>
      <c r="AY1136" s="207" t="s">
        <v>142</v>
      </c>
    </row>
    <row r="1137" spans="1:65" s="14" customFormat="1" ht="11.25">
      <c r="B1137" s="208"/>
      <c r="C1137" s="209"/>
      <c r="D1137" s="199" t="s">
        <v>152</v>
      </c>
      <c r="E1137" s="210" t="s">
        <v>1</v>
      </c>
      <c r="F1137" s="211" t="s">
        <v>219</v>
      </c>
      <c r="G1137" s="209"/>
      <c r="H1137" s="212">
        <v>12.129</v>
      </c>
      <c r="I1137" s="213"/>
      <c r="J1137" s="209"/>
      <c r="K1137" s="209"/>
      <c r="L1137" s="214"/>
      <c r="M1137" s="215"/>
      <c r="N1137" s="216"/>
      <c r="O1137" s="216"/>
      <c r="P1137" s="216"/>
      <c r="Q1137" s="216"/>
      <c r="R1137" s="216"/>
      <c r="S1137" s="216"/>
      <c r="T1137" s="217"/>
      <c r="AT1137" s="218" t="s">
        <v>152</v>
      </c>
      <c r="AU1137" s="218" t="s">
        <v>150</v>
      </c>
      <c r="AV1137" s="14" t="s">
        <v>150</v>
      </c>
      <c r="AW1137" s="14" t="s">
        <v>31</v>
      </c>
      <c r="AX1137" s="14" t="s">
        <v>73</v>
      </c>
      <c r="AY1137" s="218" t="s">
        <v>142</v>
      </c>
    </row>
    <row r="1138" spans="1:65" s="13" customFormat="1" ht="11.25">
      <c r="B1138" s="197"/>
      <c r="C1138" s="198"/>
      <c r="D1138" s="199" t="s">
        <v>152</v>
      </c>
      <c r="E1138" s="200" t="s">
        <v>1</v>
      </c>
      <c r="F1138" s="201" t="s">
        <v>184</v>
      </c>
      <c r="G1138" s="198"/>
      <c r="H1138" s="200" t="s">
        <v>1</v>
      </c>
      <c r="I1138" s="202"/>
      <c r="J1138" s="198"/>
      <c r="K1138" s="198"/>
      <c r="L1138" s="203"/>
      <c r="M1138" s="204"/>
      <c r="N1138" s="205"/>
      <c r="O1138" s="205"/>
      <c r="P1138" s="205"/>
      <c r="Q1138" s="205"/>
      <c r="R1138" s="205"/>
      <c r="S1138" s="205"/>
      <c r="T1138" s="206"/>
      <c r="AT1138" s="207" t="s">
        <v>152</v>
      </c>
      <c r="AU1138" s="207" t="s">
        <v>150</v>
      </c>
      <c r="AV1138" s="13" t="s">
        <v>80</v>
      </c>
      <c r="AW1138" s="13" t="s">
        <v>31</v>
      </c>
      <c r="AX1138" s="13" t="s">
        <v>73</v>
      </c>
      <c r="AY1138" s="207" t="s">
        <v>142</v>
      </c>
    </row>
    <row r="1139" spans="1:65" s="14" customFormat="1" ht="11.25">
      <c r="B1139" s="208"/>
      <c r="C1139" s="209"/>
      <c r="D1139" s="199" t="s">
        <v>152</v>
      </c>
      <c r="E1139" s="210" t="s">
        <v>1</v>
      </c>
      <c r="F1139" s="211" t="s">
        <v>220</v>
      </c>
      <c r="G1139" s="209"/>
      <c r="H1139" s="212">
        <v>9.9104999999999972</v>
      </c>
      <c r="I1139" s="213"/>
      <c r="J1139" s="209"/>
      <c r="K1139" s="209"/>
      <c r="L1139" s="214"/>
      <c r="M1139" s="215"/>
      <c r="N1139" s="216"/>
      <c r="O1139" s="216"/>
      <c r="P1139" s="216"/>
      <c r="Q1139" s="216"/>
      <c r="R1139" s="216"/>
      <c r="S1139" s="216"/>
      <c r="T1139" s="217"/>
      <c r="AT1139" s="218" t="s">
        <v>152</v>
      </c>
      <c r="AU1139" s="218" t="s">
        <v>150</v>
      </c>
      <c r="AV1139" s="14" t="s">
        <v>150</v>
      </c>
      <c r="AW1139" s="14" t="s">
        <v>31</v>
      </c>
      <c r="AX1139" s="14" t="s">
        <v>73</v>
      </c>
      <c r="AY1139" s="218" t="s">
        <v>142</v>
      </c>
    </row>
    <row r="1140" spans="1:65" s="13" customFormat="1" ht="11.25">
      <c r="B1140" s="197"/>
      <c r="C1140" s="198"/>
      <c r="D1140" s="199" t="s">
        <v>152</v>
      </c>
      <c r="E1140" s="200" t="s">
        <v>1</v>
      </c>
      <c r="F1140" s="201" t="s">
        <v>186</v>
      </c>
      <c r="G1140" s="198"/>
      <c r="H1140" s="200" t="s">
        <v>1</v>
      </c>
      <c r="I1140" s="202"/>
      <c r="J1140" s="198"/>
      <c r="K1140" s="198"/>
      <c r="L1140" s="203"/>
      <c r="M1140" s="204"/>
      <c r="N1140" s="205"/>
      <c r="O1140" s="205"/>
      <c r="P1140" s="205"/>
      <c r="Q1140" s="205"/>
      <c r="R1140" s="205"/>
      <c r="S1140" s="205"/>
      <c r="T1140" s="206"/>
      <c r="AT1140" s="207" t="s">
        <v>152</v>
      </c>
      <c r="AU1140" s="207" t="s">
        <v>150</v>
      </c>
      <c r="AV1140" s="13" t="s">
        <v>80</v>
      </c>
      <c r="AW1140" s="13" t="s">
        <v>31</v>
      </c>
      <c r="AX1140" s="13" t="s">
        <v>73</v>
      </c>
      <c r="AY1140" s="207" t="s">
        <v>142</v>
      </c>
    </row>
    <row r="1141" spans="1:65" s="14" customFormat="1" ht="11.25">
      <c r="B1141" s="208"/>
      <c r="C1141" s="209"/>
      <c r="D1141" s="199" t="s">
        <v>152</v>
      </c>
      <c r="E1141" s="210" t="s">
        <v>1</v>
      </c>
      <c r="F1141" s="211" t="s">
        <v>221</v>
      </c>
      <c r="G1141" s="209"/>
      <c r="H1141" s="212">
        <v>15.903</v>
      </c>
      <c r="I1141" s="213"/>
      <c r="J1141" s="209"/>
      <c r="K1141" s="209"/>
      <c r="L1141" s="214"/>
      <c r="M1141" s="215"/>
      <c r="N1141" s="216"/>
      <c r="O1141" s="216"/>
      <c r="P1141" s="216"/>
      <c r="Q1141" s="216"/>
      <c r="R1141" s="216"/>
      <c r="S1141" s="216"/>
      <c r="T1141" s="217"/>
      <c r="AT1141" s="218" t="s">
        <v>152</v>
      </c>
      <c r="AU1141" s="218" t="s">
        <v>150</v>
      </c>
      <c r="AV1141" s="14" t="s">
        <v>150</v>
      </c>
      <c r="AW1141" s="14" t="s">
        <v>31</v>
      </c>
      <c r="AX1141" s="14" t="s">
        <v>73</v>
      </c>
      <c r="AY1141" s="218" t="s">
        <v>142</v>
      </c>
    </row>
    <row r="1142" spans="1:65" s="13" customFormat="1" ht="11.25">
      <c r="B1142" s="197"/>
      <c r="C1142" s="198"/>
      <c r="D1142" s="199" t="s">
        <v>152</v>
      </c>
      <c r="E1142" s="200" t="s">
        <v>1</v>
      </c>
      <c r="F1142" s="201" t="s">
        <v>190</v>
      </c>
      <c r="G1142" s="198"/>
      <c r="H1142" s="200" t="s">
        <v>1</v>
      </c>
      <c r="I1142" s="202"/>
      <c r="J1142" s="198"/>
      <c r="K1142" s="198"/>
      <c r="L1142" s="203"/>
      <c r="M1142" s="204"/>
      <c r="N1142" s="205"/>
      <c r="O1142" s="205"/>
      <c r="P1142" s="205"/>
      <c r="Q1142" s="205"/>
      <c r="R1142" s="205"/>
      <c r="S1142" s="205"/>
      <c r="T1142" s="206"/>
      <c r="AT1142" s="207" t="s">
        <v>152</v>
      </c>
      <c r="AU1142" s="207" t="s">
        <v>150</v>
      </c>
      <c r="AV1142" s="13" t="s">
        <v>80</v>
      </c>
      <c r="AW1142" s="13" t="s">
        <v>31</v>
      </c>
      <c r="AX1142" s="13" t="s">
        <v>73</v>
      </c>
      <c r="AY1142" s="207" t="s">
        <v>142</v>
      </c>
    </row>
    <row r="1143" spans="1:65" s="14" customFormat="1" ht="11.25">
      <c r="B1143" s="208"/>
      <c r="C1143" s="209"/>
      <c r="D1143" s="199" t="s">
        <v>152</v>
      </c>
      <c r="E1143" s="210" t="s">
        <v>1</v>
      </c>
      <c r="F1143" s="211" t="s">
        <v>1898</v>
      </c>
      <c r="G1143" s="209"/>
      <c r="H1143" s="212">
        <v>44.392999999999986</v>
      </c>
      <c r="I1143" s="213"/>
      <c r="J1143" s="209"/>
      <c r="K1143" s="209"/>
      <c r="L1143" s="214"/>
      <c r="M1143" s="215"/>
      <c r="N1143" s="216"/>
      <c r="O1143" s="216"/>
      <c r="P1143" s="216"/>
      <c r="Q1143" s="216"/>
      <c r="R1143" s="216"/>
      <c r="S1143" s="216"/>
      <c r="T1143" s="217"/>
      <c r="AT1143" s="218" t="s">
        <v>152</v>
      </c>
      <c r="AU1143" s="218" t="s">
        <v>150</v>
      </c>
      <c r="AV1143" s="14" t="s">
        <v>150</v>
      </c>
      <c r="AW1143" s="14" t="s">
        <v>31</v>
      </c>
      <c r="AX1143" s="14" t="s">
        <v>73</v>
      </c>
      <c r="AY1143" s="218" t="s">
        <v>142</v>
      </c>
    </row>
    <row r="1144" spans="1:65" s="13" customFormat="1" ht="11.25">
      <c r="B1144" s="197"/>
      <c r="C1144" s="198"/>
      <c r="D1144" s="199" t="s">
        <v>152</v>
      </c>
      <c r="E1144" s="200" t="s">
        <v>1</v>
      </c>
      <c r="F1144" s="201" t="s">
        <v>188</v>
      </c>
      <c r="G1144" s="198"/>
      <c r="H1144" s="200" t="s">
        <v>1</v>
      </c>
      <c r="I1144" s="202"/>
      <c r="J1144" s="198"/>
      <c r="K1144" s="198"/>
      <c r="L1144" s="203"/>
      <c r="M1144" s="204"/>
      <c r="N1144" s="205"/>
      <c r="O1144" s="205"/>
      <c r="P1144" s="205"/>
      <c r="Q1144" s="205"/>
      <c r="R1144" s="205"/>
      <c r="S1144" s="205"/>
      <c r="T1144" s="206"/>
      <c r="AT1144" s="207" t="s">
        <v>152</v>
      </c>
      <c r="AU1144" s="207" t="s">
        <v>150</v>
      </c>
      <c r="AV1144" s="13" t="s">
        <v>80</v>
      </c>
      <c r="AW1144" s="13" t="s">
        <v>31</v>
      </c>
      <c r="AX1144" s="13" t="s">
        <v>73</v>
      </c>
      <c r="AY1144" s="207" t="s">
        <v>142</v>
      </c>
    </row>
    <row r="1145" spans="1:65" s="14" customFormat="1" ht="11.25">
      <c r="B1145" s="208"/>
      <c r="C1145" s="209"/>
      <c r="D1145" s="199" t="s">
        <v>152</v>
      </c>
      <c r="E1145" s="210" t="s">
        <v>1</v>
      </c>
      <c r="F1145" s="211" t="s">
        <v>223</v>
      </c>
      <c r="G1145" s="209"/>
      <c r="H1145" s="212">
        <v>31.169999999999998</v>
      </c>
      <c r="I1145" s="213"/>
      <c r="J1145" s="209"/>
      <c r="K1145" s="209"/>
      <c r="L1145" s="214"/>
      <c r="M1145" s="215"/>
      <c r="N1145" s="216"/>
      <c r="O1145" s="216"/>
      <c r="P1145" s="216"/>
      <c r="Q1145" s="216"/>
      <c r="R1145" s="216"/>
      <c r="S1145" s="216"/>
      <c r="T1145" s="217"/>
      <c r="AT1145" s="218" t="s">
        <v>152</v>
      </c>
      <c r="AU1145" s="218" t="s">
        <v>150</v>
      </c>
      <c r="AV1145" s="14" t="s">
        <v>150</v>
      </c>
      <c r="AW1145" s="14" t="s">
        <v>31</v>
      </c>
      <c r="AX1145" s="14" t="s">
        <v>73</v>
      </c>
      <c r="AY1145" s="218" t="s">
        <v>142</v>
      </c>
    </row>
    <row r="1146" spans="1:65" s="13" customFormat="1" ht="11.25">
      <c r="B1146" s="197"/>
      <c r="C1146" s="198"/>
      <c r="D1146" s="199" t="s">
        <v>152</v>
      </c>
      <c r="E1146" s="200" t="s">
        <v>1</v>
      </c>
      <c r="F1146" s="201" t="s">
        <v>224</v>
      </c>
      <c r="G1146" s="198"/>
      <c r="H1146" s="200" t="s">
        <v>1</v>
      </c>
      <c r="I1146" s="202"/>
      <c r="J1146" s="198"/>
      <c r="K1146" s="198"/>
      <c r="L1146" s="203"/>
      <c r="M1146" s="204"/>
      <c r="N1146" s="205"/>
      <c r="O1146" s="205"/>
      <c r="P1146" s="205"/>
      <c r="Q1146" s="205"/>
      <c r="R1146" s="205"/>
      <c r="S1146" s="205"/>
      <c r="T1146" s="206"/>
      <c r="AT1146" s="207" t="s">
        <v>152</v>
      </c>
      <c r="AU1146" s="207" t="s">
        <v>150</v>
      </c>
      <c r="AV1146" s="13" t="s">
        <v>80</v>
      </c>
      <c r="AW1146" s="13" t="s">
        <v>31</v>
      </c>
      <c r="AX1146" s="13" t="s">
        <v>73</v>
      </c>
      <c r="AY1146" s="207" t="s">
        <v>142</v>
      </c>
    </row>
    <row r="1147" spans="1:65" s="14" customFormat="1" ht="11.25">
      <c r="B1147" s="208"/>
      <c r="C1147" s="209"/>
      <c r="D1147" s="199" t="s">
        <v>152</v>
      </c>
      <c r="E1147" s="210" t="s">
        <v>1</v>
      </c>
      <c r="F1147" s="211" t="s">
        <v>225</v>
      </c>
      <c r="G1147" s="209"/>
      <c r="H1147" s="212">
        <v>-19.425999999999998</v>
      </c>
      <c r="I1147" s="213"/>
      <c r="J1147" s="209"/>
      <c r="K1147" s="209"/>
      <c r="L1147" s="214"/>
      <c r="M1147" s="215"/>
      <c r="N1147" s="216"/>
      <c r="O1147" s="216"/>
      <c r="P1147" s="216"/>
      <c r="Q1147" s="216"/>
      <c r="R1147" s="216"/>
      <c r="S1147" s="216"/>
      <c r="T1147" s="217"/>
      <c r="AT1147" s="218" t="s">
        <v>152</v>
      </c>
      <c r="AU1147" s="218" t="s">
        <v>150</v>
      </c>
      <c r="AV1147" s="14" t="s">
        <v>150</v>
      </c>
      <c r="AW1147" s="14" t="s">
        <v>31</v>
      </c>
      <c r="AX1147" s="14" t="s">
        <v>73</v>
      </c>
      <c r="AY1147" s="218" t="s">
        <v>142</v>
      </c>
    </row>
    <row r="1148" spans="1:65" s="15" customFormat="1" ht="11.25">
      <c r="B1148" s="219"/>
      <c r="C1148" s="220"/>
      <c r="D1148" s="199" t="s">
        <v>152</v>
      </c>
      <c r="E1148" s="221" t="s">
        <v>1</v>
      </c>
      <c r="F1148" s="222" t="s">
        <v>163</v>
      </c>
      <c r="G1148" s="220"/>
      <c r="H1148" s="223">
        <v>157.6755</v>
      </c>
      <c r="I1148" s="224"/>
      <c r="J1148" s="220"/>
      <c r="K1148" s="220"/>
      <c r="L1148" s="225"/>
      <c r="M1148" s="226"/>
      <c r="N1148" s="227"/>
      <c r="O1148" s="227"/>
      <c r="P1148" s="227"/>
      <c r="Q1148" s="227"/>
      <c r="R1148" s="227"/>
      <c r="S1148" s="227"/>
      <c r="T1148" s="228"/>
      <c r="AT1148" s="229" t="s">
        <v>152</v>
      </c>
      <c r="AU1148" s="229" t="s">
        <v>150</v>
      </c>
      <c r="AV1148" s="15" t="s">
        <v>149</v>
      </c>
      <c r="AW1148" s="15" t="s">
        <v>31</v>
      </c>
      <c r="AX1148" s="15" t="s">
        <v>80</v>
      </c>
      <c r="AY1148" s="229" t="s">
        <v>142</v>
      </c>
    </row>
    <row r="1149" spans="1:65" s="2" customFormat="1" ht="24.2" customHeight="1">
      <c r="A1149" s="34"/>
      <c r="B1149" s="35"/>
      <c r="C1149" s="183" t="s">
        <v>1899</v>
      </c>
      <c r="D1149" s="183" t="s">
        <v>145</v>
      </c>
      <c r="E1149" s="184" t="s">
        <v>1900</v>
      </c>
      <c r="F1149" s="185" t="s">
        <v>1901</v>
      </c>
      <c r="G1149" s="186" t="s">
        <v>157</v>
      </c>
      <c r="H1149" s="187">
        <v>11.452999999999999</v>
      </c>
      <c r="I1149" s="188"/>
      <c r="J1149" s="189">
        <f>ROUND(I1149*H1149,2)</f>
        <v>0</v>
      </c>
      <c r="K1149" s="190"/>
      <c r="L1149" s="39"/>
      <c r="M1149" s="191" t="s">
        <v>1</v>
      </c>
      <c r="N1149" s="192" t="s">
        <v>39</v>
      </c>
      <c r="O1149" s="71"/>
      <c r="P1149" s="193">
        <f>O1149*H1149</f>
        <v>0</v>
      </c>
      <c r="Q1149" s="193">
        <v>0</v>
      </c>
      <c r="R1149" s="193">
        <f>Q1149*H1149</f>
        <v>0</v>
      </c>
      <c r="S1149" s="193">
        <v>0</v>
      </c>
      <c r="T1149" s="194">
        <f>S1149*H1149</f>
        <v>0</v>
      </c>
      <c r="U1149" s="34"/>
      <c r="V1149" s="34"/>
      <c r="W1149" s="34"/>
      <c r="X1149" s="34"/>
      <c r="Y1149" s="34"/>
      <c r="Z1149" s="34"/>
      <c r="AA1149" s="34"/>
      <c r="AB1149" s="34"/>
      <c r="AC1149" s="34"/>
      <c r="AD1149" s="34"/>
      <c r="AE1149" s="34"/>
      <c r="AR1149" s="195" t="s">
        <v>261</v>
      </c>
      <c r="AT1149" s="195" t="s">
        <v>145</v>
      </c>
      <c r="AU1149" s="195" t="s">
        <v>150</v>
      </c>
      <c r="AY1149" s="17" t="s">
        <v>142</v>
      </c>
      <c r="BE1149" s="196">
        <f>IF(N1149="základní",J1149,0)</f>
        <v>0</v>
      </c>
      <c r="BF1149" s="196">
        <f>IF(N1149="snížená",J1149,0)</f>
        <v>0</v>
      </c>
      <c r="BG1149" s="196">
        <f>IF(N1149="zákl. přenesená",J1149,0)</f>
        <v>0</v>
      </c>
      <c r="BH1149" s="196">
        <f>IF(N1149="sníž. přenesená",J1149,0)</f>
        <v>0</v>
      </c>
      <c r="BI1149" s="196">
        <f>IF(N1149="nulová",J1149,0)</f>
        <v>0</v>
      </c>
      <c r="BJ1149" s="17" t="s">
        <v>150</v>
      </c>
      <c r="BK1149" s="196">
        <f>ROUND(I1149*H1149,2)</f>
        <v>0</v>
      </c>
      <c r="BL1149" s="17" t="s">
        <v>261</v>
      </c>
      <c r="BM1149" s="195" t="s">
        <v>1902</v>
      </c>
    </row>
    <row r="1150" spans="1:65" s="13" customFormat="1" ht="11.25">
      <c r="B1150" s="197"/>
      <c r="C1150" s="198"/>
      <c r="D1150" s="199" t="s">
        <v>152</v>
      </c>
      <c r="E1150" s="200" t="s">
        <v>1</v>
      </c>
      <c r="F1150" s="201" t="s">
        <v>1896</v>
      </c>
      <c r="G1150" s="198"/>
      <c r="H1150" s="200" t="s">
        <v>1</v>
      </c>
      <c r="I1150" s="202"/>
      <c r="J1150" s="198"/>
      <c r="K1150" s="198"/>
      <c r="L1150" s="203"/>
      <c r="M1150" s="204"/>
      <c r="N1150" s="205"/>
      <c r="O1150" s="205"/>
      <c r="P1150" s="205"/>
      <c r="Q1150" s="205"/>
      <c r="R1150" s="205"/>
      <c r="S1150" s="205"/>
      <c r="T1150" s="206"/>
      <c r="AT1150" s="207" t="s">
        <v>152</v>
      </c>
      <c r="AU1150" s="207" t="s">
        <v>150</v>
      </c>
      <c r="AV1150" s="13" t="s">
        <v>80</v>
      </c>
      <c r="AW1150" s="13" t="s">
        <v>31</v>
      </c>
      <c r="AX1150" s="13" t="s">
        <v>73</v>
      </c>
      <c r="AY1150" s="207" t="s">
        <v>142</v>
      </c>
    </row>
    <row r="1151" spans="1:65" s="13" customFormat="1" ht="11.25">
      <c r="B1151" s="197"/>
      <c r="C1151" s="198"/>
      <c r="D1151" s="199" t="s">
        <v>152</v>
      </c>
      <c r="E1151" s="200" t="s">
        <v>1</v>
      </c>
      <c r="F1151" s="201" t="s">
        <v>1298</v>
      </c>
      <c r="G1151" s="198"/>
      <c r="H1151" s="200" t="s">
        <v>1</v>
      </c>
      <c r="I1151" s="202"/>
      <c r="J1151" s="198"/>
      <c r="K1151" s="198"/>
      <c r="L1151" s="203"/>
      <c r="M1151" s="204"/>
      <c r="N1151" s="205"/>
      <c r="O1151" s="205"/>
      <c r="P1151" s="205"/>
      <c r="Q1151" s="205"/>
      <c r="R1151" s="205"/>
      <c r="S1151" s="205"/>
      <c r="T1151" s="206"/>
      <c r="AT1151" s="207" t="s">
        <v>152</v>
      </c>
      <c r="AU1151" s="207" t="s">
        <v>150</v>
      </c>
      <c r="AV1151" s="13" t="s">
        <v>80</v>
      </c>
      <c r="AW1151" s="13" t="s">
        <v>31</v>
      </c>
      <c r="AX1151" s="13" t="s">
        <v>73</v>
      </c>
      <c r="AY1151" s="207" t="s">
        <v>142</v>
      </c>
    </row>
    <row r="1152" spans="1:65" s="14" customFormat="1" ht="11.25">
      <c r="B1152" s="208"/>
      <c r="C1152" s="209"/>
      <c r="D1152" s="199" t="s">
        <v>152</v>
      </c>
      <c r="E1152" s="210" t="s">
        <v>1</v>
      </c>
      <c r="F1152" s="211" t="s">
        <v>1903</v>
      </c>
      <c r="G1152" s="209"/>
      <c r="H1152" s="212">
        <v>3.87</v>
      </c>
      <c r="I1152" s="213"/>
      <c r="J1152" s="209"/>
      <c r="K1152" s="209"/>
      <c r="L1152" s="214"/>
      <c r="M1152" s="215"/>
      <c r="N1152" s="216"/>
      <c r="O1152" s="216"/>
      <c r="P1152" s="216"/>
      <c r="Q1152" s="216"/>
      <c r="R1152" s="216"/>
      <c r="S1152" s="216"/>
      <c r="T1152" s="217"/>
      <c r="AT1152" s="218" t="s">
        <v>152</v>
      </c>
      <c r="AU1152" s="218" t="s">
        <v>150</v>
      </c>
      <c r="AV1152" s="14" t="s">
        <v>150</v>
      </c>
      <c r="AW1152" s="14" t="s">
        <v>31</v>
      </c>
      <c r="AX1152" s="14" t="s">
        <v>73</v>
      </c>
      <c r="AY1152" s="218" t="s">
        <v>142</v>
      </c>
    </row>
    <row r="1153" spans="1:65" s="13" customFormat="1" ht="11.25">
      <c r="B1153" s="197"/>
      <c r="C1153" s="198"/>
      <c r="D1153" s="199" t="s">
        <v>152</v>
      </c>
      <c r="E1153" s="200" t="s">
        <v>1</v>
      </c>
      <c r="F1153" s="201" t="s">
        <v>1904</v>
      </c>
      <c r="G1153" s="198"/>
      <c r="H1153" s="200" t="s">
        <v>1</v>
      </c>
      <c r="I1153" s="202"/>
      <c r="J1153" s="198"/>
      <c r="K1153" s="198"/>
      <c r="L1153" s="203"/>
      <c r="M1153" s="204"/>
      <c r="N1153" s="205"/>
      <c r="O1153" s="205"/>
      <c r="P1153" s="205"/>
      <c r="Q1153" s="205"/>
      <c r="R1153" s="205"/>
      <c r="S1153" s="205"/>
      <c r="T1153" s="206"/>
      <c r="AT1153" s="207" t="s">
        <v>152</v>
      </c>
      <c r="AU1153" s="207" t="s">
        <v>150</v>
      </c>
      <c r="AV1153" s="13" t="s">
        <v>80</v>
      </c>
      <c r="AW1153" s="13" t="s">
        <v>31</v>
      </c>
      <c r="AX1153" s="13" t="s">
        <v>73</v>
      </c>
      <c r="AY1153" s="207" t="s">
        <v>142</v>
      </c>
    </row>
    <row r="1154" spans="1:65" s="13" customFormat="1" ht="11.25">
      <c r="B1154" s="197"/>
      <c r="C1154" s="198"/>
      <c r="D1154" s="199" t="s">
        <v>152</v>
      </c>
      <c r="E1154" s="200" t="s">
        <v>1</v>
      </c>
      <c r="F1154" s="201" t="s">
        <v>186</v>
      </c>
      <c r="G1154" s="198"/>
      <c r="H1154" s="200" t="s">
        <v>1</v>
      </c>
      <c r="I1154" s="202"/>
      <c r="J1154" s="198"/>
      <c r="K1154" s="198"/>
      <c r="L1154" s="203"/>
      <c r="M1154" s="204"/>
      <c r="N1154" s="205"/>
      <c r="O1154" s="205"/>
      <c r="P1154" s="205"/>
      <c r="Q1154" s="205"/>
      <c r="R1154" s="205"/>
      <c r="S1154" s="205"/>
      <c r="T1154" s="206"/>
      <c r="AT1154" s="207" t="s">
        <v>152</v>
      </c>
      <c r="AU1154" s="207" t="s">
        <v>150</v>
      </c>
      <c r="AV1154" s="13" t="s">
        <v>80</v>
      </c>
      <c r="AW1154" s="13" t="s">
        <v>31</v>
      </c>
      <c r="AX1154" s="13" t="s">
        <v>73</v>
      </c>
      <c r="AY1154" s="207" t="s">
        <v>142</v>
      </c>
    </row>
    <row r="1155" spans="1:65" s="14" customFormat="1" ht="11.25">
      <c r="B1155" s="208"/>
      <c r="C1155" s="209"/>
      <c r="D1155" s="199" t="s">
        <v>152</v>
      </c>
      <c r="E1155" s="210" t="s">
        <v>1</v>
      </c>
      <c r="F1155" s="211" t="s">
        <v>1905</v>
      </c>
      <c r="G1155" s="209"/>
      <c r="H1155" s="212">
        <v>3.0150000000000001</v>
      </c>
      <c r="I1155" s="213"/>
      <c r="J1155" s="209"/>
      <c r="K1155" s="209"/>
      <c r="L1155" s="214"/>
      <c r="M1155" s="215"/>
      <c r="N1155" s="216"/>
      <c r="O1155" s="216"/>
      <c r="P1155" s="216"/>
      <c r="Q1155" s="216"/>
      <c r="R1155" s="216"/>
      <c r="S1155" s="216"/>
      <c r="T1155" s="217"/>
      <c r="AT1155" s="218" t="s">
        <v>152</v>
      </c>
      <c r="AU1155" s="218" t="s">
        <v>150</v>
      </c>
      <c r="AV1155" s="14" t="s">
        <v>150</v>
      </c>
      <c r="AW1155" s="14" t="s">
        <v>31</v>
      </c>
      <c r="AX1155" s="14" t="s">
        <v>73</v>
      </c>
      <c r="AY1155" s="218" t="s">
        <v>142</v>
      </c>
    </row>
    <row r="1156" spans="1:65" s="13" customFormat="1" ht="11.25">
      <c r="B1156" s="197"/>
      <c r="C1156" s="198"/>
      <c r="D1156" s="199" t="s">
        <v>152</v>
      </c>
      <c r="E1156" s="200" t="s">
        <v>1</v>
      </c>
      <c r="F1156" s="201" t="s">
        <v>184</v>
      </c>
      <c r="G1156" s="198"/>
      <c r="H1156" s="200" t="s">
        <v>1</v>
      </c>
      <c r="I1156" s="202"/>
      <c r="J1156" s="198"/>
      <c r="K1156" s="198"/>
      <c r="L1156" s="203"/>
      <c r="M1156" s="204"/>
      <c r="N1156" s="205"/>
      <c r="O1156" s="205"/>
      <c r="P1156" s="205"/>
      <c r="Q1156" s="205"/>
      <c r="R1156" s="205"/>
      <c r="S1156" s="205"/>
      <c r="T1156" s="206"/>
      <c r="AT1156" s="207" t="s">
        <v>152</v>
      </c>
      <c r="AU1156" s="207" t="s">
        <v>150</v>
      </c>
      <c r="AV1156" s="13" t="s">
        <v>80</v>
      </c>
      <c r="AW1156" s="13" t="s">
        <v>31</v>
      </c>
      <c r="AX1156" s="13" t="s">
        <v>73</v>
      </c>
      <c r="AY1156" s="207" t="s">
        <v>142</v>
      </c>
    </row>
    <row r="1157" spans="1:65" s="14" customFormat="1" ht="11.25">
      <c r="B1157" s="208"/>
      <c r="C1157" s="209"/>
      <c r="D1157" s="199" t="s">
        <v>152</v>
      </c>
      <c r="E1157" s="210" t="s">
        <v>1</v>
      </c>
      <c r="F1157" s="211" t="s">
        <v>1906</v>
      </c>
      <c r="G1157" s="209"/>
      <c r="H1157" s="212">
        <v>4.5674999999999999</v>
      </c>
      <c r="I1157" s="213"/>
      <c r="J1157" s="209"/>
      <c r="K1157" s="209"/>
      <c r="L1157" s="214"/>
      <c r="M1157" s="215"/>
      <c r="N1157" s="216"/>
      <c r="O1157" s="216"/>
      <c r="P1157" s="216"/>
      <c r="Q1157" s="216"/>
      <c r="R1157" s="216"/>
      <c r="S1157" s="216"/>
      <c r="T1157" s="217"/>
      <c r="AT1157" s="218" t="s">
        <v>152</v>
      </c>
      <c r="AU1157" s="218" t="s">
        <v>150</v>
      </c>
      <c r="AV1157" s="14" t="s">
        <v>150</v>
      </c>
      <c r="AW1157" s="14" t="s">
        <v>31</v>
      </c>
      <c r="AX1157" s="14" t="s">
        <v>73</v>
      </c>
      <c r="AY1157" s="218" t="s">
        <v>142</v>
      </c>
    </row>
    <row r="1158" spans="1:65" s="15" customFormat="1" ht="11.25">
      <c r="B1158" s="219"/>
      <c r="C1158" s="220"/>
      <c r="D1158" s="199" t="s">
        <v>152</v>
      </c>
      <c r="E1158" s="221" t="s">
        <v>1</v>
      </c>
      <c r="F1158" s="222" t="s">
        <v>163</v>
      </c>
      <c r="G1158" s="220"/>
      <c r="H1158" s="223">
        <v>11.452500000000001</v>
      </c>
      <c r="I1158" s="224"/>
      <c r="J1158" s="220"/>
      <c r="K1158" s="220"/>
      <c r="L1158" s="225"/>
      <c r="M1158" s="226"/>
      <c r="N1158" s="227"/>
      <c r="O1158" s="227"/>
      <c r="P1158" s="227"/>
      <c r="Q1158" s="227"/>
      <c r="R1158" s="227"/>
      <c r="S1158" s="227"/>
      <c r="T1158" s="228"/>
      <c r="AT1158" s="229" t="s">
        <v>152</v>
      </c>
      <c r="AU1158" s="229" t="s">
        <v>150</v>
      </c>
      <c r="AV1158" s="15" t="s">
        <v>149</v>
      </c>
      <c r="AW1158" s="15" t="s">
        <v>31</v>
      </c>
      <c r="AX1158" s="15" t="s">
        <v>80</v>
      </c>
      <c r="AY1158" s="229" t="s">
        <v>142</v>
      </c>
    </row>
    <row r="1159" spans="1:65" s="12" customFormat="1" ht="22.9" customHeight="1">
      <c r="B1159" s="167"/>
      <c r="C1159" s="168"/>
      <c r="D1159" s="169" t="s">
        <v>72</v>
      </c>
      <c r="E1159" s="181" t="s">
        <v>1907</v>
      </c>
      <c r="F1159" s="181" t="s">
        <v>1908</v>
      </c>
      <c r="G1159" s="168"/>
      <c r="H1159" s="168"/>
      <c r="I1159" s="171"/>
      <c r="J1159" s="182">
        <f>BK1159</f>
        <v>0</v>
      </c>
      <c r="K1159" s="168"/>
      <c r="L1159" s="173"/>
      <c r="M1159" s="174"/>
      <c r="N1159" s="175"/>
      <c r="O1159" s="175"/>
      <c r="P1159" s="176">
        <f>SUM(P1160:P1165)</f>
        <v>0</v>
      </c>
      <c r="Q1159" s="175"/>
      <c r="R1159" s="176">
        <f>SUM(R1160:R1165)</f>
        <v>0</v>
      </c>
      <c r="S1159" s="175"/>
      <c r="T1159" s="177">
        <f>SUM(T1160:T1165)</f>
        <v>0</v>
      </c>
      <c r="AR1159" s="178" t="s">
        <v>150</v>
      </c>
      <c r="AT1159" s="179" t="s">
        <v>72</v>
      </c>
      <c r="AU1159" s="179" t="s">
        <v>80</v>
      </c>
      <c r="AY1159" s="178" t="s">
        <v>142</v>
      </c>
      <c r="BK1159" s="180">
        <f>SUM(BK1160:BK1165)</f>
        <v>0</v>
      </c>
    </row>
    <row r="1160" spans="1:65" s="2" customFormat="1" ht="21.75" customHeight="1">
      <c r="A1160" s="34"/>
      <c r="B1160" s="35"/>
      <c r="C1160" s="183" t="s">
        <v>1909</v>
      </c>
      <c r="D1160" s="183" t="s">
        <v>145</v>
      </c>
      <c r="E1160" s="184" t="s">
        <v>1910</v>
      </c>
      <c r="F1160" s="185" t="s">
        <v>1911</v>
      </c>
      <c r="G1160" s="186" t="s">
        <v>247</v>
      </c>
      <c r="H1160" s="187">
        <v>6</v>
      </c>
      <c r="I1160" s="188"/>
      <c r="J1160" s="189">
        <f>ROUND(I1160*H1160,2)</f>
        <v>0</v>
      </c>
      <c r="K1160" s="190"/>
      <c r="L1160" s="39"/>
      <c r="M1160" s="191" t="s">
        <v>1</v>
      </c>
      <c r="N1160" s="192" t="s">
        <v>39</v>
      </c>
      <c r="O1160" s="71"/>
      <c r="P1160" s="193">
        <f>O1160*H1160</f>
        <v>0</v>
      </c>
      <c r="Q1160" s="193">
        <v>0</v>
      </c>
      <c r="R1160" s="193">
        <f>Q1160*H1160</f>
        <v>0</v>
      </c>
      <c r="S1160" s="193">
        <v>0</v>
      </c>
      <c r="T1160" s="194">
        <f>S1160*H1160</f>
        <v>0</v>
      </c>
      <c r="U1160" s="34"/>
      <c r="V1160" s="34"/>
      <c r="W1160" s="34"/>
      <c r="X1160" s="34"/>
      <c r="Y1160" s="34"/>
      <c r="Z1160" s="34"/>
      <c r="AA1160" s="34"/>
      <c r="AB1160" s="34"/>
      <c r="AC1160" s="34"/>
      <c r="AD1160" s="34"/>
      <c r="AE1160" s="34"/>
      <c r="AR1160" s="195" t="s">
        <v>261</v>
      </c>
      <c r="AT1160" s="195" t="s">
        <v>145</v>
      </c>
      <c r="AU1160" s="195" t="s">
        <v>150</v>
      </c>
      <c r="AY1160" s="17" t="s">
        <v>142</v>
      </c>
      <c r="BE1160" s="196">
        <f>IF(N1160="základní",J1160,0)</f>
        <v>0</v>
      </c>
      <c r="BF1160" s="196">
        <f>IF(N1160="snížená",J1160,0)</f>
        <v>0</v>
      </c>
      <c r="BG1160" s="196">
        <f>IF(N1160="zákl. přenesená",J1160,0)</f>
        <v>0</v>
      </c>
      <c r="BH1160" s="196">
        <f>IF(N1160="sníž. přenesená",J1160,0)</f>
        <v>0</v>
      </c>
      <c r="BI1160" s="196">
        <f>IF(N1160="nulová",J1160,0)</f>
        <v>0</v>
      </c>
      <c r="BJ1160" s="17" t="s">
        <v>150</v>
      </c>
      <c r="BK1160" s="196">
        <f>ROUND(I1160*H1160,2)</f>
        <v>0</v>
      </c>
      <c r="BL1160" s="17" t="s">
        <v>261</v>
      </c>
      <c r="BM1160" s="195" t="s">
        <v>1912</v>
      </c>
    </row>
    <row r="1161" spans="1:65" s="13" customFormat="1" ht="11.25">
      <c r="B1161" s="197"/>
      <c r="C1161" s="198"/>
      <c r="D1161" s="199" t="s">
        <v>152</v>
      </c>
      <c r="E1161" s="200" t="s">
        <v>1</v>
      </c>
      <c r="F1161" s="201" t="s">
        <v>188</v>
      </c>
      <c r="G1161" s="198"/>
      <c r="H1161" s="200" t="s">
        <v>1</v>
      </c>
      <c r="I1161" s="202"/>
      <c r="J1161" s="198"/>
      <c r="K1161" s="198"/>
      <c r="L1161" s="203"/>
      <c r="M1161" s="204"/>
      <c r="N1161" s="205"/>
      <c r="O1161" s="205"/>
      <c r="P1161" s="205"/>
      <c r="Q1161" s="205"/>
      <c r="R1161" s="205"/>
      <c r="S1161" s="205"/>
      <c r="T1161" s="206"/>
      <c r="AT1161" s="207" t="s">
        <v>152</v>
      </c>
      <c r="AU1161" s="207" t="s">
        <v>150</v>
      </c>
      <c r="AV1161" s="13" t="s">
        <v>80</v>
      </c>
      <c r="AW1161" s="13" t="s">
        <v>31</v>
      </c>
      <c r="AX1161" s="13" t="s">
        <v>73</v>
      </c>
      <c r="AY1161" s="207" t="s">
        <v>142</v>
      </c>
    </row>
    <row r="1162" spans="1:65" s="14" customFormat="1" ht="11.25">
      <c r="B1162" s="208"/>
      <c r="C1162" s="209"/>
      <c r="D1162" s="199" t="s">
        <v>152</v>
      </c>
      <c r="E1162" s="210" t="s">
        <v>1</v>
      </c>
      <c r="F1162" s="211" t="s">
        <v>150</v>
      </c>
      <c r="G1162" s="209"/>
      <c r="H1162" s="212">
        <v>2</v>
      </c>
      <c r="I1162" s="213"/>
      <c r="J1162" s="209"/>
      <c r="K1162" s="209"/>
      <c r="L1162" s="214"/>
      <c r="M1162" s="215"/>
      <c r="N1162" s="216"/>
      <c r="O1162" s="216"/>
      <c r="P1162" s="216"/>
      <c r="Q1162" s="216"/>
      <c r="R1162" s="216"/>
      <c r="S1162" s="216"/>
      <c r="T1162" s="217"/>
      <c r="AT1162" s="218" t="s">
        <v>152</v>
      </c>
      <c r="AU1162" s="218" t="s">
        <v>150</v>
      </c>
      <c r="AV1162" s="14" t="s">
        <v>150</v>
      </c>
      <c r="AW1162" s="14" t="s">
        <v>31</v>
      </c>
      <c r="AX1162" s="14" t="s">
        <v>73</v>
      </c>
      <c r="AY1162" s="218" t="s">
        <v>142</v>
      </c>
    </row>
    <row r="1163" spans="1:65" s="13" customFormat="1" ht="11.25">
      <c r="B1163" s="197"/>
      <c r="C1163" s="198"/>
      <c r="D1163" s="199" t="s">
        <v>152</v>
      </c>
      <c r="E1163" s="200" t="s">
        <v>1</v>
      </c>
      <c r="F1163" s="201" t="s">
        <v>190</v>
      </c>
      <c r="G1163" s="198"/>
      <c r="H1163" s="200" t="s">
        <v>1</v>
      </c>
      <c r="I1163" s="202"/>
      <c r="J1163" s="198"/>
      <c r="K1163" s="198"/>
      <c r="L1163" s="203"/>
      <c r="M1163" s="204"/>
      <c r="N1163" s="205"/>
      <c r="O1163" s="205"/>
      <c r="P1163" s="205"/>
      <c r="Q1163" s="205"/>
      <c r="R1163" s="205"/>
      <c r="S1163" s="205"/>
      <c r="T1163" s="206"/>
      <c r="AT1163" s="207" t="s">
        <v>152</v>
      </c>
      <c r="AU1163" s="207" t="s">
        <v>150</v>
      </c>
      <c r="AV1163" s="13" t="s">
        <v>80</v>
      </c>
      <c r="AW1163" s="13" t="s">
        <v>31</v>
      </c>
      <c r="AX1163" s="13" t="s">
        <v>73</v>
      </c>
      <c r="AY1163" s="207" t="s">
        <v>142</v>
      </c>
    </row>
    <row r="1164" spans="1:65" s="14" customFormat="1" ht="11.25">
      <c r="B1164" s="208"/>
      <c r="C1164" s="209"/>
      <c r="D1164" s="199" t="s">
        <v>152</v>
      </c>
      <c r="E1164" s="210" t="s">
        <v>1</v>
      </c>
      <c r="F1164" s="211" t="s">
        <v>1124</v>
      </c>
      <c r="G1164" s="209"/>
      <c r="H1164" s="212">
        <v>4</v>
      </c>
      <c r="I1164" s="213"/>
      <c r="J1164" s="209"/>
      <c r="K1164" s="209"/>
      <c r="L1164" s="214"/>
      <c r="M1164" s="215"/>
      <c r="N1164" s="216"/>
      <c r="O1164" s="216"/>
      <c r="P1164" s="216"/>
      <c r="Q1164" s="216"/>
      <c r="R1164" s="216"/>
      <c r="S1164" s="216"/>
      <c r="T1164" s="217"/>
      <c r="AT1164" s="218" t="s">
        <v>152</v>
      </c>
      <c r="AU1164" s="218" t="s">
        <v>150</v>
      </c>
      <c r="AV1164" s="14" t="s">
        <v>150</v>
      </c>
      <c r="AW1164" s="14" t="s">
        <v>31</v>
      </c>
      <c r="AX1164" s="14" t="s">
        <v>73</v>
      </c>
      <c r="AY1164" s="218" t="s">
        <v>142</v>
      </c>
    </row>
    <row r="1165" spans="1:65" s="15" customFormat="1" ht="11.25">
      <c r="B1165" s="219"/>
      <c r="C1165" s="220"/>
      <c r="D1165" s="199" t="s">
        <v>152</v>
      </c>
      <c r="E1165" s="221" t="s">
        <v>1</v>
      </c>
      <c r="F1165" s="222" t="s">
        <v>163</v>
      </c>
      <c r="G1165" s="220"/>
      <c r="H1165" s="223">
        <v>6</v>
      </c>
      <c r="I1165" s="224"/>
      <c r="J1165" s="220"/>
      <c r="K1165" s="220"/>
      <c r="L1165" s="225"/>
      <c r="M1165" s="226"/>
      <c r="N1165" s="227"/>
      <c r="O1165" s="227"/>
      <c r="P1165" s="227"/>
      <c r="Q1165" s="227"/>
      <c r="R1165" s="227"/>
      <c r="S1165" s="227"/>
      <c r="T1165" s="228"/>
      <c r="AT1165" s="229" t="s">
        <v>152</v>
      </c>
      <c r="AU1165" s="229" t="s">
        <v>150</v>
      </c>
      <c r="AV1165" s="15" t="s">
        <v>149</v>
      </c>
      <c r="AW1165" s="15" t="s">
        <v>31</v>
      </c>
      <c r="AX1165" s="15" t="s">
        <v>80</v>
      </c>
      <c r="AY1165" s="229" t="s">
        <v>142</v>
      </c>
    </row>
    <row r="1166" spans="1:65" s="12" customFormat="1" ht="25.9" customHeight="1">
      <c r="B1166" s="167"/>
      <c r="C1166" s="168"/>
      <c r="D1166" s="169" t="s">
        <v>72</v>
      </c>
      <c r="E1166" s="170" t="s">
        <v>413</v>
      </c>
      <c r="F1166" s="170" t="s">
        <v>1913</v>
      </c>
      <c r="G1166" s="168"/>
      <c r="H1166" s="168"/>
      <c r="I1166" s="171"/>
      <c r="J1166" s="172">
        <f>BK1166</f>
        <v>0</v>
      </c>
      <c r="K1166" s="168"/>
      <c r="L1166" s="173"/>
      <c r="M1166" s="174"/>
      <c r="N1166" s="175"/>
      <c r="O1166" s="175"/>
      <c r="P1166" s="176">
        <f>P1167</f>
        <v>0</v>
      </c>
      <c r="Q1166" s="175"/>
      <c r="R1166" s="176">
        <f>R1167</f>
        <v>0</v>
      </c>
      <c r="S1166" s="175"/>
      <c r="T1166" s="177">
        <f>T1167</f>
        <v>0</v>
      </c>
      <c r="AR1166" s="178" t="s">
        <v>143</v>
      </c>
      <c r="AT1166" s="179" t="s">
        <v>72</v>
      </c>
      <c r="AU1166" s="179" t="s">
        <v>73</v>
      </c>
      <c r="AY1166" s="178" t="s">
        <v>142</v>
      </c>
      <c r="BK1166" s="180">
        <f>BK1167</f>
        <v>0</v>
      </c>
    </row>
    <row r="1167" spans="1:65" s="12" customFormat="1" ht="22.9" customHeight="1">
      <c r="B1167" s="167"/>
      <c r="C1167" s="168"/>
      <c r="D1167" s="169" t="s">
        <v>72</v>
      </c>
      <c r="E1167" s="181" t="s">
        <v>1914</v>
      </c>
      <c r="F1167" s="181" t="s">
        <v>1915</v>
      </c>
      <c r="G1167" s="168"/>
      <c r="H1167" s="168"/>
      <c r="I1167" s="171"/>
      <c r="J1167" s="182">
        <f>BK1167</f>
        <v>0</v>
      </c>
      <c r="K1167" s="168"/>
      <c r="L1167" s="173"/>
      <c r="M1167" s="174"/>
      <c r="N1167" s="175"/>
      <c r="O1167" s="175"/>
      <c r="P1167" s="176">
        <f>SUM(P1168:P1170)</f>
        <v>0</v>
      </c>
      <c r="Q1167" s="175"/>
      <c r="R1167" s="176">
        <f>SUM(R1168:R1170)</f>
        <v>0</v>
      </c>
      <c r="S1167" s="175"/>
      <c r="T1167" s="177">
        <f>SUM(T1168:T1170)</f>
        <v>0</v>
      </c>
      <c r="AR1167" s="178" t="s">
        <v>143</v>
      </c>
      <c r="AT1167" s="179" t="s">
        <v>72</v>
      </c>
      <c r="AU1167" s="179" t="s">
        <v>80</v>
      </c>
      <c r="AY1167" s="178" t="s">
        <v>142</v>
      </c>
      <c r="BK1167" s="180">
        <f>SUM(BK1168:BK1170)</f>
        <v>0</v>
      </c>
    </row>
    <row r="1168" spans="1:65" s="2" customFormat="1" ht="21.75" customHeight="1">
      <c r="A1168" s="34"/>
      <c r="B1168" s="35"/>
      <c r="C1168" s="183" t="s">
        <v>1916</v>
      </c>
      <c r="D1168" s="183" t="s">
        <v>145</v>
      </c>
      <c r="E1168" s="184" t="s">
        <v>1917</v>
      </c>
      <c r="F1168" s="185" t="s">
        <v>1918</v>
      </c>
      <c r="G1168" s="186" t="s">
        <v>247</v>
      </c>
      <c r="H1168" s="187">
        <v>1</v>
      </c>
      <c r="I1168" s="188"/>
      <c r="J1168" s="189">
        <f>ROUND(I1168*H1168,2)</f>
        <v>0</v>
      </c>
      <c r="K1168" s="190"/>
      <c r="L1168" s="39"/>
      <c r="M1168" s="191" t="s">
        <v>1</v>
      </c>
      <c r="N1168" s="192" t="s">
        <v>39</v>
      </c>
      <c r="O1168" s="71"/>
      <c r="P1168" s="193">
        <f>O1168*H1168</f>
        <v>0</v>
      </c>
      <c r="Q1168" s="193">
        <v>0</v>
      </c>
      <c r="R1168" s="193">
        <f>Q1168*H1168</f>
        <v>0</v>
      </c>
      <c r="S1168" s="193">
        <v>0</v>
      </c>
      <c r="T1168" s="194">
        <f>S1168*H1168</f>
        <v>0</v>
      </c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R1168" s="195" t="s">
        <v>508</v>
      </c>
      <c r="AT1168" s="195" t="s">
        <v>145</v>
      </c>
      <c r="AU1168" s="195" t="s">
        <v>150</v>
      </c>
      <c r="AY1168" s="17" t="s">
        <v>142</v>
      </c>
      <c r="BE1168" s="196">
        <f>IF(N1168="základní",J1168,0)</f>
        <v>0</v>
      </c>
      <c r="BF1168" s="196">
        <f>IF(N1168="snížená",J1168,0)</f>
        <v>0</v>
      </c>
      <c r="BG1168" s="196">
        <f>IF(N1168="zákl. přenesená",J1168,0)</f>
        <v>0</v>
      </c>
      <c r="BH1168" s="196">
        <f>IF(N1168="sníž. přenesená",J1168,0)</f>
        <v>0</v>
      </c>
      <c r="BI1168" s="196">
        <f>IF(N1168="nulová",J1168,0)</f>
        <v>0</v>
      </c>
      <c r="BJ1168" s="17" t="s">
        <v>150</v>
      </c>
      <c r="BK1168" s="196">
        <f>ROUND(I1168*H1168,2)</f>
        <v>0</v>
      </c>
      <c r="BL1168" s="17" t="s">
        <v>508</v>
      </c>
      <c r="BM1168" s="195" t="s">
        <v>1919</v>
      </c>
    </row>
    <row r="1169" spans="1:65" s="13" customFormat="1" ht="11.25">
      <c r="B1169" s="197"/>
      <c r="C1169" s="198"/>
      <c r="D1169" s="199" t="s">
        <v>152</v>
      </c>
      <c r="E1169" s="200" t="s">
        <v>1</v>
      </c>
      <c r="F1169" s="201" t="s">
        <v>190</v>
      </c>
      <c r="G1169" s="198"/>
      <c r="H1169" s="200" t="s">
        <v>1</v>
      </c>
      <c r="I1169" s="202"/>
      <c r="J1169" s="198"/>
      <c r="K1169" s="198"/>
      <c r="L1169" s="203"/>
      <c r="M1169" s="204"/>
      <c r="N1169" s="205"/>
      <c r="O1169" s="205"/>
      <c r="P1169" s="205"/>
      <c r="Q1169" s="205"/>
      <c r="R1169" s="205"/>
      <c r="S1169" s="205"/>
      <c r="T1169" s="206"/>
      <c r="AT1169" s="207" t="s">
        <v>152</v>
      </c>
      <c r="AU1169" s="207" t="s">
        <v>150</v>
      </c>
      <c r="AV1169" s="13" t="s">
        <v>80</v>
      </c>
      <c r="AW1169" s="13" t="s">
        <v>31</v>
      </c>
      <c r="AX1169" s="13" t="s">
        <v>73</v>
      </c>
      <c r="AY1169" s="207" t="s">
        <v>142</v>
      </c>
    </row>
    <row r="1170" spans="1:65" s="14" customFormat="1" ht="11.25">
      <c r="B1170" s="208"/>
      <c r="C1170" s="209"/>
      <c r="D1170" s="199" t="s">
        <v>152</v>
      </c>
      <c r="E1170" s="210" t="s">
        <v>1</v>
      </c>
      <c r="F1170" s="211" t="s">
        <v>80</v>
      </c>
      <c r="G1170" s="209"/>
      <c r="H1170" s="212">
        <v>1</v>
      </c>
      <c r="I1170" s="213"/>
      <c r="J1170" s="209"/>
      <c r="K1170" s="209"/>
      <c r="L1170" s="214"/>
      <c r="M1170" s="215"/>
      <c r="N1170" s="216"/>
      <c r="O1170" s="216"/>
      <c r="P1170" s="216"/>
      <c r="Q1170" s="216"/>
      <c r="R1170" s="216"/>
      <c r="S1170" s="216"/>
      <c r="T1170" s="217"/>
      <c r="AT1170" s="218" t="s">
        <v>152</v>
      </c>
      <c r="AU1170" s="218" t="s">
        <v>150</v>
      </c>
      <c r="AV1170" s="14" t="s">
        <v>150</v>
      </c>
      <c r="AW1170" s="14" t="s">
        <v>31</v>
      </c>
      <c r="AX1170" s="14" t="s">
        <v>80</v>
      </c>
      <c r="AY1170" s="218" t="s">
        <v>142</v>
      </c>
    </row>
    <row r="1171" spans="1:65" s="12" customFormat="1" ht="25.9" customHeight="1">
      <c r="B1171" s="167"/>
      <c r="C1171" s="168"/>
      <c r="D1171" s="169" t="s">
        <v>72</v>
      </c>
      <c r="E1171" s="170" t="s">
        <v>1920</v>
      </c>
      <c r="F1171" s="170" t="s">
        <v>1921</v>
      </c>
      <c r="G1171" s="168"/>
      <c r="H1171" s="168"/>
      <c r="I1171" s="171"/>
      <c r="J1171" s="172">
        <f>BK1171</f>
        <v>0</v>
      </c>
      <c r="K1171" s="168"/>
      <c r="L1171" s="173"/>
      <c r="M1171" s="174"/>
      <c r="N1171" s="175"/>
      <c r="O1171" s="175"/>
      <c r="P1171" s="176">
        <f>SUM(P1172:P1176)</f>
        <v>0</v>
      </c>
      <c r="Q1171" s="175"/>
      <c r="R1171" s="176">
        <f>SUM(R1172:R1176)</f>
        <v>0</v>
      </c>
      <c r="S1171" s="175"/>
      <c r="T1171" s="177">
        <f>SUM(T1172:T1176)</f>
        <v>0</v>
      </c>
      <c r="AR1171" s="178" t="s">
        <v>149</v>
      </c>
      <c r="AT1171" s="179" t="s">
        <v>72</v>
      </c>
      <c r="AU1171" s="179" t="s">
        <v>73</v>
      </c>
      <c r="AY1171" s="178" t="s">
        <v>142</v>
      </c>
      <c r="BK1171" s="180">
        <f>SUM(BK1172:BK1176)</f>
        <v>0</v>
      </c>
    </row>
    <row r="1172" spans="1:65" s="2" customFormat="1" ht="21.75" customHeight="1">
      <c r="A1172" s="34"/>
      <c r="B1172" s="35"/>
      <c r="C1172" s="183" t="s">
        <v>1922</v>
      </c>
      <c r="D1172" s="183" t="s">
        <v>145</v>
      </c>
      <c r="E1172" s="184" t="s">
        <v>1923</v>
      </c>
      <c r="F1172" s="185" t="s">
        <v>1924</v>
      </c>
      <c r="G1172" s="186" t="s">
        <v>1925</v>
      </c>
      <c r="H1172" s="187">
        <v>6</v>
      </c>
      <c r="I1172" s="188"/>
      <c r="J1172" s="189">
        <f>ROUND(I1172*H1172,2)</f>
        <v>0</v>
      </c>
      <c r="K1172" s="190"/>
      <c r="L1172" s="39"/>
      <c r="M1172" s="191" t="s">
        <v>1</v>
      </c>
      <c r="N1172" s="192" t="s">
        <v>39</v>
      </c>
      <c r="O1172" s="71"/>
      <c r="P1172" s="193">
        <f>O1172*H1172</f>
        <v>0</v>
      </c>
      <c r="Q1172" s="193">
        <v>0</v>
      </c>
      <c r="R1172" s="193">
        <f>Q1172*H1172</f>
        <v>0</v>
      </c>
      <c r="S1172" s="193">
        <v>0</v>
      </c>
      <c r="T1172" s="194">
        <f>S1172*H1172</f>
        <v>0</v>
      </c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R1172" s="195" t="s">
        <v>1926</v>
      </c>
      <c r="AT1172" s="195" t="s">
        <v>145</v>
      </c>
      <c r="AU1172" s="195" t="s">
        <v>80</v>
      </c>
      <c r="AY1172" s="17" t="s">
        <v>142</v>
      </c>
      <c r="BE1172" s="196">
        <f>IF(N1172="základní",J1172,0)</f>
        <v>0</v>
      </c>
      <c r="BF1172" s="196">
        <f>IF(N1172="snížená",J1172,0)</f>
        <v>0</v>
      </c>
      <c r="BG1172" s="196">
        <f>IF(N1172="zákl. přenesená",J1172,0)</f>
        <v>0</v>
      </c>
      <c r="BH1172" s="196">
        <f>IF(N1172="sníž. přenesená",J1172,0)</f>
        <v>0</v>
      </c>
      <c r="BI1172" s="196">
        <f>IF(N1172="nulová",J1172,0)</f>
        <v>0</v>
      </c>
      <c r="BJ1172" s="17" t="s">
        <v>150</v>
      </c>
      <c r="BK1172" s="196">
        <f>ROUND(I1172*H1172,2)</f>
        <v>0</v>
      </c>
      <c r="BL1172" s="17" t="s">
        <v>1926</v>
      </c>
      <c r="BM1172" s="195" t="s">
        <v>1927</v>
      </c>
    </row>
    <row r="1173" spans="1:65" s="13" customFormat="1" ht="11.25">
      <c r="B1173" s="197"/>
      <c r="C1173" s="198"/>
      <c r="D1173" s="199" t="s">
        <v>152</v>
      </c>
      <c r="E1173" s="200" t="s">
        <v>1</v>
      </c>
      <c r="F1173" s="201" t="s">
        <v>1928</v>
      </c>
      <c r="G1173" s="198"/>
      <c r="H1173" s="200" t="s">
        <v>1</v>
      </c>
      <c r="I1173" s="202"/>
      <c r="J1173" s="198"/>
      <c r="K1173" s="198"/>
      <c r="L1173" s="203"/>
      <c r="M1173" s="204"/>
      <c r="N1173" s="205"/>
      <c r="O1173" s="205"/>
      <c r="P1173" s="205"/>
      <c r="Q1173" s="205"/>
      <c r="R1173" s="205"/>
      <c r="S1173" s="205"/>
      <c r="T1173" s="206"/>
      <c r="AT1173" s="207" t="s">
        <v>152</v>
      </c>
      <c r="AU1173" s="207" t="s">
        <v>80</v>
      </c>
      <c r="AV1173" s="13" t="s">
        <v>80</v>
      </c>
      <c r="AW1173" s="13" t="s">
        <v>31</v>
      </c>
      <c r="AX1173" s="13" t="s">
        <v>73</v>
      </c>
      <c r="AY1173" s="207" t="s">
        <v>142</v>
      </c>
    </row>
    <row r="1174" spans="1:65" s="13" customFormat="1" ht="22.5">
      <c r="B1174" s="197"/>
      <c r="C1174" s="198"/>
      <c r="D1174" s="199" t="s">
        <v>152</v>
      </c>
      <c r="E1174" s="200" t="s">
        <v>1</v>
      </c>
      <c r="F1174" s="201" t="s">
        <v>1929</v>
      </c>
      <c r="G1174" s="198"/>
      <c r="H1174" s="200" t="s">
        <v>1</v>
      </c>
      <c r="I1174" s="202"/>
      <c r="J1174" s="198"/>
      <c r="K1174" s="198"/>
      <c r="L1174" s="203"/>
      <c r="M1174" s="204"/>
      <c r="N1174" s="205"/>
      <c r="O1174" s="205"/>
      <c r="P1174" s="205"/>
      <c r="Q1174" s="205"/>
      <c r="R1174" s="205"/>
      <c r="S1174" s="205"/>
      <c r="T1174" s="206"/>
      <c r="AT1174" s="207" t="s">
        <v>152</v>
      </c>
      <c r="AU1174" s="207" t="s">
        <v>80</v>
      </c>
      <c r="AV1174" s="13" t="s">
        <v>80</v>
      </c>
      <c r="AW1174" s="13" t="s">
        <v>31</v>
      </c>
      <c r="AX1174" s="13" t="s">
        <v>73</v>
      </c>
      <c r="AY1174" s="207" t="s">
        <v>142</v>
      </c>
    </row>
    <row r="1175" spans="1:65" s="14" customFormat="1" ht="11.25">
      <c r="B1175" s="208"/>
      <c r="C1175" s="209"/>
      <c r="D1175" s="199" t="s">
        <v>152</v>
      </c>
      <c r="E1175" s="210" t="s">
        <v>1</v>
      </c>
      <c r="F1175" s="211" t="s">
        <v>174</v>
      </c>
      <c r="G1175" s="209"/>
      <c r="H1175" s="212">
        <v>6</v>
      </c>
      <c r="I1175" s="213"/>
      <c r="J1175" s="209"/>
      <c r="K1175" s="209"/>
      <c r="L1175" s="214"/>
      <c r="M1175" s="215"/>
      <c r="N1175" s="216"/>
      <c r="O1175" s="216"/>
      <c r="P1175" s="216"/>
      <c r="Q1175" s="216"/>
      <c r="R1175" s="216"/>
      <c r="S1175" s="216"/>
      <c r="T1175" s="217"/>
      <c r="AT1175" s="218" t="s">
        <v>152</v>
      </c>
      <c r="AU1175" s="218" t="s">
        <v>80</v>
      </c>
      <c r="AV1175" s="14" t="s">
        <v>150</v>
      </c>
      <c r="AW1175" s="14" t="s">
        <v>31</v>
      </c>
      <c r="AX1175" s="14" t="s">
        <v>80</v>
      </c>
      <c r="AY1175" s="218" t="s">
        <v>142</v>
      </c>
    </row>
    <row r="1176" spans="1:65" s="2" customFormat="1" ht="24.2" customHeight="1">
      <c r="A1176" s="34"/>
      <c r="B1176" s="35"/>
      <c r="C1176" s="183" t="s">
        <v>1930</v>
      </c>
      <c r="D1176" s="183" t="s">
        <v>145</v>
      </c>
      <c r="E1176" s="184" t="s">
        <v>1931</v>
      </c>
      <c r="F1176" s="185" t="s">
        <v>1932</v>
      </c>
      <c r="G1176" s="186" t="s">
        <v>1925</v>
      </c>
      <c r="H1176" s="187">
        <v>4</v>
      </c>
      <c r="I1176" s="188"/>
      <c r="J1176" s="189">
        <f>ROUND(I1176*H1176,2)</f>
        <v>0</v>
      </c>
      <c r="K1176" s="190"/>
      <c r="L1176" s="39"/>
      <c r="M1176" s="191" t="s">
        <v>1</v>
      </c>
      <c r="N1176" s="192" t="s">
        <v>39</v>
      </c>
      <c r="O1176" s="71"/>
      <c r="P1176" s="193">
        <f>O1176*H1176</f>
        <v>0</v>
      </c>
      <c r="Q1176" s="193">
        <v>0</v>
      </c>
      <c r="R1176" s="193">
        <f>Q1176*H1176</f>
        <v>0</v>
      </c>
      <c r="S1176" s="193">
        <v>0</v>
      </c>
      <c r="T1176" s="194">
        <f>S1176*H1176</f>
        <v>0</v>
      </c>
      <c r="U1176" s="34"/>
      <c r="V1176" s="34"/>
      <c r="W1176" s="34"/>
      <c r="X1176" s="34"/>
      <c r="Y1176" s="34"/>
      <c r="Z1176" s="34"/>
      <c r="AA1176" s="34"/>
      <c r="AB1176" s="34"/>
      <c r="AC1176" s="34"/>
      <c r="AD1176" s="34"/>
      <c r="AE1176" s="34"/>
      <c r="AR1176" s="195" t="s">
        <v>1926</v>
      </c>
      <c r="AT1176" s="195" t="s">
        <v>145</v>
      </c>
      <c r="AU1176" s="195" t="s">
        <v>80</v>
      </c>
      <c r="AY1176" s="17" t="s">
        <v>142</v>
      </c>
      <c r="BE1176" s="196">
        <f>IF(N1176="základní",J1176,0)</f>
        <v>0</v>
      </c>
      <c r="BF1176" s="196">
        <f>IF(N1176="snížená",J1176,0)</f>
        <v>0</v>
      </c>
      <c r="BG1176" s="196">
        <f>IF(N1176="zákl. přenesená",J1176,0)</f>
        <v>0</v>
      </c>
      <c r="BH1176" s="196">
        <f>IF(N1176="sníž. přenesená",J1176,0)</f>
        <v>0</v>
      </c>
      <c r="BI1176" s="196">
        <f>IF(N1176="nulová",J1176,0)</f>
        <v>0</v>
      </c>
      <c r="BJ1176" s="17" t="s">
        <v>150</v>
      </c>
      <c r="BK1176" s="196">
        <f>ROUND(I1176*H1176,2)</f>
        <v>0</v>
      </c>
      <c r="BL1176" s="17" t="s">
        <v>1926</v>
      </c>
      <c r="BM1176" s="195" t="s">
        <v>1933</v>
      </c>
    </row>
    <row r="1177" spans="1:65" s="12" customFormat="1" ht="25.9" customHeight="1">
      <c r="B1177" s="167"/>
      <c r="C1177" s="168"/>
      <c r="D1177" s="169" t="s">
        <v>72</v>
      </c>
      <c r="E1177" s="170" t="s">
        <v>1934</v>
      </c>
      <c r="F1177" s="170" t="s">
        <v>1935</v>
      </c>
      <c r="G1177" s="168"/>
      <c r="H1177" s="168"/>
      <c r="I1177" s="171"/>
      <c r="J1177" s="172">
        <f>BK1177</f>
        <v>0</v>
      </c>
      <c r="K1177" s="168"/>
      <c r="L1177" s="173"/>
      <c r="M1177" s="174"/>
      <c r="N1177" s="175"/>
      <c r="O1177" s="175"/>
      <c r="P1177" s="176">
        <f>P1178+P1180</f>
        <v>0</v>
      </c>
      <c r="Q1177" s="175"/>
      <c r="R1177" s="176">
        <f>R1178+R1180</f>
        <v>0</v>
      </c>
      <c r="S1177" s="175"/>
      <c r="T1177" s="177">
        <f>T1178+T1180</f>
        <v>0</v>
      </c>
      <c r="AR1177" s="178" t="s">
        <v>176</v>
      </c>
      <c r="AT1177" s="179" t="s">
        <v>72</v>
      </c>
      <c r="AU1177" s="179" t="s">
        <v>73</v>
      </c>
      <c r="AY1177" s="178" t="s">
        <v>142</v>
      </c>
      <c r="BK1177" s="180">
        <f>BK1178+BK1180</f>
        <v>0</v>
      </c>
    </row>
    <row r="1178" spans="1:65" s="12" customFormat="1" ht="22.9" customHeight="1">
      <c r="B1178" s="167"/>
      <c r="C1178" s="168"/>
      <c r="D1178" s="169" t="s">
        <v>72</v>
      </c>
      <c r="E1178" s="181" t="s">
        <v>1936</v>
      </c>
      <c r="F1178" s="181" t="s">
        <v>1937</v>
      </c>
      <c r="G1178" s="168"/>
      <c r="H1178" s="168"/>
      <c r="I1178" s="171"/>
      <c r="J1178" s="182">
        <f>BK1178</f>
        <v>0</v>
      </c>
      <c r="K1178" s="168"/>
      <c r="L1178" s="173"/>
      <c r="M1178" s="174"/>
      <c r="N1178" s="175"/>
      <c r="O1178" s="175"/>
      <c r="P1178" s="176">
        <f>P1179</f>
        <v>0</v>
      </c>
      <c r="Q1178" s="175"/>
      <c r="R1178" s="176">
        <f>R1179</f>
        <v>0</v>
      </c>
      <c r="S1178" s="175"/>
      <c r="T1178" s="177">
        <f>T1179</f>
        <v>0</v>
      </c>
      <c r="AR1178" s="178" t="s">
        <v>176</v>
      </c>
      <c r="AT1178" s="179" t="s">
        <v>72</v>
      </c>
      <c r="AU1178" s="179" t="s">
        <v>80</v>
      </c>
      <c r="AY1178" s="178" t="s">
        <v>142</v>
      </c>
      <c r="BK1178" s="180">
        <f>BK1179</f>
        <v>0</v>
      </c>
    </row>
    <row r="1179" spans="1:65" s="2" customFormat="1" ht="16.5" customHeight="1">
      <c r="A1179" s="34"/>
      <c r="B1179" s="35"/>
      <c r="C1179" s="183" t="s">
        <v>1938</v>
      </c>
      <c r="D1179" s="183" t="s">
        <v>145</v>
      </c>
      <c r="E1179" s="184" t="s">
        <v>1939</v>
      </c>
      <c r="F1179" s="185" t="s">
        <v>1937</v>
      </c>
      <c r="G1179" s="186" t="s">
        <v>1940</v>
      </c>
      <c r="H1179" s="187">
        <v>45</v>
      </c>
      <c r="I1179" s="188"/>
      <c r="J1179" s="189">
        <f>ROUND(I1179*H1179,2)</f>
        <v>0</v>
      </c>
      <c r="K1179" s="190"/>
      <c r="L1179" s="39"/>
      <c r="M1179" s="191" t="s">
        <v>1</v>
      </c>
      <c r="N1179" s="192" t="s">
        <v>39</v>
      </c>
      <c r="O1179" s="71"/>
      <c r="P1179" s="193">
        <f>O1179*H1179</f>
        <v>0</v>
      </c>
      <c r="Q1179" s="193">
        <v>0</v>
      </c>
      <c r="R1179" s="193">
        <f>Q1179*H1179</f>
        <v>0</v>
      </c>
      <c r="S1179" s="193">
        <v>0</v>
      </c>
      <c r="T1179" s="194">
        <f>S1179*H1179</f>
        <v>0</v>
      </c>
      <c r="U1179" s="34"/>
      <c r="V1179" s="34"/>
      <c r="W1179" s="34"/>
      <c r="X1179" s="34"/>
      <c r="Y1179" s="34"/>
      <c r="Z1179" s="34"/>
      <c r="AA1179" s="34"/>
      <c r="AB1179" s="34"/>
      <c r="AC1179" s="34"/>
      <c r="AD1179" s="34"/>
      <c r="AE1179" s="34"/>
      <c r="AR1179" s="195" t="s">
        <v>1941</v>
      </c>
      <c r="AT1179" s="195" t="s">
        <v>145</v>
      </c>
      <c r="AU1179" s="195" t="s">
        <v>150</v>
      </c>
      <c r="AY1179" s="17" t="s">
        <v>142</v>
      </c>
      <c r="BE1179" s="196">
        <f>IF(N1179="základní",J1179,0)</f>
        <v>0</v>
      </c>
      <c r="BF1179" s="196">
        <f>IF(N1179="snížená",J1179,0)</f>
        <v>0</v>
      </c>
      <c r="BG1179" s="196">
        <f>IF(N1179="zákl. přenesená",J1179,0)</f>
        <v>0</v>
      </c>
      <c r="BH1179" s="196">
        <f>IF(N1179="sníž. přenesená",J1179,0)</f>
        <v>0</v>
      </c>
      <c r="BI1179" s="196">
        <f>IF(N1179="nulová",J1179,0)</f>
        <v>0</v>
      </c>
      <c r="BJ1179" s="17" t="s">
        <v>150</v>
      </c>
      <c r="BK1179" s="196">
        <f>ROUND(I1179*H1179,2)</f>
        <v>0</v>
      </c>
      <c r="BL1179" s="17" t="s">
        <v>1941</v>
      </c>
      <c r="BM1179" s="195" t="s">
        <v>1942</v>
      </c>
    </row>
    <row r="1180" spans="1:65" s="12" customFormat="1" ht="22.9" customHeight="1">
      <c r="B1180" s="167"/>
      <c r="C1180" s="168"/>
      <c r="D1180" s="169" t="s">
        <v>72</v>
      </c>
      <c r="E1180" s="181" t="s">
        <v>1943</v>
      </c>
      <c r="F1180" s="181" t="s">
        <v>1944</v>
      </c>
      <c r="G1180" s="168"/>
      <c r="H1180" s="168"/>
      <c r="I1180" s="171"/>
      <c r="J1180" s="182">
        <f>BK1180</f>
        <v>0</v>
      </c>
      <c r="K1180" s="168"/>
      <c r="L1180" s="173"/>
      <c r="M1180" s="174"/>
      <c r="N1180" s="175"/>
      <c r="O1180" s="175"/>
      <c r="P1180" s="176">
        <f>P1181</f>
        <v>0</v>
      </c>
      <c r="Q1180" s="175"/>
      <c r="R1180" s="176">
        <f>R1181</f>
        <v>0</v>
      </c>
      <c r="S1180" s="175"/>
      <c r="T1180" s="177">
        <f>T1181</f>
        <v>0</v>
      </c>
      <c r="AR1180" s="178" t="s">
        <v>176</v>
      </c>
      <c r="AT1180" s="179" t="s">
        <v>72</v>
      </c>
      <c r="AU1180" s="179" t="s">
        <v>80</v>
      </c>
      <c r="AY1180" s="178" t="s">
        <v>142</v>
      </c>
      <c r="BK1180" s="180">
        <f>BK1181</f>
        <v>0</v>
      </c>
    </row>
    <row r="1181" spans="1:65" s="2" customFormat="1" ht="16.5" customHeight="1">
      <c r="A1181" s="34"/>
      <c r="B1181" s="35"/>
      <c r="C1181" s="183" t="s">
        <v>1945</v>
      </c>
      <c r="D1181" s="183" t="s">
        <v>145</v>
      </c>
      <c r="E1181" s="184" t="s">
        <v>1946</v>
      </c>
      <c r="F1181" s="185" t="s">
        <v>1944</v>
      </c>
      <c r="G1181" s="186" t="s">
        <v>1940</v>
      </c>
      <c r="H1181" s="187">
        <v>45</v>
      </c>
      <c r="I1181" s="188"/>
      <c r="J1181" s="189">
        <f>ROUND(I1181*H1181,2)</f>
        <v>0</v>
      </c>
      <c r="K1181" s="190"/>
      <c r="L1181" s="39"/>
      <c r="M1181" s="241" t="s">
        <v>1</v>
      </c>
      <c r="N1181" s="242" t="s">
        <v>39</v>
      </c>
      <c r="O1181" s="243"/>
      <c r="P1181" s="244">
        <f>O1181*H1181</f>
        <v>0</v>
      </c>
      <c r="Q1181" s="244">
        <v>0</v>
      </c>
      <c r="R1181" s="244">
        <f>Q1181*H1181</f>
        <v>0</v>
      </c>
      <c r="S1181" s="244">
        <v>0</v>
      </c>
      <c r="T1181" s="245">
        <f>S1181*H1181</f>
        <v>0</v>
      </c>
      <c r="U1181" s="34"/>
      <c r="V1181" s="34"/>
      <c r="W1181" s="34"/>
      <c r="X1181" s="34"/>
      <c r="Y1181" s="34"/>
      <c r="Z1181" s="34"/>
      <c r="AA1181" s="34"/>
      <c r="AB1181" s="34"/>
      <c r="AC1181" s="34"/>
      <c r="AD1181" s="34"/>
      <c r="AE1181" s="34"/>
      <c r="AR1181" s="195" t="s">
        <v>1941</v>
      </c>
      <c r="AT1181" s="195" t="s">
        <v>145</v>
      </c>
      <c r="AU1181" s="195" t="s">
        <v>150</v>
      </c>
      <c r="AY1181" s="17" t="s">
        <v>142</v>
      </c>
      <c r="BE1181" s="196">
        <f>IF(N1181="základní",J1181,0)</f>
        <v>0</v>
      </c>
      <c r="BF1181" s="196">
        <f>IF(N1181="snížená",J1181,0)</f>
        <v>0</v>
      </c>
      <c r="BG1181" s="196">
        <f>IF(N1181="zákl. přenesená",J1181,0)</f>
        <v>0</v>
      </c>
      <c r="BH1181" s="196">
        <f>IF(N1181="sníž. přenesená",J1181,0)</f>
        <v>0</v>
      </c>
      <c r="BI1181" s="196">
        <f>IF(N1181="nulová",J1181,0)</f>
        <v>0</v>
      </c>
      <c r="BJ1181" s="17" t="s">
        <v>150</v>
      </c>
      <c r="BK1181" s="196">
        <f>ROUND(I1181*H1181,2)</f>
        <v>0</v>
      </c>
      <c r="BL1181" s="17" t="s">
        <v>1941</v>
      </c>
      <c r="BM1181" s="195" t="s">
        <v>1947</v>
      </c>
    </row>
    <row r="1182" spans="1:65" s="2" customFormat="1" ht="6.95" customHeight="1">
      <c r="A1182" s="34"/>
      <c r="B1182" s="54"/>
      <c r="C1182" s="55"/>
      <c r="D1182" s="55"/>
      <c r="E1182" s="55"/>
      <c r="F1182" s="55"/>
      <c r="G1182" s="55"/>
      <c r="H1182" s="55"/>
      <c r="I1182" s="55"/>
      <c r="J1182" s="55"/>
      <c r="K1182" s="55"/>
      <c r="L1182" s="39"/>
      <c r="M1182" s="34"/>
      <c r="O1182" s="34"/>
      <c r="P1182" s="34"/>
      <c r="Q1182" s="34"/>
      <c r="R1182" s="34"/>
      <c r="S1182" s="34"/>
      <c r="T1182" s="34"/>
      <c r="U1182" s="34"/>
      <c r="V1182" s="34"/>
      <c r="W1182" s="34"/>
      <c r="X1182" s="34"/>
      <c r="Y1182" s="34"/>
      <c r="Z1182" s="34"/>
      <c r="AA1182" s="34"/>
      <c r="AB1182" s="34"/>
      <c r="AC1182" s="34"/>
      <c r="AD1182" s="34"/>
      <c r="AE1182" s="34"/>
    </row>
  </sheetData>
  <sheetProtection algorithmName="SHA-512" hashValue="781KOgERxZYYz6OevIdj4QdaRhbQwiv2We20lwp9Pv+4OvDe3dwogN4BNFJ6STLMPfwUd6UFQReFe29NIDZ1hQ==" saltValue="+XiUl4DNRPJoW9fiZzQeow==" spinCount="100000" sheet="1" objects="1" scenarios="1" formatColumns="0" formatRows="0" autoFilter="0"/>
  <autoFilter ref="C151:K1181"/>
  <mergeCells count="9">
    <mergeCell ref="E87:H87"/>
    <mergeCell ref="E142:H142"/>
    <mergeCell ref="E144:H14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21 - Oprava bytu Bělohors...</vt:lpstr>
      <vt:lpstr>'21 - Oprava bytu Bělohors...'!Názvy_tisku</vt:lpstr>
      <vt:lpstr>'Rekapitulace stavby'!Názvy_tisku</vt:lpstr>
      <vt:lpstr>'21 - Oprava bytu Bělohors...'!Oblast_tisku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Simona Králová</cp:lastModifiedBy>
  <dcterms:created xsi:type="dcterms:W3CDTF">2024-10-17T09:17:22Z</dcterms:created>
  <dcterms:modified xsi:type="dcterms:W3CDTF">2024-10-17T09:18:02Z</dcterms:modified>
</cp:coreProperties>
</file>