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310" firstSheet="1" activeTab="1"/>
  </bookViews>
  <sheets>
    <sheet name="Rekapitulace stavby" sheetId="1" state="veryHidden" r:id="rId1"/>
    <sheet name="35 - Oprava bytu č. 14, B..." sheetId="2" r:id="rId2"/>
  </sheets>
  <definedNames>
    <definedName name="_xlnm._FilterDatabase" localSheetId="1" hidden="1">'35 - Oprava bytu č. 14, B...'!$C$145:$K$1034</definedName>
    <definedName name="_xlnm.Print_Titles" localSheetId="1">'35 - Oprava bytu č. 14, B...'!$145:$145</definedName>
    <definedName name="_xlnm.Print_Titles" localSheetId="0">'Rekapitulace stavby'!$92:$92</definedName>
    <definedName name="_xlnm.Print_Area" localSheetId="1">'35 - Oprava bytu č. 14, B...'!$C$4:$J$76,'35 - Oprava bytu č. 14, B...'!$C$82:$J$127,'35 - Oprava bytu č. 14, B...'!$C$133:$J$1034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034" i="2"/>
  <c r="BH1034" i="2"/>
  <c r="BG1034" i="2"/>
  <c r="BE1034" i="2"/>
  <c r="T1034" i="2"/>
  <c r="T1033" i="2" s="1"/>
  <c r="T1028" i="2" s="1"/>
  <c r="R1034" i="2"/>
  <c r="R1033" i="2"/>
  <c r="P1034" i="2"/>
  <c r="P1033" i="2"/>
  <c r="BI1032" i="2"/>
  <c r="BH1032" i="2"/>
  <c r="BG1032" i="2"/>
  <c r="BE1032" i="2"/>
  <c r="T1032" i="2"/>
  <c r="T1031" i="2"/>
  <c r="R1032" i="2"/>
  <c r="R1031" i="2"/>
  <c r="P1032" i="2"/>
  <c r="P1031" i="2" s="1"/>
  <c r="BI1030" i="2"/>
  <c r="BH1030" i="2"/>
  <c r="BG1030" i="2"/>
  <c r="BE1030" i="2"/>
  <c r="T1030" i="2"/>
  <c r="T1029" i="2"/>
  <c r="R1030" i="2"/>
  <c r="R1029" i="2" s="1"/>
  <c r="R1028" i="2" s="1"/>
  <c r="P1030" i="2"/>
  <c r="P1029" i="2"/>
  <c r="P1028" i="2" s="1"/>
  <c r="BI1027" i="2"/>
  <c r="BH1027" i="2"/>
  <c r="BG1027" i="2"/>
  <c r="BE1027" i="2"/>
  <c r="T1027" i="2"/>
  <c r="R1027" i="2"/>
  <c r="P1027" i="2"/>
  <c r="BI1023" i="2"/>
  <c r="BH1023" i="2"/>
  <c r="BG1023" i="2"/>
  <c r="BE1023" i="2"/>
  <c r="T1023" i="2"/>
  <c r="R1023" i="2"/>
  <c r="P1023" i="2"/>
  <c r="BI1012" i="2"/>
  <c r="BH1012" i="2"/>
  <c r="BG1012" i="2"/>
  <c r="BE1012" i="2"/>
  <c r="T1012" i="2"/>
  <c r="R1012" i="2"/>
  <c r="P1012" i="2"/>
  <c r="BI993" i="2"/>
  <c r="BH993" i="2"/>
  <c r="BG993" i="2"/>
  <c r="BE993" i="2"/>
  <c r="T993" i="2"/>
  <c r="R993" i="2"/>
  <c r="P993" i="2"/>
  <c r="BI992" i="2"/>
  <c r="BH992" i="2"/>
  <c r="BG992" i="2"/>
  <c r="BE992" i="2"/>
  <c r="T992" i="2"/>
  <c r="R992" i="2"/>
  <c r="P992" i="2"/>
  <c r="BI990" i="2"/>
  <c r="BH990" i="2"/>
  <c r="BG990" i="2"/>
  <c r="BE990" i="2"/>
  <c r="T990" i="2"/>
  <c r="R990" i="2"/>
  <c r="P990" i="2"/>
  <c r="BI989" i="2"/>
  <c r="BH989" i="2"/>
  <c r="BG989" i="2"/>
  <c r="BE989" i="2"/>
  <c r="T989" i="2"/>
  <c r="R989" i="2"/>
  <c r="P989" i="2"/>
  <c r="BI987" i="2"/>
  <c r="BH987" i="2"/>
  <c r="BG987" i="2"/>
  <c r="BE987" i="2"/>
  <c r="T987" i="2"/>
  <c r="R987" i="2"/>
  <c r="P987" i="2"/>
  <c r="BI986" i="2"/>
  <c r="BH986" i="2"/>
  <c r="BG986" i="2"/>
  <c r="BE986" i="2"/>
  <c r="T986" i="2"/>
  <c r="R986" i="2"/>
  <c r="P986" i="2"/>
  <c r="BI983" i="2"/>
  <c r="BH983" i="2"/>
  <c r="BG983" i="2"/>
  <c r="BE983" i="2"/>
  <c r="T983" i="2"/>
  <c r="R983" i="2"/>
  <c r="P983" i="2"/>
  <c r="BI982" i="2"/>
  <c r="BH982" i="2"/>
  <c r="BG982" i="2"/>
  <c r="BE982" i="2"/>
  <c r="T982" i="2"/>
  <c r="R982" i="2"/>
  <c r="P982" i="2"/>
  <c r="BI981" i="2"/>
  <c r="BH981" i="2"/>
  <c r="BG981" i="2"/>
  <c r="BE981" i="2"/>
  <c r="T981" i="2"/>
  <c r="R981" i="2"/>
  <c r="P981" i="2"/>
  <c r="BI979" i="2"/>
  <c r="BH979" i="2"/>
  <c r="BG979" i="2"/>
  <c r="BE979" i="2"/>
  <c r="T979" i="2"/>
  <c r="R979" i="2"/>
  <c r="P979" i="2"/>
  <c r="BI978" i="2"/>
  <c r="BH978" i="2"/>
  <c r="BG978" i="2"/>
  <c r="BE978" i="2"/>
  <c r="T978" i="2"/>
  <c r="R978" i="2"/>
  <c r="P978" i="2"/>
  <c r="BI977" i="2"/>
  <c r="BH977" i="2"/>
  <c r="BG977" i="2"/>
  <c r="BE977" i="2"/>
  <c r="T977" i="2"/>
  <c r="R977" i="2"/>
  <c r="P977" i="2"/>
  <c r="BI976" i="2"/>
  <c r="BH976" i="2"/>
  <c r="BG976" i="2"/>
  <c r="BE976" i="2"/>
  <c r="T976" i="2"/>
  <c r="R976" i="2"/>
  <c r="P976" i="2"/>
  <c r="BI975" i="2"/>
  <c r="BH975" i="2"/>
  <c r="BG975" i="2"/>
  <c r="BE975" i="2"/>
  <c r="T975" i="2"/>
  <c r="R975" i="2"/>
  <c r="P975" i="2"/>
  <c r="BI974" i="2"/>
  <c r="BH974" i="2"/>
  <c r="BG974" i="2"/>
  <c r="BE974" i="2"/>
  <c r="T974" i="2"/>
  <c r="R974" i="2"/>
  <c r="P974" i="2"/>
  <c r="BI973" i="2"/>
  <c r="BH973" i="2"/>
  <c r="BG973" i="2"/>
  <c r="BE973" i="2"/>
  <c r="T973" i="2"/>
  <c r="R973" i="2"/>
  <c r="P973" i="2"/>
  <c r="BI971" i="2"/>
  <c r="BH971" i="2"/>
  <c r="BG971" i="2"/>
  <c r="BE971" i="2"/>
  <c r="T971" i="2"/>
  <c r="R971" i="2"/>
  <c r="P971" i="2"/>
  <c r="BI970" i="2"/>
  <c r="BH970" i="2"/>
  <c r="BG970" i="2"/>
  <c r="BE970" i="2"/>
  <c r="T970" i="2"/>
  <c r="R970" i="2"/>
  <c r="P970" i="2"/>
  <c r="BI969" i="2"/>
  <c r="BH969" i="2"/>
  <c r="BG969" i="2"/>
  <c r="BE969" i="2"/>
  <c r="T969" i="2"/>
  <c r="R969" i="2"/>
  <c r="P969" i="2"/>
  <c r="BI961" i="2"/>
  <c r="BH961" i="2"/>
  <c r="BG961" i="2"/>
  <c r="BE961" i="2"/>
  <c r="T961" i="2"/>
  <c r="R961" i="2"/>
  <c r="P961" i="2"/>
  <c r="BI960" i="2"/>
  <c r="BH960" i="2"/>
  <c r="BG960" i="2"/>
  <c r="BE960" i="2"/>
  <c r="T960" i="2"/>
  <c r="R960" i="2"/>
  <c r="P960" i="2"/>
  <c r="BI959" i="2"/>
  <c r="BH959" i="2"/>
  <c r="BG959" i="2"/>
  <c r="BE959" i="2"/>
  <c r="T959" i="2"/>
  <c r="R959" i="2"/>
  <c r="P959" i="2"/>
  <c r="BI958" i="2"/>
  <c r="BH958" i="2"/>
  <c r="BG958" i="2"/>
  <c r="BE958" i="2"/>
  <c r="T958" i="2"/>
  <c r="R958" i="2"/>
  <c r="P958" i="2"/>
  <c r="BI957" i="2"/>
  <c r="BH957" i="2"/>
  <c r="BG957" i="2"/>
  <c r="BE957" i="2"/>
  <c r="T957" i="2"/>
  <c r="R957" i="2"/>
  <c r="P957" i="2"/>
  <c r="BI952" i="2"/>
  <c r="BH952" i="2"/>
  <c r="BG952" i="2"/>
  <c r="BE952" i="2"/>
  <c r="T952" i="2"/>
  <c r="R952" i="2"/>
  <c r="P952" i="2"/>
  <c r="BI950" i="2"/>
  <c r="BH950" i="2"/>
  <c r="BG950" i="2"/>
  <c r="BE950" i="2"/>
  <c r="T950" i="2"/>
  <c r="R950" i="2"/>
  <c r="P950" i="2"/>
  <c r="BI949" i="2"/>
  <c r="BH949" i="2"/>
  <c r="BG949" i="2"/>
  <c r="BE949" i="2"/>
  <c r="T949" i="2"/>
  <c r="R949" i="2"/>
  <c r="P949" i="2"/>
  <c r="BI948" i="2"/>
  <c r="BH948" i="2"/>
  <c r="BG948" i="2"/>
  <c r="BE948" i="2"/>
  <c r="T948" i="2"/>
  <c r="R948" i="2"/>
  <c r="P948" i="2"/>
  <c r="BI945" i="2"/>
  <c r="BH945" i="2"/>
  <c r="BG945" i="2"/>
  <c r="BE945" i="2"/>
  <c r="T945" i="2"/>
  <c r="R945" i="2"/>
  <c r="P945" i="2"/>
  <c r="BI939" i="2"/>
  <c r="BH939" i="2"/>
  <c r="BG939" i="2"/>
  <c r="BE939" i="2"/>
  <c r="T939" i="2"/>
  <c r="R939" i="2"/>
  <c r="P939" i="2"/>
  <c r="BI936" i="2"/>
  <c r="BH936" i="2"/>
  <c r="BG936" i="2"/>
  <c r="BE936" i="2"/>
  <c r="T936" i="2"/>
  <c r="R936" i="2"/>
  <c r="P936" i="2"/>
  <c r="BI933" i="2"/>
  <c r="BH933" i="2"/>
  <c r="BG933" i="2"/>
  <c r="BE933" i="2"/>
  <c r="T933" i="2"/>
  <c r="R933" i="2"/>
  <c r="P933" i="2"/>
  <c r="BI930" i="2"/>
  <c r="BH930" i="2"/>
  <c r="BG930" i="2"/>
  <c r="BE930" i="2"/>
  <c r="T930" i="2"/>
  <c r="R930" i="2"/>
  <c r="P930" i="2"/>
  <c r="BI927" i="2"/>
  <c r="BH927" i="2"/>
  <c r="BG927" i="2"/>
  <c r="BE927" i="2"/>
  <c r="T927" i="2"/>
  <c r="R927" i="2"/>
  <c r="P927" i="2"/>
  <c r="BI924" i="2"/>
  <c r="BH924" i="2"/>
  <c r="BG924" i="2"/>
  <c r="BE924" i="2"/>
  <c r="T924" i="2"/>
  <c r="R924" i="2"/>
  <c r="P924" i="2"/>
  <c r="BI923" i="2"/>
  <c r="BH923" i="2"/>
  <c r="BG923" i="2"/>
  <c r="BE923" i="2"/>
  <c r="T923" i="2"/>
  <c r="R923" i="2"/>
  <c r="P923" i="2"/>
  <c r="BI921" i="2"/>
  <c r="BH921" i="2"/>
  <c r="BG921" i="2"/>
  <c r="BE921" i="2"/>
  <c r="T921" i="2"/>
  <c r="R921" i="2"/>
  <c r="P921" i="2"/>
  <c r="BI915" i="2"/>
  <c r="BH915" i="2"/>
  <c r="BG915" i="2"/>
  <c r="BE915" i="2"/>
  <c r="T915" i="2"/>
  <c r="R915" i="2"/>
  <c r="P915" i="2"/>
  <c r="BI913" i="2"/>
  <c r="BH913" i="2"/>
  <c r="BG913" i="2"/>
  <c r="BE913" i="2"/>
  <c r="T913" i="2"/>
  <c r="R913" i="2"/>
  <c r="P913" i="2"/>
  <c r="BI911" i="2"/>
  <c r="BH911" i="2"/>
  <c r="BG911" i="2"/>
  <c r="BE911" i="2"/>
  <c r="T911" i="2"/>
  <c r="R911" i="2"/>
  <c r="P911" i="2"/>
  <c r="BI910" i="2"/>
  <c r="BH910" i="2"/>
  <c r="BG910" i="2"/>
  <c r="BE910" i="2"/>
  <c r="T910" i="2"/>
  <c r="R910" i="2"/>
  <c r="P910" i="2"/>
  <c r="BI908" i="2"/>
  <c r="BH908" i="2"/>
  <c r="BG908" i="2"/>
  <c r="BE908" i="2"/>
  <c r="T908" i="2"/>
  <c r="R908" i="2"/>
  <c r="P908" i="2"/>
  <c r="BI906" i="2"/>
  <c r="BH906" i="2"/>
  <c r="BG906" i="2"/>
  <c r="BE906" i="2"/>
  <c r="T906" i="2"/>
  <c r="R906" i="2"/>
  <c r="P906" i="2"/>
  <c r="BI905" i="2"/>
  <c r="BH905" i="2"/>
  <c r="BG905" i="2"/>
  <c r="BE905" i="2"/>
  <c r="T905" i="2"/>
  <c r="R905" i="2"/>
  <c r="P905" i="2"/>
  <c r="BI903" i="2"/>
  <c r="BH903" i="2"/>
  <c r="BG903" i="2"/>
  <c r="BE903" i="2"/>
  <c r="T903" i="2"/>
  <c r="R903" i="2"/>
  <c r="P903" i="2"/>
  <c r="BI897" i="2"/>
  <c r="BH897" i="2"/>
  <c r="BG897" i="2"/>
  <c r="BE897" i="2"/>
  <c r="T897" i="2"/>
  <c r="R897" i="2"/>
  <c r="P897" i="2"/>
  <c r="BI894" i="2"/>
  <c r="BH894" i="2"/>
  <c r="BG894" i="2"/>
  <c r="BE894" i="2"/>
  <c r="T894" i="2"/>
  <c r="R894" i="2"/>
  <c r="P894" i="2"/>
  <c r="BI893" i="2"/>
  <c r="BH893" i="2"/>
  <c r="BG893" i="2"/>
  <c r="BE893" i="2"/>
  <c r="T893" i="2"/>
  <c r="R893" i="2"/>
  <c r="P893" i="2"/>
  <c r="BI892" i="2"/>
  <c r="BH892" i="2"/>
  <c r="BG892" i="2"/>
  <c r="BE892" i="2"/>
  <c r="T892" i="2"/>
  <c r="R892" i="2"/>
  <c r="P892" i="2"/>
  <c r="BI890" i="2"/>
  <c r="BH890" i="2"/>
  <c r="BG890" i="2"/>
  <c r="BE890" i="2"/>
  <c r="T890" i="2"/>
  <c r="R890" i="2"/>
  <c r="P890" i="2"/>
  <c r="BI889" i="2"/>
  <c r="BH889" i="2"/>
  <c r="BG889" i="2"/>
  <c r="BE889" i="2"/>
  <c r="T889" i="2"/>
  <c r="R889" i="2"/>
  <c r="P889" i="2"/>
  <c r="BI880" i="2"/>
  <c r="BH880" i="2"/>
  <c r="BG880" i="2"/>
  <c r="BE880" i="2"/>
  <c r="T880" i="2"/>
  <c r="R880" i="2"/>
  <c r="P880" i="2"/>
  <c r="BI878" i="2"/>
  <c r="BH878" i="2"/>
  <c r="BG878" i="2"/>
  <c r="BE878" i="2"/>
  <c r="T878" i="2"/>
  <c r="R878" i="2"/>
  <c r="P878" i="2"/>
  <c r="BI870" i="2"/>
  <c r="BH870" i="2"/>
  <c r="BG870" i="2"/>
  <c r="BE870" i="2"/>
  <c r="T870" i="2"/>
  <c r="R870" i="2"/>
  <c r="P870" i="2"/>
  <c r="BI867" i="2"/>
  <c r="BH867" i="2"/>
  <c r="BG867" i="2"/>
  <c r="BE867" i="2"/>
  <c r="T867" i="2"/>
  <c r="R867" i="2"/>
  <c r="P867" i="2"/>
  <c r="BI866" i="2"/>
  <c r="BH866" i="2"/>
  <c r="BG866" i="2"/>
  <c r="BE866" i="2"/>
  <c r="T866" i="2"/>
  <c r="R866" i="2"/>
  <c r="P866" i="2"/>
  <c r="BI862" i="2"/>
  <c r="BH862" i="2"/>
  <c r="BG862" i="2"/>
  <c r="BE862" i="2"/>
  <c r="T862" i="2"/>
  <c r="R862" i="2"/>
  <c r="P862" i="2"/>
  <c r="BI859" i="2"/>
  <c r="BH859" i="2"/>
  <c r="BG859" i="2"/>
  <c r="BE859" i="2"/>
  <c r="T859" i="2"/>
  <c r="R859" i="2"/>
  <c r="P859" i="2"/>
  <c r="BI856" i="2"/>
  <c r="BH856" i="2"/>
  <c r="BG856" i="2"/>
  <c r="BE856" i="2"/>
  <c r="T856" i="2"/>
  <c r="R856" i="2"/>
  <c r="P856" i="2"/>
  <c r="BI855" i="2"/>
  <c r="BH855" i="2"/>
  <c r="BG855" i="2"/>
  <c r="BE855" i="2"/>
  <c r="T855" i="2"/>
  <c r="R855" i="2"/>
  <c r="P855" i="2"/>
  <c r="BI854" i="2"/>
  <c r="BH854" i="2"/>
  <c r="BG854" i="2"/>
  <c r="BE854" i="2"/>
  <c r="T854" i="2"/>
  <c r="R854" i="2"/>
  <c r="P854" i="2"/>
  <c r="BI853" i="2"/>
  <c r="BH853" i="2"/>
  <c r="BG853" i="2"/>
  <c r="BE853" i="2"/>
  <c r="T853" i="2"/>
  <c r="R853" i="2"/>
  <c r="P853" i="2"/>
  <c r="BI850" i="2"/>
  <c r="BH850" i="2"/>
  <c r="BG850" i="2"/>
  <c r="BE850" i="2"/>
  <c r="T850" i="2"/>
  <c r="R850" i="2"/>
  <c r="P850" i="2"/>
  <c r="BI849" i="2"/>
  <c r="BH849" i="2"/>
  <c r="BG849" i="2"/>
  <c r="BE849" i="2"/>
  <c r="T849" i="2"/>
  <c r="R849" i="2"/>
  <c r="P849" i="2"/>
  <c r="BI845" i="2"/>
  <c r="BH845" i="2"/>
  <c r="BG845" i="2"/>
  <c r="BE845" i="2"/>
  <c r="T845" i="2"/>
  <c r="R845" i="2"/>
  <c r="P845" i="2"/>
  <c r="BI842" i="2"/>
  <c r="BH842" i="2"/>
  <c r="BG842" i="2"/>
  <c r="BE842" i="2"/>
  <c r="T842" i="2"/>
  <c r="R842" i="2"/>
  <c r="P842" i="2"/>
  <c r="BI840" i="2"/>
  <c r="BH840" i="2"/>
  <c r="BG840" i="2"/>
  <c r="BE840" i="2"/>
  <c r="T840" i="2"/>
  <c r="R840" i="2"/>
  <c r="P840" i="2"/>
  <c r="BI839" i="2"/>
  <c r="BH839" i="2"/>
  <c r="BG839" i="2"/>
  <c r="BE839" i="2"/>
  <c r="T839" i="2"/>
  <c r="R839" i="2"/>
  <c r="P839" i="2"/>
  <c r="BI838" i="2"/>
  <c r="BH838" i="2"/>
  <c r="BG838" i="2"/>
  <c r="BE838" i="2"/>
  <c r="T838" i="2"/>
  <c r="R838" i="2"/>
  <c r="P838" i="2"/>
  <c r="BI837" i="2"/>
  <c r="BH837" i="2"/>
  <c r="BG837" i="2"/>
  <c r="BE837" i="2"/>
  <c r="T837" i="2"/>
  <c r="R837" i="2"/>
  <c r="P837" i="2"/>
  <c r="BI830" i="2"/>
  <c r="BH830" i="2"/>
  <c r="BG830" i="2"/>
  <c r="BE830" i="2"/>
  <c r="T830" i="2"/>
  <c r="R830" i="2"/>
  <c r="P830" i="2"/>
  <c r="BI829" i="2"/>
  <c r="BH829" i="2"/>
  <c r="BG829" i="2"/>
  <c r="BE829" i="2"/>
  <c r="T829" i="2"/>
  <c r="R829" i="2"/>
  <c r="P829" i="2"/>
  <c r="BI826" i="2"/>
  <c r="BH826" i="2"/>
  <c r="BG826" i="2"/>
  <c r="BE826" i="2"/>
  <c r="T826" i="2"/>
  <c r="R826" i="2"/>
  <c r="P826" i="2"/>
  <c r="BI820" i="2"/>
  <c r="BH820" i="2"/>
  <c r="BG820" i="2"/>
  <c r="BE820" i="2"/>
  <c r="T820" i="2"/>
  <c r="R820" i="2"/>
  <c r="P820" i="2"/>
  <c r="BI819" i="2"/>
  <c r="BH819" i="2"/>
  <c r="BG819" i="2"/>
  <c r="BE819" i="2"/>
  <c r="T819" i="2"/>
  <c r="R819" i="2"/>
  <c r="P819" i="2"/>
  <c r="BI818" i="2"/>
  <c r="BH818" i="2"/>
  <c r="BG818" i="2"/>
  <c r="BE818" i="2"/>
  <c r="T818" i="2"/>
  <c r="R818" i="2"/>
  <c r="P818" i="2"/>
  <c r="BI817" i="2"/>
  <c r="BH817" i="2"/>
  <c r="BG817" i="2"/>
  <c r="BE817" i="2"/>
  <c r="T817" i="2"/>
  <c r="R817" i="2"/>
  <c r="P817" i="2"/>
  <c r="BI815" i="2"/>
  <c r="BH815" i="2"/>
  <c r="BG815" i="2"/>
  <c r="BE815" i="2"/>
  <c r="T815" i="2"/>
  <c r="R815" i="2"/>
  <c r="P815" i="2"/>
  <c r="BI814" i="2"/>
  <c r="BH814" i="2"/>
  <c r="BG814" i="2"/>
  <c r="BE814" i="2"/>
  <c r="T814" i="2"/>
  <c r="R814" i="2"/>
  <c r="P814" i="2"/>
  <c r="BI811" i="2"/>
  <c r="BH811" i="2"/>
  <c r="BG811" i="2"/>
  <c r="BE811" i="2"/>
  <c r="T811" i="2"/>
  <c r="R811" i="2"/>
  <c r="P811" i="2"/>
  <c r="BI810" i="2"/>
  <c r="BH810" i="2"/>
  <c r="BG810" i="2"/>
  <c r="BE810" i="2"/>
  <c r="T810" i="2"/>
  <c r="R810" i="2"/>
  <c r="P810" i="2"/>
  <c r="BI809" i="2"/>
  <c r="BH809" i="2"/>
  <c r="BG809" i="2"/>
  <c r="BE809" i="2"/>
  <c r="T809" i="2"/>
  <c r="R809" i="2"/>
  <c r="P809" i="2"/>
  <c r="BI808" i="2"/>
  <c r="BH808" i="2"/>
  <c r="BG808" i="2"/>
  <c r="BE808" i="2"/>
  <c r="T808" i="2"/>
  <c r="R808" i="2"/>
  <c r="P808" i="2"/>
  <c r="BI802" i="2"/>
  <c r="BH802" i="2"/>
  <c r="BG802" i="2"/>
  <c r="BE802" i="2"/>
  <c r="T802" i="2"/>
  <c r="R802" i="2"/>
  <c r="P802" i="2"/>
  <c r="BI801" i="2"/>
  <c r="BH801" i="2"/>
  <c r="BG801" i="2"/>
  <c r="BE801" i="2"/>
  <c r="T801" i="2"/>
  <c r="R801" i="2"/>
  <c r="P801" i="2"/>
  <c r="BI800" i="2"/>
  <c r="BH800" i="2"/>
  <c r="BG800" i="2"/>
  <c r="BE800" i="2"/>
  <c r="T800" i="2"/>
  <c r="R800" i="2"/>
  <c r="P800" i="2"/>
  <c r="BI799" i="2"/>
  <c r="BH799" i="2"/>
  <c r="BG799" i="2"/>
  <c r="BE799" i="2"/>
  <c r="T799" i="2"/>
  <c r="R799" i="2"/>
  <c r="P799" i="2"/>
  <c r="BI796" i="2"/>
  <c r="BH796" i="2"/>
  <c r="BG796" i="2"/>
  <c r="BE796" i="2"/>
  <c r="T796" i="2"/>
  <c r="R796" i="2"/>
  <c r="P796" i="2"/>
  <c r="BI795" i="2"/>
  <c r="BH795" i="2"/>
  <c r="BG795" i="2"/>
  <c r="BE795" i="2"/>
  <c r="T795" i="2"/>
  <c r="R795" i="2"/>
  <c r="P795" i="2"/>
  <c r="BI794" i="2"/>
  <c r="BH794" i="2"/>
  <c r="BG794" i="2"/>
  <c r="BE794" i="2"/>
  <c r="T794" i="2"/>
  <c r="R794" i="2"/>
  <c r="P794" i="2"/>
  <c r="BI793" i="2"/>
  <c r="BH793" i="2"/>
  <c r="BG793" i="2"/>
  <c r="BE793" i="2"/>
  <c r="T793" i="2"/>
  <c r="R793" i="2"/>
  <c r="P793" i="2"/>
  <c r="BI792" i="2"/>
  <c r="BH792" i="2"/>
  <c r="BG792" i="2"/>
  <c r="BE792" i="2"/>
  <c r="T792" i="2"/>
  <c r="R792" i="2"/>
  <c r="P792" i="2"/>
  <c r="BI791" i="2"/>
  <c r="BH791" i="2"/>
  <c r="BG791" i="2"/>
  <c r="BE791" i="2"/>
  <c r="T791" i="2"/>
  <c r="R791" i="2"/>
  <c r="P791" i="2"/>
  <c r="BI790" i="2"/>
  <c r="BH790" i="2"/>
  <c r="BG790" i="2"/>
  <c r="BE790" i="2"/>
  <c r="T790" i="2"/>
  <c r="R790" i="2"/>
  <c r="P790" i="2"/>
  <c r="BI789" i="2"/>
  <c r="BH789" i="2"/>
  <c r="BG789" i="2"/>
  <c r="BE789" i="2"/>
  <c r="T789" i="2"/>
  <c r="R789" i="2"/>
  <c r="P789" i="2"/>
  <c r="BI786" i="2"/>
  <c r="BH786" i="2"/>
  <c r="BG786" i="2"/>
  <c r="BE786" i="2"/>
  <c r="T786" i="2"/>
  <c r="R786" i="2"/>
  <c r="P786" i="2"/>
  <c r="BI781" i="2"/>
  <c r="BH781" i="2"/>
  <c r="BG781" i="2"/>
  <c r="BE781" i="2"/>
  <c r="T781" i="2"/>
  <c r="R781" i="2"/>
  <c r="P781" i="2"/>
  <c r="BI778" i="2"/>
  <c r="BH778" i="2"/>
  <c r="BG778" i="2"/>
  <c r="BE778" i="2"/>
  <c r="T778" i="2"/>
  <c r="R778" i="2"/>
  <c r="P778" i="2"/>
  <c r="BI775" i="2"/>
  <c r="BH775" i="2"/>
  <c r="BG775" i="2"/>
  <c r="BE775" i="2"/>
  <c r="T775" i="2"/>
  <c r="R775" i="2"/>
  <c r="P775" i="2"/>
  <c r="BI773" i="2"/>
  <c r="BH773" i="2"/>
  <c r="BG773" i="2"/>
  <c r="BE773" i="2"/>
  <c r="T773" i="2"/>
  <c r="R773" i="2"/>
  <c r="P773" i="2"/>
  <c r="BI772" i="2"/>
  <c r="BH772" i="2"/>
  <c r="BG772" i="2"/>
  <c r="BE772" i="2"/>
  <c r="T772" i="2"/>
  <c r="R772" i="2"/>
  <c r="P772" i="2"/>
  <c r="BI771" i="2"/>
  <c r="BH771" i="2"/>
  <c r="BG771" i="2"/>
  <c r="BE771" i="2"/>
  <c r="T771" i="2"/>
  <c r="R771" i="2"/>
  <c r="P771" i="2"/>
  <c r="BI770" i="2"/>
  <c r="BH770" i="2"/>
  <c r="BG770" i="2"/>
  <c r="BE770" i="2"/>
  <c r="T770" i="2"/>
  <c r="R770" i="2"/>
  <c r="P770" i="2"/>
  <c r="BI767" i="2"/>
  <c r="BH767" i="2"/>
  <c r="BG767" i="2"/>
  <c r="BE767" i="2"/>
  <c r="T767" i="2"/>
  <c r="R767" i="2"/>
  <c r="P767" i="2"/>
  <c r="BI766" i="2"/>
  <c r="BH766" i="2"/>
  <c r="BG766" i="2"/>
  <c r="BE766" i="2"/>
  <c r="T766" i="2"/>
  <c r="R766" i="2"/>
  <c r="P766" i="2"/>
  <c r="BI763" i="2"/>
  <c r="BH763" i="2"/>
  <c r="BG763" i="2"/>
  <c r="BE763" i="2"/>
  <c r="T763" i="2"/>
  <c r="R763" i="2"/>
  <c r="P763" i="2"/>
  <c r="BI761" i="2"/>
  <c r="BH761" i="2"/>
  <c r="BG761" i="2"/>
  <c r="BE761" i="2"/>
  <c r="T761" i="2"/>
  <c r="R761" i="2"/>
  <c r="P761" i="2"/>
  <c r="BI760" i="2"/>
  <c r="BH760" i="2"/>
  <c r="BG760" i="2"/>
  <c r="BE760" i="2"/>
  <c r="T760" i="2"/>
  <c r="R760" i="2"/>
  <c r="P760" i="2"/>
  <c r="BI759" i="2"/>
  <c r="BH759" i="2"/>
  <c r="BG759" i="2"/>
  <c r="BE759" i="2"/>
  <c r="T759" i="2"/>
  <c r="R759" i="2"/>
  <c r="P759" i="2"/>
  <c r="BI758" i="2"/>
  <c r="BH758" i="2"/>
  <c r="BG758" i="2"/>
  <c r="BE758" i="2"/>
  <c r="T758" i="2"/>
  <c r="R758" i="2"/>
  <c r="P758" i="2"/>
  <c r="BI755" i="2"/>
  <c r="BH755" i="2"/>
  <c r="BG755" i="2"/>
  <c r="BE755" i="2"/>
  <c r="T755" i="2"/>
  <c r="R755" i="2"/>
  <c r="P755" i="2"/>
  <c r="BI754" i="2"/>
  <c r="BH754" i="2"/>
  <c r="BG754" i="2"/>
  <c r="BE754" i="2"/>
  <c r="T754" i="2"/>
  <c r="R754" i="2"/>
  <c r="P754" i="2"/>
  <c r="BI753" i="2"/>
  <c r="BH753" i="2"/>
  <c r="BG753" i="2"/>
  <c r="BE753" i="2"/>
  <c r="T753" i="2"/>
  <c r="R753" i="2"/>
  <c r="P753" i="2"/>
  <c r="BI752" i="2"/>
  <c r="BH752" i="2"/>
  <c r="BG752" i="2"/>
  <c r="BE752" i="2"/>
  <c r="T752" i="2"/>
  <c r="R752" i="2"/>
  <c r="P752" i="2"/>
  <c r="BI751" i="2"/>
  <c r="BH751" i="2"/>
  <c r="BG751" i="2"/>
  <c r="BE751" i="2"/>
  <c r="T751" i="2"/>
  <c r="R751" i="2"/>
  <c r="P751" i="2"/>
  <c r="BI750" i="2"/>
  <c r="BH750" i="2"/>
  <c r="BG750" i="2"/>
  <c r="BE750" i="2"/>
  <c r="T750" i="2"/>
  <c r="R750" i="2"/>
  <c r="P750" i="2"/>
  <c r="BI748" i="2"/>
  <c r="BH748" i="2"/>
  <c r="BG748" i="2"/>
  <c r="BE748" i="2"/>
  <c r="T748" i="2"/>
  <c r="R748" i="2"/>
  <c r="P748" i="2"/>
  <c r="BI747" i="2"/>
  <c r="BH747" i="2"/>
  <c r="BG747" i="2"/>
  <c r="BE747" i="2"/>
  <c r="T747" i="2"/>
  <c r="R747" i="2"/>
  <c r="P747" i="2"/>
  <c r="BI745" i="2"/>
  <c r="BH745" i="2"/>
  <c r="BG745" i="2"/>
  <c r="BE745" i="2"/>
  <c r="T745" i="2"/>
  <c r="R745" i="2"/>
  <c r="P745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8" i="2"/>
  <c r="BH738" i="2"/>
  <c r="BG738" i="2"/>
  <c r="BE738" i="2"/>
  <c r="T738" i="2"/>
  <c r="R738" i="2"/>
  <c r="P738" i="2"/>
  <c r="BI737" i="2"/>
  <c r="BH737" i="2"/>
  <c r="BG737" i="2"/>
  <c r="BE737" i="2"/>
  <c r="T737" i="2"/>
  <c r="R737" i="2"/>
  <c r="P737" i="2"/>
  <c r="BI736" i="2"/>
  <c r="BH736" i="2"/>
  <c r="BG736" i="2"/>
  <c r="BE736" i="2"/>
  <c r="T736" i="2"/>
  <c r="R736" i="2"/>
  <c r="P736" i="2"/>
  <c r="BI735" i="2"/>
  <c r="BH735" i="2"/>
  <c r="BG735" i="2"/>
  <c r="BE735" i="2"/>
  <c r="T735" i="2"/>
  <c r="R735" i="2"/>
  <c r="P735" i="2"/>
  <c r="BI734" i="2"/>
  <c r="BH734" i="2"/>
  <c r="BG734" i="2"/>
  <c r="BE734" i="2"/>
  <c r="T734" i="2"/>
  <c r="R734" i="2"/>
  <c r="P734" i="2"/>
  <c r="BI733" i="2"/>
  <c r="BH733" i="2"/>
  <c r="BG733" i="2"/>
  <c r="BE733" i="2"/>
  <c r="T733" i="2"/>
  <c r="R733" i="2"/>
  <c r="P733" i="2"/>
  <c r="BI732" i="2"/>
  <c r="BH732" i="2"/>
  <c r="BG732" i="2"/>
  <c r="BE732" i="2"/>
  <c r="T732" i="2"/>
  <c r="R732" i="2"/>
  <c r="P732" i="2"/>
  <c r="BI731" i="2"/>
  <c r="BH731" i="2"/>
  <c r="BG731" i="2"/>
  <c r="BE731" i="2"/>
  <c r="T731" i="2"/>
  <c r="R731" i="2"/>
  <c r="P731" i="2"/>
  <c r="BI721" i="2"/>
  <c r="BH721" i="2"/>
  <c r="BG721" i="2"/>
  <c r="BE721" i="2"/>
  <c r="T721" i="2"/>
  <c r="R721" i="2"/>
  <c r="P721" i="2"/>
  <c r="BI720" i="2"/>
  <c r="BH720" i="2"/>
  <c r="BG720" i="2"/>
  <c r="BE720" i="2"/>
  <c r="T720" i="2"/>
  <c r="R720" i="2"/>
  <c r="P720" i="2"/>
  <c r="BI717" i="2"/>
  <c r="BH717" i="2"/>
  <c r="BG717" i="2"/>
  <c r="BE717" i="2"/>
  <c r="T717" i="2"/>
  <c r="R717" i="2"/>
  <c r="P717" i="2"/>
  <c r="BI703" i="2"/>
  <c r="BH703" i="2"/>
  <c r="BG703" i="2"/>
  <c r="BE703" i="2"/>
  <c r="T703" i="2"/>
  <c r="R703" i="2"/>
  <c r="P703" i="2"/>
  <c r="BI702" i="2"/>
  <c r="BH702" i="2"/>
  <c r="BG702" i="2"/>
  <c r="BE702" i="2"/>
  <c r="T702" i="2"/>
  <c r="R702" i="2"/>
  <c r="P702" i="2"/>
  <c r="BI701" i="2"/>
  <c r="BH701" i="2"/>
  <c r="BG701" i="2"/>
  <c r="BE701" i="2"/>
  <c r="T701" i="2"/>
  <c r="R701" i="2"/>
  <c r="P701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5" i="2"/>
  <c r="BH695" i="2"/>
  <c r="BG695" i="2"/>
  <c r="BE695" i="2"/>
  <c r="T695" i="2"/>
  <c r="R695" i="2"/>
  <c r="P695" i="2"/>
  <c r="BI694" i="2"/>
  <c r="BH694" i="2"/>
  <c r="BG694" i="2"/>
  <c r="BE694" i="2"/>
  <c r="T694" i="2"/>
  <c r="R694" i="2"/>
  <c r="P694" i="2"/>
  <c r="BI693" i="2"/>
  <c r="BH693" i="2"/>
  <c r="BG693" i="2"/>
  <c r="BE693" i="2"/>
  <c r="T693" i="2"/>
  <c r="R693" i="2"/>
  <c r="P693" i="2"/>
  <c r="BI692" i="2"/>
  <c r="BH692" i="2"/>
  <c r="BG692" i="2"/>
  <c r="BE692" i="2"/>
  <c r="T692" i="2"/>
  <c r="R692" i="2"/>
  <c r="P692" i="2"/>
  <c r="BI689" i="2"/>
  <c r="BH689" i="2"/>
  <c r="BG689" i="2"/>
  <c r="BE689" i="2"/>
  <c r="T689" i="2"/>
  <c r="R689" i="2"/>
  <c r="P689" i="2"/>
  <c r="BI688" i="2"/>
  <c r="BH688" i="2"/>
  <c r="BG688" i="2"/>
  <c r="BE688" i="2"/>
  <c r="T688" i="2"/>
  <c r="R688" i="2"/>
  <c r="P688" i="2"/>
  <c r="BI687" i="2"/>
  <c r="BH687" i="2"/>
  <c r="BG687" i="2"/>
  <c r="BE687" i="2"/>
  <c r="T687" i="2"/>
  <c r="R687" i="2"/>
  <c r="P687" i="2"/>
  <c r="BI686" i="2"/>
  <c r="BH686" i="2"/>
  <c r="BG686" i="2"/>
  <c r="BE686" i="2"/>
  <c r="T686" i="2"/>
  <c r="R686" i="2"/>
  <c r="P686" i="2"/>
  <c r="BI676" i="2"/>
  <c r="BH676" i="2"/>
  <c r="BG676" i="2"/>
  <c r="BE676" i="2"/>
  <c r="T676" i="2"/>
  <c r="R676" i="2"/>
  <c r="P676" i="2"/>
  <c r="BI675" i="2"/>
  <c r="BH675" i="2"/>
  <c r="BG675" i="2"/>
  <c r="BE675" i="2"/>
  <c r="T675" i="2"/>
  <c r="R675" i="2"/>
  <c r="P675" i="2"/>
  <c r="BI674" i="2"/>
  <c r="BH674" i="2"/>
  <c r="BG674" i="2"/>
  <c r="BE674" i="2"/>
  <c r="T674" i="2"/>
  <c r="R674" i="2"/>
  <c r="P674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58" i="2"/>
  <c r="BH658" i="2"/>
  <c r="BG658" i="2"/>
  <c r="BE658" i="2"/>
  <c r="T658" i="2"/>
  <c r="R658" i="2"/>
  <c r="P658" i="2"/>
  <c r="BI650" i="2"/>
  <c r="BH650" i="2"/>
  <c r="BG650" i="2"/>
  <c r="BE650" i="2"/>
  <c r="T650" i="2"/>
  <c r="R650" i="2"/>
  <c r="P650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3" i="2"/>
  <c r="BH643" i="2"/>
  <c r="BG643" i="2"/>
  <c r="BE643" i="2"/>
  <c r="T643" i="2"/>
  <c r="R643" i="2"/>
  <c r="P643" i="2"/>
  <c r="BI641" i="2"/>
  <c r="BH641" i="2"/>
  <c r="BG641" i="2"/>
  <c r="BE641" i="2"/>
  <c r="T641" i="2"/>
  <c r="R641" i="2"/>
  <c r="P641" i="2"/>
  <c r="BI639" i="2"/>
  <c r="BH639" i="2"/>
  <c r="BG639" i="2"/>
  <c r="BE639" i="2"/>
  <c r="T639" i="2"/>
  <c r="R639" i="2"/>
  <c r="P639" i="2"/>
  <c r="BI637" i="2"/>
  <c r="BH637" i="2"/>
  <c r="BG637" i="2"/>
  <c r="BE637" i="2"/>
  <c r="T637" i="2"/>
  <c r="R637" i="2"/>
  <c r="P637" i="2"/>
  <c r="BI636" i="2"/>
  <c r="BH636" i="2"/>
  <c r="BG636" i="2"/>
  <c r="BE636" i="2"/>
  <c r="T636" i="2"/>
  <c r="R636" i="2"/>
  <c r="P636" i="2"/>
  <c r="BI635" i="2"/>
  <c r="BH635" i="2"/>
  <c r="BG635" i="2"/>
  <c r="BE635" i="2"/>
  <c r="T635" i="2"/>
  <c r="R635" i="2"/>
  <c r="P635" i="2"/>
  <c r="BI623" i="2"/>
  <c r="BH623" i="2"/>
  <c r="BG623" i="2"/>
  <c r="BE623" i="2"/>
  <c r="T623" i="2"/>
  <c r="R623" i="2"/>
  <c r="P623" i="2"/>
  <c r="BI622" i="2"/>
  <c r="BH622" i="2"/>
  <c r="BG622" i="2"/>
  <c r="BE622" i="2"/>
  <c r="T622" i="2"/>
  <c r="R622" i="2"/>
  <c r="P622" i="2"/>
  <c r="BI621" i="2"/>
  <c r="BH621" i="2"/>
  <c r="BG621" i="2"/>
  <c r="BE621" i="2"/>
  <c r="T621" i="2"/>
  <c r="R621" i="2"/>
  <c r="P621" i="2"/>
  <c r="BI620" i="2"/>
  <c r="BH620" i="2"/>
  <c r="BG620" i="2"/>
  <c r="BE620" i="2"/>
  <c r="T620" i="2"/>
  <c r="R620" i="2"/>
  <c r="P620" i="2"/>
  <c r="BI619" i="2"/>
  <c r="BH619" i="2"/>
  <c r="BG619" i="2"/>
  <c r="BE619" i="2"/>
  <c r="T619" i="2"/>
  <c r="R619" i="2"/>
  <c r="P619" i="2"/>
  <c r="BI618" i="2"/>
  <c r="BH618" i="2"/>
  <c r="BG618" i="2"/>
  <c r="BE618" i="2"/>
  <c r="T618" i="2"/>
  <c r="R618" i="2"/>
  <c r="P618" i="2"/>
  <c r="BI617" i="2"/>
  <c r="BH617" i="2"/>
  <c r="BG617" i="2"/>
  <c r="BE617" i="2"/>
  <c r="T617" i="2"/>
  <c r="R617" i="2"/>
  <c r="P617" i="2"/>
  <c r="BI616" i="2"/>
  <c r="BH616" i="2"/>
  <c r="BG616" i="2"/>
  <c r="BE616" i="2"/>
  <c r="T616" i="2"/>
  <c r="R616" i="2"/>
  <c r="P616" i="2"/>
  <c r="BI615" i="2"/>
  <c r="BH615" i="2"/>
  <c r="BG615" i="2"/>
  <c r="BE615" i="2"/>
  <c r="T615" i="2"/>
  <c r="R615" i="2"/>
  <c r="P615" i="2"/>
  <c r="BI614" i="2"/>
  <c r="BH614" i="2"/>
  <c r="BG614" i="2"/>
  <c r="BE614" i="2"/>
  <c r="T614" i="2"/>
  <c r="R614" i="2"/>
  <c r="P614" i="2"/>
  <c r="BI612" i="2"/>
  <c r="BH612" i="2"/>
  <c r="BG612" i="2"/>
  <c r="BE612" i="2"/>
  <c r="T612" i="2"/>
  <c r="R612" i="2"/>
  <c r="P612" i="2"/>
  <c r="BI609" i="2"/>
  <c r="BH609" i="2"/>
  <c r="BG609" i="2"/>
  <c r="BE609" i="2"/>
  <c r="T609" i="2"/>
  <c r="R609" i="2"/>
  <c r="P609" i="2"/>
  <c r="BI607" i="2"/>
  <c r="BH607" i="2"/>
  <c r="BG607" i="2"/>
  <c r="BE607" i="2"/>
  <c r="T607" i="2"/>
  <c r="R607" i="2"/>
  <c r="P607" i="2"/>
  <c r="BI604" i="2"/>
  <c r="BH604" i="2"/>
  <c r="BG604" i="2"/>
  <c r="BE604" i="2"/>
  <c r="T604" i="2"/>
  <c r="R604" i="2"/>
  <c r="P604" i="2"/>
  <c r="BI602" i="2"/>
  <c r="BH602" i="2"/>
  <c r="BG602" i="2"/>
  <c r="BE602" i="2"/>
  <c r="T602" i="2"/>
  <c r="R602" i="2"/>
  <c r="P602" i="2"/>
  <c r="BI599" i="2"/>
  <c r="BH599" i="2"/>
  <c r="BG599" i="2"/>
  <c r="BE599" i="2"/>
  <c r="T599" i="2"/>
  <c r="R599" i="2"/>
  <c r="P599" i="2"/>
  <c r="BI575" i="2"/>
  <c r="BH575" i="2"/>
  <c r="BG575" i="2"/>
  <c r="BE575" i="2"/>
  <c r="T575" i="2"/>
  <c r="R575" i="2"/>
  <c r="P575" i="2"/>
  <c r="BI556" i="2"/>
  <c r="BH556" i="2"/>
  <c r="BG556" i="2"/>
  <c r="BE556" i="2"/>
  <c r="T556" i="2"/>
  <c r="R556" i="2"/>
  <c r="P556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8" i="2"/>
  <c r="BH548" i="2"/>
  <c r="BG548" i="2"/>
  <c r="BE548" i="2"/>
  <c r="T548" i="2"/>
  <c r="R548" i="2"/>
  <c r="P548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2" i="2"/>
  <c r="BH522" i="2"/>
  <c r="BG522" i="2"/>
  <c r="BE522" i="2"/>
  <c r="T522" i="2"/>
  <c r="R522" i="2"/>
  <c r="P522" i="2"/>
  <c r="BI519" i="2"/>
  <c r="BH519" i="2"/>
  <c r="BG519" i="2"/>
  <c r="BE519" i="2"/>
  <c r="T519" i="2"/>
  <c r="R519" i="2"/>
  <c r="P519" i="2"/>
  <c r="BI516" i="2"/>
  <c r="BH516" i="2"/>
  <c r="BG516" i="2"/>
  <c r="BE516" i="2"/>
  <c r="T516" i="2"/>
  <c r="R516" i="2"/>
  <c r="P516" i="2"/>
  <c r="BI513" i="2"/>
  <c r="BH513" i="2"/>
  <c r="BG513" i="2"/>
  <c r="BE513" i="2"/>
  <c r="T513" i="2"/>
  <c r="R513" i="2"/>
  <c r="P513" i="2"/>
  <c r="BI509" i="2"/>
  <c r="BH509" i="2"/>
  <c r="BG509" i="2"/>
  <c r="BE509" i="2"/>
  <c r="T509" i="2"/>
  <c r="R509" i="2"/>
  <c r="P509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R502" i="2"/>
  <c r="P502" i="2"/>
  <c r="BI499" i="2"/>
  <c r="BH499" i="2"/>
  <c r="BG499" i="2"/>
  <c r="BE499" i="2"/>
  <c r="T499" i="2"/>
  <c r="R499" i="2"/>
  <c r="P499" i="2"/>
  <c r="BI497" i="2"/>
  <c r="BH497" i="2"/>
  <c r="BG497" i="2"/>
  <c r="BE497" i="2"/>
  <c r="T497" i="2"/>
  <c r="R497" i="2"/>
  <c r="P497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3" i="2"/>
  <c r="BH493" i="2"/>
  <c r="BG493" i="2"/>
  <c r="BE493" i="2"/>
  <c r="T493" i="2"/>
  <c r="R493" i="2"/>
  <c r="P493" i="2"/>
  <c r="BI490" i="2"/>
  <c r="BH490" i="2"/>
  <c r="BG490" i="2"/>
  <c r="BE490" i="2"/>
  <c r="T490" i="2"/>
  <c r="R490" i="2"/>
  <c r="P490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6" i="2"/>
  <c r="BH476" i="2"/>
  <c r="BG476" i="2"/>
  <c r="BE476" i="2"/>
  <c r="T476" i="2"/>
  <c r="R476" i="2"/>
  <c r="P476" i="2"/>
  <c r="BI473" i="2"/>
  <c r="BH473" i="2"/>
  <c r="BG473" i="2"/>
  <c r="BE473" i="2"/>
  <c r="T473" i="2"/>
  <c r="R473" i="2"/>
  <c r="P473" i="2"/>
  <c r="BI470" i="2"/>
  <c r="BH470" i="2"/>
  <c r="BG470" i="2"/>
  <c r="BE470" i="2"/>
  <c r="T470" i="2"/>
  <c r="R470" i="2"/>
  <c r="P470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2" i="2"/>
  <c r="BH462" i="2"/>
  <c r="BG462" i="2"/>
  <c r="BE462" i="2"/>
  <c r="T462" i="2"/>
  <c r="R462" i="2"/>
  <c r="P462" i="2"/>
  <c r="BI459" i="2"/>
  <c r="BH459" i="2"/>
  <c r="BG459" i="2"/>
  <c r="BE459" i="2"/>
  <c r="T459" i="2"/>
  <c r="R459" i="2"/>
  <c r="P459" i="2"/>
  <c r="BI456" i="2"/>
  <c r="BH456" i="2"/>
  <c r="BG456" i="2"/>
  <c r="BE456" i="2"/>
  <c r="T456" i="2"/>
  <c r="R456" i="2"/>
  <c r="P456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7" i="2"/>
  <c r="BH437" i="2"/>
  <c r="BG437" i="2"/>
  <c r="BE437" i="2"/>
  <c r="T437" i="2"/>
  <c r="R437" i="2"/>
  <c r="P437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2" i="2"/>
  <c r="BH392" i="2"/>
  <c r="BG392" i="2"/>
  <c r="BE392" i="2"/>
  <c r="T392" i="2"/>
  <c r="R392" i="2"/>
  <c r="P392" i="2"/>
  <c r="BI384" i="2"/>
  <c r="BH384" i="2"/>
  <c r="BG384" i="2"/>
  <c r="BE384" i="2"/>
  <c r="T384" i="2"/>
  <c r="R384" i="2"/>
  <c r="P384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2" i="2"/>
  <c r="BH362" i="2"/>
  <c r="BG362" i="2"/>
  <c r="BE362" i="2"/>
  <c r="T362" i="2"/>
  <c r="R362" i="2"/>
  <c r="P362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74" i="2"/>
  <c r="BH274" i="2"/>
  <c r="BG274" i="2"/>
  <c r="BE274" i="2"/>
  <c r="T274" i="2"/>
  <c r="R274" i="2"/>
  <c r="P274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57" i="2"/>
  <c r="BH257" i="2"/>
  <c r="BG257" i="2"/>
  <c r="BE257" i="2"/>
  <c r="T257" i="2"/>
  <c r="R257" i="2"/>
  <c r="P257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2" i="2"/>
  <c r="BH242" i="2"/>
  <c r="BG242" i="2"/>
  <c r="BE242" i="2"/>
  <c r="T242" i="2"/>
  <c r="R242" i="2"/>
  <c r="P242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87" i="2"/>
  <c r="BH187" i="2"/>
  <c r="BG187" i="2"/>
  <c r="BE187" i="2"/>
  <c r="T187" i="2"/>
  <c r="R187" i="2"/>
  <c r="P187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J143" i="2"/>
  <c r="F140" i="2"/>
  <c r="E138" i="2"/>
  <c r="J92" i="2"/>
  <c r="F89" i="2"/>
  <c r="E87" i="2"/>
  <c r="J21" i="2"/>
  <c r="E21" i="2"/>
  <c r="J91" i="2"/>
  <c r="J20" i="2"/>
  <c r="J18" i="2"/>
  <c r="E18" i="2"/>
  <c r="F143" i="2" s="1"/>
  <c r="J17" i="2"/>
  <c r="J15" i="2"/>
  <c r="E15" i="2"/>
  <c r="F91" i="2"/>
  <c r="J14" i="2"/>
  <c r="J140" i="2"/>
  <c r="E7" i="2"/>
  <c r="E85" i="2"/>
  <c r="L90" i="1"/>
  <c r="AM90" i="1"/>
  <c r="AM89" i="1"/>
  <c r="L89" i="1"/>
  <c r="AM87" i="1"/>
  <c r="L87" i="1"/>
  <c r="L85" i="1"/>
  <c r="L84" i="1"/>
  <c r="BK950" i="2"/>
  <c r="BK897" i="2"/>
  <c r="J826" i="2"/>
  <c r="J773" i="2"/>
  <c r="J738" i="2"/>
  <c r="J650" i="2"/>
  <c r="BK552" i="2"/>
  <c r="BK506" i="2"/>
  <c r="J447" i="2"/>
  <c r="J404" i="2"/>
  <c r="J368" i="2"/>
  <c r="BK251" i="2"/>
  <c r="BK959" i="2"/>
  <c r="J867" i="2"/>
  <c r="J801" i="2"/>
  <c r="J759" i="2"/>
  <c r="J717" i="2"/>
  <c r="J621" i="2"/>
  <c r="J541" i="2"/>
  <c r="J453" i="2"/>
  <c r="BK420" i="2"/>
  <c r="J373" i="2"/>
  <c r="BK274" i="2"/>
  <c r="BK174" i="2"/>
  <c r="BK952" i="2"/>
  <c r="BK894" i="2"/>
  <c r="BK781" i="2"/>
  <c r="BK737" i="2"/>
  <c r="BK829" i="2"/>
  <c r="J781" i="2"/>
  <c r="BK754" i="2"/>
  <c r="J701" i="2"/>
  <c r="J641" i="2"/>
  <c r="BK496" i="2"/>
  <c r="J448" i="2"/>
  <c r="BK376" i="2"/>
  <c r="J274" i="2"/>
  <c r="BK976" i="2"/>
  <c r="BK859" i="2"/>
  <c r="J646" i="2"/>
  <c r="BK607" i="2"/>
  <c r="J504" i="2"/>
  <c r="BK467" i="2"/>
  <c r="J437" i="2"/>
  <c r="BK353" i="2"/>
  <c r="BK309" i="2"/>
  <c r="BK225" i="2"/>
  <c r="BK880" i="2"/>
  <c r="BK837" i="2"/>
  <c r="BK790" i="2"/>
  <c r="BK752" i="2"/>
  <c r="J689" i="2"/>
  <c r="J607" i="2"/>
  <c r="BK486" i="2"/>
  <c r="BK466" i="2"/>
  <c r="BK447" i="2"/>
  <c r="BK417" i="2"/>
  <c r="J314" i="2"/>
  <c r="J232" i="2"/>
  <c r="BK159" i="2"/>
  <c r="BK1027" i="2"/>
  <c r="J992" i="2"/>
  <c r="BK983" i="2"/>
  <c r="BK979" i="2"/>
  <c r="BK957" i="2"/>
  <c r="J849" i="2"/>
  <c r="J814" i="2"/>
  <c r="BK789" i="2"/>
  <c r="J740" i="2"/>
  <c r="J692" i="2"/>
  <c r="J658" i="2"/>
  <c r="BK604" i="2"/>
  <c r="J542" i="2"/>
  <c r="J482" i="2"/>
  <c r="BK433" i="2"/>
  <c r="BK379" i="2"/>
  <c r="J286" i="2"/>
  <c r="BK248" i="2"/>
  <c r="BK149" i="2"/>
  <c r="BK915" i="2"/>
  <c r="J810" i="2"/>
  <c r="J758" i="2"/>
  <c r="BK735" i="2"/>
  <c r="J636" i="2"/>
  <c r="J539" i="2"/>
  <c r="J470" i="2"/>
  <c r="J414" i="2"/>
  <c r="BK303" i="2"/>
  <c r="BK232" i="2"/>
  <c r="BK970" i="2"/>
  <c r="J850" i="2"/>
  <c r="BK810" i="2"/>
  <c r="BK740" i="2"/>
  <c r="BK662" i="2"/>
  <c r="J556" i="2"/>
  <c r="J451" i="2"/>
  <c r="J362" i="2"/>
  <c r="BK257" i="2"/>
  <c r="J149" i="2"/>
  <c r="BK930" i="2"/>
  <c r="J903" i="2"/>
  <c r="BK855" i="2"/>
  <c r="J811" i="2"/>
  <c r="BK751" i="2"/>
  <c r="J734" i="2"/>
  <c r="J687" i="2"/>
  <c r="BK639" i="2"/>
  <c r="J544" i="2"/>
  <c r="BK513" i="2"/>
  <c r="J473" i="2"/>
  <c r="J434" i="2"/>
  <c r="BK381" i="2"/>
  <c r="BK301" i="2"/>
  <c r="BK975" i="2"/>
  <c r="BK906" i="2"/>
  <c r="BK778" i="2"/>
  <c r="BK748" i="2"/>
  <c r="BK921" i="2"/>
  <c r="BK826" i="2"/>
  <c r="J771" i="2"/>
  <c r="BK703" i="2"/>
  <c r="J696" i="2"/>
  <c r="BK618" i="2"/>
  <c r="BK522" i="2"/>
  <c r="J490" i="2"/>
  <c r="BK401" i="2"/>
  <c r="J326" i="2"/>
  <c r="J949" i="2"/>
  <c r="J897" i="2"/>
  <c r="BK839" i="2"/>
  <c r="BK619" i="2"/>
  <c r="BK550" i="2"/>
  <c r="J499" i="2"/>
  <c r="J450" i="2"/>
  <c r="J420" i="2"/>
  <c r="J371" i="2"/>
  <c r="BK288" i="2"/>
  <c r="J203" i="2"/>
  <c r="J890" i="2"/>
  <c r="BK849" i="2"/>
  <c r="J800" i="2"/>
  <c r="J792" i="2"/>
  <c r="J763" i="2"/>
  <c r="J737" i="2"/>
  <c r="BK676" i="2"/>
  <c r="J604" i="2"/>
  <c r="BK519" i="2"/>
  <c r="BK483" i="2"/>
  <c r="BK452" i="2"/>
  <c r="BK441" i="2"/>
  <c r="J392" i="2"/>
  <c r="J291" i="2"/>
  <c r="BK206" i="2"/>
  <c r="J1034" i="2"/>
  <c r="J1027" i="2"/>
  <c r="J993" i="2"/>
  <c r="BK987" i="2"/>
  <c r="BK981" i="2"/>
  <c r="J970" i="2"/>
  <c r="J945" i="2"/>
  <c r="BK908" i="2"/>
  <c r="J793" i="2"/>
  <c r="J735" i="2"/>
  <c r="J694" i="2"/>
  <c r="BK623" i="2"/>
  <c r="J552" i="2"/>
  <c r="J486" i="2"/>
  <c r="BK437" i="2"/>
  <c r="J381" i="2"/>
  <c r="J304" i="2"/>
  <c r="J257" i="2"/>
  <c r="J152" i="2"/>
  <c r="J969" i="2"/>
  <c r="J910" i="2"/>
  <c r="J796" i="2"/>
  <c r="J753" i="2"/>
  <c r="BK694" i="2"/>
  <c r="J599" i="2"/>
  <c r="J548" i="2"/>
  <c r="J465" i="2"/>
  <c r="BK429" i="2"/>
  <c r="BK384" i="2"/>
  <c r="BK291" i="2"/>
  <c r="J229" i="2"/>
  <c r="J973" i="2"/>
  <c r="J911" i="2"/>
  <c r="BK820" i="2"/>
  <c r="J790" i="2"/>
  <c r="J732" i="2"/>
  <c r="BK658" i="2"/>
  <c r="BK614" i="2"/>
  <c r="J538" i="2"/>
  <c r="BK425" i="2"/>
  <c r="J378" i="2"/>
  <c r="BK315" i="2"/>
  <c r="BK229" i="2"/>
  <c r="BK155" i="2"/>
  <c r="BK939" i="2"/>
  <c r="J889" i="2"/>
  <c r="J829" i="2"/>
  <c r="BK770" i="2"/>
  <c r="J721" i="2"/>
  <c r="BK643" i="2"/>
  <c r="J553" i="2"/>
  <c r="J494" i="2"/>
  <c r="BK456" i="2"/>
  <c r="J432" i="2"/>
  <c r="BK392" i="2"/>
  <c r="BK305" i="2"/>
  <c r="BK226" i="2"/>
  <c r="J927" i="2"/>
  <c r="BK878" i="2"/>
  <c r="BK772" i="2"/>
  <c r="J674" i="2"/>
  <c r="BK870" i="2"/>
  <c r="BK801" i="2"/>
  <c r="BK743" i="2"/>
  <c r="BK687" i="2"/>
  <c r="BK556" i="2"/>
  <c r="J513" i="2"/>
  <c r="J466" i="2"/>
  <c r="BK336" i="2"/>
  <c r="BK219" i="2"/>
  <c r="J974" i="2"/>
  <c r="J924" i="2"/>
  <c r="J647" i="2"/>
  <c r="J531" i="2"/>
  <c r="BK482" i="2"/>
  <c r="BK446" i="2"/>
  <c r="BK440" i="2"/>
  <c r="J398" i="2"/>
  <c r="BK326" i="2"/>
  <c r="J251" i="2"/>
  <c r="J159" i="2"/>
  <c r="BK853" i="2"/>
  <c r="J808" i="2"/>
  <c r="BK794" i="2"/>
  <c r="J767" i="2"/>
  <c r="J733" i="2"/>
  <c r="J635" i="2"/>
  <c r="BK545" i="2"/>
  <c r="J481" i="2"/>
  <c r="BK465" i="2"/>
  <c r="BK444" i="2"/>
  <c r="BK398" i="2"/>
  <c r="J284" i="2"/>
  <c r="J174" i="2"/>
  <c r="BK1030" i="2"/>
  <c r="BK993" i="2"/>
  <c r="J989" i="2"/>
  <c r="J981" i="2"/>
  <c r="BK961" i="2"/>
  <c r="BK924" i="2"/>
  <c r="J842" i="2"/>
  <c r="BK761" i="2"/>
  <c r="BK733" i="2"/>
  <c r="J662" i="2"/>
  <c r="J622" i="2"/>
  <c r="BK548" i="2"/>
  <c r="BK487" i="2"/>
  <c r="BK427" i="2"/>
  <c r="J349" i="2"/>
  <c r="BK264" i="2"/>
  <c r="J173" i="2"/>
  <c r="BK755" i="2"/>
  <c r="BK542" i="2"/>
  <c r="J427" i="2"/>
  <c r="J356" i="2"/>
  <c r="J263" i="2"/>
  <c r="J187" i="2"/>
  <c r="BK958" i="2"/>
  <c r="J921" i="2"/>
  <c r="J853" i="2"/>
  <c r="BK759" i="2"/>
  <c r="BK732" i="2"/>
  <c r="BK686" i="2"/>
  <c r="BK635" i="2"/>
  <c r="BK531" i="2"/>
  <c r="BK476" i="2"/>
  <c r="BK405" i="2"/>
  <c r="J317" i="2"/>
  <c r="J290" i="2"/>
  <c r="BK933" i="2"/>
  <c r="BK795" i="2"/>
  <c r="J755" i="2"/>
  <c r="BK741" i="2"/>
  <c r="BK923" i="2"/>
  <c r="J818" i="2"/>
  <c r="BK767" i="2"/>
  <c r="J702" i="2"/>
  <c r="J686" i="2"/>
  <c r="J323" i="2"/>
  <c r="BK242" i="2"/>
  <c r="J870" i="2"/>
  <c r="BK992" i="2"/>
  <c r="J987" i="2"/>
  <c r="J982" i="2"/>
  <c r="J976" i="2"/>
  <c r="BK936" i="2"/>
  <c r="BK890" i="2"/>
  <c r="J815" i="2"/>
  <c r="BK792" i="2"/>
  <c r="BK702" i="2"/>
  <c r="J676" i="2"/>
  <c r="J639" i="2"/>
  <c r="J545" i="2"/>
  <c r="BK493" i="2"/>
  <c r="BK434" i="2"/>
  <c r="BK421" i="2"/>
  <c r="BK337" i="2"/>
  <c r="BK266" i="2"/>
  <c r="J206" i="2"/>
  <c r="J930" i="2"/>
  <c r="J840" i="2"/>
  <c r="J795" i="2"/>
  <c r="J750" i="2"/>
  <c r="J637" i="2"/>
  <c r="BK575" i="2"/>
  <c r="J497" i="2"/>
  <c r="J449" i="2"/>
  <c r="BK399" i="2"/>
  <c r="BK349" i="2"/>
  <c r="BK283" i="2"/>
  <c r="J225" i="2"/>
  <c r="J950" i="2"/>
  <c r="J845" i="2"/>
  <c r="BK763" i="2"/>
  <c r="BK675" i="2"/>
  <c r="BK637" i="2"/>
  <c r="BK553" i="2"/>
  <c r="BK495" i="2"/>
  <c r="J443" i="2"/>
  <c r="BK372" i="2"/>
  <c r="BK335" i="2"/>
  <c r="J226" i="2"/>
  <c r="BK152" i="2"/>
  <c r="BK949" i="2"/>
  <c r="BK911" i="2"/>
  <c r="J820" i="2"/>
  <c r="J794" i="2"/>
  <c r="J736" i="2"/>
  <c r="J703" i="2"/>
  <c r="BK674" i="2"/>
  <c r="BK622" i="2"/>
  <c r="BK541" i="2"/>
  <c r="BK505" i="2"/>
  <c r="BK451" i="2"/>
  <c r="BK411" i="2"/>
  <c r="J306" i="2"/>
  <c r="BK285" i="2"/>
  <c r="BK973" i="2"/>
  <c r="BK910" i="2"/>
  <c r="BK793" i="2"/>
  <c r="J752" i="2"/>
  <c r="J952" i="2"/>
  <c r="BK850" i="2"/>
  <c r="J786" i="2"/>
  <c r="J731" i="2"/>
  <c r="BK689" i="2"/>
  <c r="BK636" i="2"/>
  <c r="J516" i="2"/>
  <c r="J479" i="2"/>
  <c r="J377" i="2"/>
  <c r="BK356" i="2"/>
  <c r="J301" i="2"/>
  <c r="J978" i="2"/>
  <c r="J878" i="2"/>
  <c r="J648" i="2"/>
  <c r="BK554" i="2"/>
  <c r="BK490" i="2"/>
  <c r="BK453" i="2"/>
  <c r="BK414" i="2"/>
  <c r="J337" i="2"/>
  <c r="BK294" i="2"/>
  <c r="BK263" i="2"/>
  <c r="BK903" i="2"/>
  <c r="J856" i="2"/>
  <c r="J838" i="2"/>
  <c r="J799" i="2"/>
  <c r="J772" i="2"/>
  <c r="J760" i="2"/>
  <c r="BK742" i="2"/>
  <c r="J616" i="2"/>
  <c r="BK599" i="2"/>
  <c r="J502" i="2"/>
  <c r="J476" i="2"/>
  <c r="BK448" i="2"/>
  <c r="BK443" i="2"/>
  <c r="BK323" i="2"/>
  <c r="J215" i="2"/>
  <c r="J1032" i="2"/>
  <c r="BK1012" i="2"/>
  <c r="J990" i="2"/>
  <c r="BK982" i="2"/>
  <c r="BK977" i="2"/>
  <c r="J959" i="2"/>
  <c r="J893" i="2"/>
  <c r="BK800" i="2"/>
  <c r="BK744" i="2"/>
  <c r="BK697" i="2"/>
  <c r="J661" i="2"/>
  <c r="J612" i="2"/>
  <c r="J496" i="2"/>
  <c r="BK459" i="2"/>
  <c r="BK432" i="2"/>
  <c r="J372" i="2"/>
  <c r="J285" i="2"/>
  <c r="J177" i="2"/>
  <c r="J960" i="2"/>
  <c r="BK913" i="2"/>
  <c r="BK838" i="2"/>
  <c r="J791" i="2"/>
  <c r="BK736" i="2"/>
  <c r="BK692" i="2"/>
  <c r="J623" i="2"/>
  <c r="J551" i="2"/>
  <c r="BK494" i="2"/>
  <c r="J433" i="2"/>
  <c r="BK408" i="2"/>
  <c r="BK332" i="2"/>
  <c r="J265" i="2"/>
  <c r="J975" i="2"/>
  <c r="J958" i="2"/>
  <c r="BK854" i="2"/>
  <c r="BK814" i="2"/>
  <c r="BK786" i="2"/>
  <c r="BK696" i="2"/>
  <c r="BK648" i="2"/>
  <c r="J575" i="2"/>
  <c r="J509" i="2"/>
  <c r="J426" i="2"/>
  <c r="J384" i="2"/>
  <c r="BK343" i="2"/>
  <c r="J218" i="2"/>
  <c r="J977" i="2"/>
  <c r="J866" i="2"/>
  <c r="BK817" i="2"/>
  <c r="BK745" i="2"/>
  <c r="J697" i="2"/>
  <c r="BK646" i="2"/>
  <c r="BK609" i="2"/>
  <c r="J522" i="2"/>
  <c r="J441" i="2"/>
  <c r="J401" i="2"/>
  <c r="BK265" i="2"/>
  <c r="BK215" i="2"/>
  <c r="J908" i="2"/>
  <c r="BK866" i="2"/>
  <c r="BK766" i="2"/>
  <c r="J745" i="2"/>
  <c r="J913" i="2"/>
  <c r="BK819" i="2"/>
  <c r="J775" i="2"/>
  <c r="J742" i="2"/>
  <c r="J693" i="2"/>
  <c r="J649" i="2"/>
  <c r="J537" i="2"/>
  <c r="BK509" i="2"/>
  <c r="J467" i="2"/>
  <c r="BK362" i="2"/>
  <c r="BK177" i="2"/>
  <c r="J933" i="2"/>
  <c r="J862" i="2"/>
  <c r="J643" i="2"/>
  <c r="BK481" i="2"/>
  <c r="BK445" i="2"/>
  <c r="J421" i="2"/>
  <c r="J379" i="2"/>
  <c r="BK236" i="2"/>
  <c r="BK862" i="2"/>
  <c r="BK842" i="2"/>
  <c r="J802" i="2"/>
  <c r="J770" i="2"/>
  <c r="J748" i="2"/>
  <c r="J609" i="2"/>
  <c r="J493" i="2"/>
  <c r="J459" i="2"/>
  <c r="BK435" i="2"/>
  <c r="BK368" i="2"/>
  <c r="J266" i="2"/>
  <c r="AS94" i="1"/>
  <c r="BK1023" i="2"/>
  <c r="BK990" i="2"/>
  <c r="J986" i="2"/>
  <c r="BK974" i="2"/>
  <c r="J915" i="2"/>
  <c r="J819" i="2"/>
  <c r="J766" i="2"/>
  <c r="BK721" i="2"/>
  <c r="BK688" i="2"/>
  <c r="BK617" i="2"/>
  <c r="BK544" i="2"/>
  <c r="J435" i="2"/>
  <c r="BK424" i="2"/>
  <c r="J376" i="2"/>
  <c r="BK284" i="2"/>
  <c r="J236" i="2"/>
  <c r="J957" i="2"/>
  <c r="J892" i="2"/>
  <c r="J817" i="2"/>
  <c r="J761" i="2"/>
  <c r="BK641" i="2"/>
  <c r="BK620" i="2"/>
  <c r="BK516" i="2"/>
  <c r="BK462" i="2"/>
  <c r="J411" i="2"/>
  <c r="J305" i="2"/>
  <c r="J242" i="2"/>
  <c r="J207" i="2"/>
  <c r="BK945" i="2"/>
  <c r="J839" i="2"/>
  <c r="BK799" i="2"/>
  <c r="J747" i="2"/>
  <c r="J688" i="2"/>
  <c r="J617" i="2"/>
  <c r="J550" i="2"/>
  <c r="J505" i="2"/>
  <c r="BK400" i="2"/>
  <c r="J353" i="2"/>
  <c r="J294" i="2"/>
  <c r="BK207" i="2"/>
  <c r="BK960" i="2"/>
  <c r="BK927" i="2"/>
  <c r="BK867" i="2"/>
  <c r="BK818" i="2"/>
  <c r="BK738" i="2"/>
  <c r="BK717" i="2"/>
  <c r="BK661" i="2"/>
  <c r="BK616" i="2"/>
  <c r="BK537" i="2"/>
  <c r="BK497" i="2"/>
  <c r="J440" i="2"/>
  <c r="J417" i="2"/>
  <c r="BK378" i="2"/>
  <c r="BK304" i="2"/>
  <c r="J219" i="2"/>
  <c r="J961" i="2"/>
  <c r="BK892" i="2"/>
  <c r="BK773" i="2"/>
  <c r="BK734" i="2"/>
  <c r="J906" i="2"/>
  <c r="J789" i="2"/>
  <c r="BK758" i="2"/>
  <c r="BK698" i="2"/>
  <c r="BK647" i="2"/>
  <c r="J519" i="2"/>
  <c r="BK499" i="2"/>
  <c r="J425" i="2"/>
  <c r="J343" i="2"/>
  <c r="BK203" i="2"/>
  <c r="J936" i="2"/>
  <c r="J854" i="2"/>
  <c r="BK612" i="2"/>
  <c r="J540" i="2"/>
  <c r="J480" i="2"/>
  <c r="J444" i="2"/>
  <c r="BK404" i="2"/>
  <c r="J336" i="2"/>
  <c r="BK286" i="2"/>
  <c r="J894" i="2"/>
  <c r="J855" i="2"/>
  <c r="J809" i="2"/>
  <c r="BK775" i="2"/>
  <c r="BK750" i="2"/>
  <c r="BK621" i="2"/>
  <c r="J554" i="2"/>
  <c r="J506" i="2"/>
  <c r="BK480" i="2"/>
  <c r="J456" i="2"/>
  <c r="J445" i="2"/>
  <c r="J399" i="2"/>
  <c r="BK306" i="2"/>
  <c r="BK218" i="2"/>
  <c r="BK1034" i="2"/>
  <c r="J1030" i="2"/>
  <c r="J1012" i="2"/>
  <c r="BK986" i="2"/>
  <c r="J979" i="2"/>
  <c r="BK969" i="2"/>
  <c r="J859" i="2"/>
  <c r="BK802" i="2"/>
  <c r="BK753" i="2"/>
  <c r="J698" i="2"/>
  <c r="J675" i="2"/>
  <c r="J619" i="2"/>
  <c r="BK602" i="2"/>
  <c r="J495" i="2"/>
  <c r="J442" i="2"/>
  <c r="J408" i="2"/>
  <c r="J315" i="2"/>
  <c r="BK223" i="2"/>
  <c r="J939" i="2"/>
  <c r="BK845" i="2"/>
  <c r="BK811" i="2"/>
  <c r="J778" i="2"/>
  <c r="J743" i="2"/>
  <c r="BK731" i="2"/>
  <c r="J618" i="2"/>
  <c r="J530" i="2"/>
  <c r="J483" i="2"/>
  <c r="BK426" i="2"/>
  <c r="BK371" i="2"/>
  <c r="J288" i="2"/>
  <c r="J235" i="2"/>
  <c r="BK187" i="2"/>
  <c r="J923" i="2"/>
  <c r="BK830" i="2"/>
  <c r="BK791" i="2"/>
  <c r="J720" i="2"/>
  <c r="J615" i="2"/>
  <c r="BK540" i="2"/>
  <c r="J452" i="2"/>
  <c r="J405" i="2"/>
  <c r="BK377" i="2"/>
  <c r="BK317" i="2"/>
  <c r="BK173" i="2"/>
  <c r="J948" i="2"/>
  <c r="BK905" i="2"/>
  <c r="BK856" i="2"/>
  <c r="BK815" i="2"/>
  <c r="J744" i="2"/>
  <c r="BK693" i="2"/>
  <c r="BK649" i="2"/>
  <c r="J614" i="2"/>
  <c r="BK530" i="2"/>
  <c r="BK479" i="2"/>
  <c r="J446" i="2"/>
  <c r="J429" i="2"/>
  <c r="J309" i="2"/>
  <c r="J248" i="2"/>
  <c r="J971" i="2"/>
  <c r="BK889" i="2"/>
  <c r="J754" i="2"/>
  <c r="J695" i="2"/>
  <c r="J837" i="2"/>
  <c r="BK808" i="2"/>
  <c r="BK747" i="2"/>
  <c r="BK701" i="2"/>
  <c r="BK650" i="2"/>
  <c r="BK551" i="2"/>
  <c r="BK504" i="2"/>
  <c r="BK473" i="2"/>
  <c r="J400" i="2"/>
  <c r="J335" i="2"/>
  <c r="BK290" i="2"/>
  <c r="BK971" i="2"/>
  <c r="BK893" i="2"/>
  <c r="J830" i="2"/>
  <c r="J602" i="2"/>
  <c r="BK502" i="2"/>
  <c r="J462" i="2"/>
  <c r="BK442" i="2"/>
  <c r="BK373" i="2"/>
  <c r="BK314" i="2"/>
  <c r="J264" i="2"/>
  <c r="J905" i="2"/>
  <c r="BK840" i="2"/>
  <c r="BK796" i="2"/>
  <c r="BK771" i="2"/>
  <c r="J751" i="2"/>
  <c r="BK720" i="2"/>
  <c r="BK615" i="2"/>
  <c r="BK539" i="2"/>
  <c r="J487" i="2"/>
  <c r="BK470" i="2"/>
  <c r="BK450" i="2"/>
  <c r="J424" i="2"/>
  <c r="J303" i="2"/>
  <c r="J223" i="2"/>
  <c r="BK1032" i="2"/>
  <c r="J1023" i="2"/>
  <c r="BK989" i="2"/>
  <c r="J983" i="2"/>
  <c r="BK978" i="2"/>
  <c r="BK948" i="2"/>
  <c r="J880" i="2"/>
  <c r="BK809" i="2"/>
  <c r="BK760" i="2"/>
  <c r="J741" i="2"/>
  <c r="BK695" i="2"/>
  <c r="J620" i="2"/>
  <c r="BK538" i="2"/>
  <c r="BK449" i="2"/>
  <c r="J332" i="2"/>
  <c r="J283" i="2"/>
  <c r="BK235" i="2"/>
  <c r="J155" i="2"/>
  <c r="T148" i="2" l="1"/>
  <c r="T222" i="2"/>
  <c r="R316" i="2"/>
  <c r="P543" i="2"/>
  <c r="R774" i="2"/>
  <c r="BK848" i="2"/>
  <c r="J848" i="2" s="1"/>
  <c r="J118" i="2" s="1"/>
  <c r="R951" i="2"/>
  <c r="T158" i="2"/>
  <c r="P282" i="2"/>
  <c r="BK293" i="2"/>
  <c r="R380" i="2"/>
  <c r="R428" i="2"/>
  <c r="P436" i="2"/>
  <c r="BK503" i="2"/>
  <c r="J503" i="2"/>
  <c r="J110" i="2" s="1"/>
  <c r="R503" i="2"/>
  <c r="T512" i="2"/>
  <c r="P739" i="2"/>
  <c r="R762" i="2"/>
  <c r="R816" i="2"/>
  <c r="P891" i="2"/>
  <c r="P980" i="2"/>
  <c r="BK148" i="2"/>
  <c r="J148" i="2" s="1"/>
  <c r="J98" i="2" s="1"/>
  <c r="BK222" i="2"/>
  <c r="J222" i="2"/>
  <c r="J100" i="2" s="1"/>
  <c r="T282" i="2"/>
  <c r="P316" i="2"/>
  <c r="BK543" i="2"/>
  <c r="J543" i="2" s="1"/>
  <c r="J112" i="2" s="1"/>
  <c r="BK774" i="2"/>
  <c r="J774" i="2"/>
  <c r="J115" i="2" s="1"/>
  <c r="BK841" i="2"/>
  <c r="J841" i="2"/>
  <c r="J117" i="2" s="1"/>
  <c r="T891" i="2"/>
  <c r="R980" i="2"/>
  <c r="R148" i="2"/>
  <c r="P222" i="2"/>
  <c r="P289" i="2"/>
  <c r="T293" i="2"/>
  <c r="P380" i="2"/>
  <c r="P428" i="2"/>
  <c r="BK436" i="2"/>
  <c r="J436" i="2" s="1"/>
  <c r="J108" i="2" s="1"/>
  <c r="BK498" i="2"/>
  <c r="J498" i="2" s="1"/>
  <c r="J109" i="2" s="1"/>
  <c r="R498" i="2"/>
  <c r="BK512" i="2"/>
  <c r="J512" i="2"/>
  <c r="J111" i="2" s="1"/>
  <c r="BK739" i="2"/>
  <c r="J739" i="2"/>
  <c r="J113" i="2" s="1"/>
  <c r="BK762" i="2"/>
  <c r="J762" i="2"/>
  <c r="J114" i="2" s="1"/>
  <c r="T816" i="2"/>
  <c r="R891" i="2"/>
  <c r="T980" i="2"/>
  <c r="BK158" i="2"/>
  <c r="J158" i="2" s="1"/>
  <c r="J99" i="2" s="1"/>
  <c r="BK282" i="2"/>
  <c r="J282" i="2" s="1"/>
  <c r="J101" i="2" s="1"/>
  <c r="T289" i="2"/>
  <c r="BK316" i="2"/>
  <c r="J316" i="2"/>
  <c r="J105" i="2" s="1"/>
  <c r="R543" i="2"/>
  <c r="P774" i="2"/>
  <c r="P841" i="2"/>
  <c r="T848" i="2"/>
  <c r="P951" i="2"/>
  <c r="P1022" i="2"/>
  <c r="P148" i="2"/>
  <c r="R222" i="2"/>
  <c r="BK289" i="2"/>
  <c r="J289" i="2"/>
  <c r="J102" i="2" s="1"/>
  <c r="R293" i="2"/>
  <c r="T380" i="2"/>
  <c r="T428" i="2"/>
  <c r="R436" i="2"/>
  <c r="P498" i="2"/>
  <c r="P503" i="2"/>
  <c r="P512" i="2"/>
  <c r="R739" i="2"/>
  <c r="T762" i="2"/>
  <c r="BK816" i="2"/>
  <c r="J816" i="2"/>
  <c r="J116" i="2"/>
  <c r="R841" i="2"/>
  <c r="R848" i="2"/>
  <c r="BK951" i="2"/>
  <c r="J951" i="2" s="1"/>
  <c r="J120" i="2" s="1"/>
  <c r="BK1022" i="2"/>
  <c r="J1022" i="2"/>
  <c r="J122" i="2"/>
  <c r="P158" i="2"/>
  <c r="R282" i="2"/>
  <c r="T316" i="2"/>
  <c r="T543" i="2"/>
  <c r="T774" i="2"/>
  <c r="T841" i="2"/>
  <c r="P848" i="2"/>
  <c r="T951" i="2"/>
  <c r="R1022" i="2"/>
  <c r="R158" i="2"/>
  <c r="R289" i="2"/>
  <c r="P293" i="2"/>
  <c r="BK380" i="2"/>
  <c r="J380" i="2" s="1"/>
  <c r="J106" i="2" s="1"/>
  <c r="BK428" i="2"/>
  <c r="J428" i="2" s="1"/>
  <c r="J107" i="2" s="1"/>
  <c r="T436" i="2"/>
  <c r="T498" i="2"/>
  <c r="T503" i="2"/>
  <c r="R512" i="2"/>
  <c r="T739" i="2"/>
  <c r="P762" i="2"/>
  <c r="P816" i="2"/>
  <c r="BK891" i="2"/>
  <c r="J891" i="2"/>
  <c r="J119" i="2" s="1"/>
  <c r="BK980" i="2"/>
  <c r="J980" i="2" s="1"/>
  <c r="J121" i="2" s="1"/>
  <c r="T1022" i="2"/>
  <c r="BK1029" i="2"/>
  <c r="J1029" i="2"/>
  <c r="J124" i="2"/>
  <c r="BK1033" i="2"/>
  <c r="J1033" i="2"/>
  <c r="J126" i="2" s="1"/>
  <c r="BK1031" i="2"/>
  <c r="J1031" i="2"/>
  <c r="J125" i="2" s="1"/>
  <c r="E136" i="2"/>
  <c r="J142" i="2"/>
  <c r="BF149" i="2"/>
  <c r="BF187" i="2"/>
  <c r="BF265" i="2"/>
  <c r="BF290" i="2"/>
  <c r="BF291" i="2"/>
  <c r="BF317" i="2"/>
  <c r="BF332" i="2"/>
  <c r="BF336" i="2"/>
  <c r="BF362" i="2"/>
  <c r="BF384" i="2"/>
  <c r="BF420" i="2"/>
  <c r="BF425" i="2"/>
  <c r="BF443" i="2"/>
  <c r="BF445" i="2"/>
  <c r="BF452" i="2"/>
  <c r="BF496" i="2"/>
  <c r="BF506" i="2"/>
  <c r="BF513" i="2"/>
  <c r="BF516" i="2"/>
  <c r="BF552" i="2"/>
  <c r="BF554" i="2"/>
  <c r="BF620" i="2"/>
  <c r="BF641" i="2"/>
  <c r="BF643" i="2"/>
  <c r="BF649" i="2"/>
  <c r="BF650" i="2"/>
  <c r="BF692" i="2"/>
  <c r="BF698" i="2"/>
  <c r="BF717" i="2"/>
  <c r="BF720" i="2"/>
  <c r="BF731" i="2"/>
  <c r="BF732" i="2"/>
  <c r="BF736" i="2"/>
  <c r="BF742" i="2"/>
  <c r="BF743" i="2"/>
  <c r="BF770" i="2"/>
  <c r="BF771" i="2"/>
  <c r="BF781" i="2"/>
  <c r="BF786" i="2"/>
  <c r="BF793" i="2"/>
  <c r="BF794" i="2"/>
  <c r="BF801" i="2"/>
  <c r="BF808" i="2"/>
  <c r="BF819" i="2"/>
  <c r="BF820" i="2"/>
  <c r="BF840" i="2"/>
  <c r="BF842" i="2"/>
  <c r="BF862" i="2"/>
  <c r="BF870" i="2"/>
  <c r="BF897" i="2"/>
  <c r="BF913" i="2"/>
  <c r="BF921" i="2"/>
  <c r="BF960" i="2"/>
  <c r="BF971" i="2"/>
  <c r="BF973" i="2"/>
  <c r="BF978" i="2"/>
  <c r="BF979" i="2"/>
  <c r="BF981" i="2"/>
  <c r="BF982" i="2"/>
  <c r="BF983" i="2"/>
  <c r="BF986" i="2"/>
  <c r="BF987" i="2"/>
  <c r="BF989" i="2"/>
  <c r="BF990" i="2"/>
  <c r="BF992" i="2"/>
  <c r="BF993" i="2"/>
  <c r="BF1012" i="2"/>
  <c r="BF1023" i="2"/>
  <c r="BF1027" i="2"/>
  <c r="BF1030" i="2"/>
  <c r="BF1032" i="2"/>
  <c r="BF1034" i="2"/>
  <c r="F142" i="2"/>
  <c r="BF177" i="2"/>
  <c r="BF226" i="2"/>
  <c r="BF242" i="2"/>
  <c r="BF248" i="2"/>
  <c r="BF251" i="2"/>
  <c r="BF288" i="2"/>
  <c r="BF294" i="2"/>
  <c r="BF356" i="2"/>
  <c r="BF373" i="2"/>
  <c r="BF381" i="2"/>
  <c r="BF400" i="2"/>
  <c r="BF401" i="2"/>
  <c r="BF404" i="2"/>
  <c r="BF509" i="2"/>
  <c r="BF530" i="2"/>
  <c r="BF531" i="2"/>
  <c r="BF542" i="2"/>
  <c r="BF544" i="2"/>
  <c r="BF550" i="2"/>
  <c r="BF556" i="2"/>
  <c r="BF639" i="2"/>
  <c r="BF695" i="2"/>
  <c r="BF744" i="2"/>
  <c r="BF745" i="2"/>
  <c r="BF789" i="2"/>
  <c r="BF814" i="2"/>
  <c r="BF826" i="2"/>
  <c r="BF892" i="2"/>
  <c r="BF908" i="2"/>
  <c r="BF911" i="2"/>
  <c r="BF155" i="2"/>
  <c r="BF218" i="2"/>
  <c r="BF229" i="2"/>
  <c r="BF274" i="2"/>
  <c r="BF303" i="2"/>
  <c r="BF304" i="2"/>
  <c r="BF392" i="2"/>
  <c r="BF421" i="2"/>
  <c r="BF426" i="2"/>
  <c r="BF432" i="2"/>
  <c r="BF447" i="2"/>
  <c r="BF448" i="2"/>
  <c r="BF470" i="2"/>
  <c r="BF473" i="2"/>
  <c r="BF476" i="2"/>
  <c r="BF486" i="2"/>
  <c r="BF493" i="2"/>
  <c r="BF495" i="2"/>
  <c r="BF504" i="2"/>
  <c r="BF505" i="2"/>
  <c r="BF522" i="2"/>
  <c r="BF538" i="2"/>
  <c r="BF545" i="2"/>
  <c r="BF616" i="2"/>
  <c r="BF621" i="2"/>
  <c r="BF622" i="2"/>
  <c r="BF635" i="2"/>
  <c r="BF837" i="2"/>
  <c r="BF838" i="2"/>
  <c r="BF849" i="2"/>
  <c r="BF850" i="2"/>
  <c r="BF855" i="2"/>
  <c r="BF856" i="2"/>
  <c r="BF866" i="2"/>
  <c r="BF867" i="2"/>
  <c r="BF890" i="2"/>
  <c r="BF969" i="2"/>
  <c r="BF975" i="2"/>
  <c r="F92" i="2"/>
  <c r="BF159" i="2"/>
  <c r="BF173" i="2"/>
  <c r="BF207" i="2"/>
  <c r="BF223" i="2"/>
  <c r="BF225" i="2"/>
  <c r="BF232" i="2"/>
  <c r="BF236" i="2"/>
  <c r="BF257" i="2"/>
  <c r="BF263" i="2"/>
  <c r="BF285" i="2"/>
  <c r="BF286" i="2"/>
  <c r="BF301" i="2"/>
  <c r="BF305" i="2"/>
  <c r="BF306" i="2"/>
  <c r="BF372" i="2"/>
  <c r="BF398" i="2"/>
  <c r="BF427" i="2"/>
  <c r="BF429" i="2"/>
  <c r="BF433" i="2"/>
  <c r="BF434" i="2"/>
  <c r="BF440" i="2"/>
  <c r="BF446" i="2"/>
  <c r="BF453" i="2"/>
  <c r="BF456" i="2"/>
  <c r="BF482" i="2"/>
  <c r="BF483" i="2"/>
  <c r="BF494" i="2"/>
  <c r="BF497" i="2"/>
  <c r="BF539" i="2"/>
  <c r="BF540" i="2"/>
  <c r="BF541" i="2"/>
  <c r="BF553" i="2"/>
  <c r="BF602" i="2"/>
  <c r="BF604" i="2"/>
  <c r="BF612" i="2"/>
  <c r="BF614" i="2"/>
  <c r="BF615" i="2"/>
  <c r="BF617" i="2"/>
  <c r="BF637" i="2"/>
  <c r="BF735" i="2"/>
  <c r="BF753" i="2"/>
  <c r="BF795" i="2"/>
  <c r="BF796" i="2"/>
  <c r="BF799" i="2"/>
  <c r="BF800" i="2"/>
  <c r="BF809" i="2"/>
  <c r="BF810" i="2"/>
  <c r="BF930" i="2"/>
  <c r="BF939" i="2"/>
  <c r="BF945" i="2"/>
  <c r="BF957" i="2"/>
  <c r="BF961" i="2"/>
  <c r="BF693" i="2"/>
  <c r="BF694" i="2"/>
  <c r="BF703" i="2"/>
  <c r="BF759" i="2"/>
  <c r="BF760" i="2"/>
  <c r="BF767" i="2"/>
  <c r="BF790" i="2"/>
  <c r="BF791" i="2"/>
  <c r="BF905" i="2"/>
  <c r="BF915" i="2"/>
  <c r="BF923" i="2"/>
  <c r="BF948" i="2"/>
  <c r="BF950" i="2"/>
  <c r="BF958" i="2"/>
  <c r="BF959" i="2"/>
  <c r="J89" i="2"/>
  <c r="BF206" i="2"/>
  <c r="BF266" i="2"/>
  <c r="BF335" i="2"/>
  <c r="BF343" i="2"/>
  <c r="BF349" i="2"/>
  <c r="BF371" i="2"/>
  <c r="BF379" i="2"/>
  <c r="BF399" i="2"/>
  <c r="BF414" i="2"/>
  <c r="BF424" i="2"/>
  <c r="BF435" i="2"/>
  <c r="BF442" i="2"/>
  <c r="BF462" i="2"/>
  <c r="BF467" i="2"/>
  <c r="BF481" i="2"/>
  <c r="BF487" i="2"/>
  <c r="BF490" i="2"/>
  <c r="BF499" i="2"/>
  <c r="BF502" i="2"/>
  <c r="BF548" i="2"/>
  <c r="BF551" i="2"/>
  <c r="BF575" i="2"/>
  <c r="BF607" i="2"/>
  <c r="BF618" i="2"/>
  <c r="BF619" i="2"/>
  <c r="BF623" i="2"/>
  <c r="BF636" i="2"/>
  <c r="BF648" i="2"/>
  <c r="BF658" i="2"/>
  <c r="BF675" i="2"/>
  <c r="BF676" i="2"/>
  <c r="BF689" i="2"/>
  <c r="BF741" i="2"/>
  <c r="BF747" i="2"/>
  <c r="BF755" i="2"/>
  <c r="BF758" i="2"/>
  <c r="BF772" i="2"/>
  <c r="BF792" i="2"/>
  <c r="BF830" i="2"/>
  <c r="BF839" i="2"/>
  <c r="BF845" i="2"/>
  <c r="BF859" i="2"/>
  <c r="BF878" i="2"/>
  <c r="BF910" i="2"/>
  <c r="BF936" i="2"/>
  <c r="BF952" i="2"/>
  <c r="BF974" i="2"/>
  <c r="BF152" i="2"/>
  <c r="BF235" i="2"/>
  <c r="BF264" i="2"/>
  <c r="BF283" i="2"/>
  <c r="BF284" i="2"/>
  <c r="BF323" i="2"/>
  <c r="BF326" i="2"/>
  <c r="BF368" i="2"/>
  <c r="BF376" i="2"/>
  <c r="BF405" i="2"/>
  <c r="BF408" i="2"/>
  <c r="BF411" i="2"/>
  <c r="BF437" i="2"/>
  <c r="BF444" i="2"/>
  <c r="BF449" i="2"/>
  <c r="BF465" i="2"/>
  <c r="BF466" i="2"/>
  <c r="BF537" i="2"/>
  <c r="BF599" i="2"/>
  <c r="BF609" i="2"/>
  <c r="BF674" i="2"/>
  <c r="BF721" i="2"/>
  <c r="BF733" i="2"/>
  <c r="BF737" i="2"/>
  <c r="BF738" i="2"/>
  <c r="BF748" i="2"/>
  <c r="BF750" i="2"/>
  <c r="BF751" i="2"/>
  <c r="BF752" i="2"/>
  <c r="BF754" i="2"/>
  <c r="BF761" i="2"/>
  <c r="BF773" i="2"/>
  <c r="BF778" i="2"/>
  <c r="BF802" i="2"/>
  <c r="BF811" i="2"/>
  <c r="BF815" i="2"/>
  <c r="BF817" i="2"/>
  <c r="BF853" i="2"/>
  <c r="BF880" i="2"/>
  <c r="BF889" i="2"/>
  <c r="BF894" i="2"/>
  <c r="BF903" i="2"/>
  <c r="BF927" i="2"/>
  <c r="BF933" i="2"/>
  <c r="BF949" i="2"/>
  <c r="BF977" i="2"/>
  <c r="BF174" i="2"/>
  <c r="BF203" i="2"/>
  <c r="BF215" i="2"/>
  <c r="BF219" i="2"/>
  <c r="BF309" i="2"/>
  <c r="BF314" i="2"/>
  <c r="BF315" i="2"/>
  <c r="BF337" i="2"/>
  <c r="BF353" i="2"/>
  <c r="BF377" i="2"/>
  <c r="BF378" i="2"/>
  <c r="BF417" i="2"/>
  <c r="BF441" i="2"/>
  <c r="BF450" i="2"/>
  <c r="BF451" i="2"/>
  <c r="BF459" i="2"/>
  <c r="BF479" i="2"/>
  <c r="BF480" i="2"/>
  <c r="BF519" i="2"/>
  <c r="BF646" i="2"/>
  <c r="BF647" i="2"/>
  <c r="BF661" i="2"/>
  <c r="BF662" i="2"/>
  <c r="BF686" i="2"/>
  <c r="BF687" i="2"/>
  <c r="BF688" i="2"/>
  <c r="BF696" i="2"/>
  <c r="BF697" i="2"/>
  <c r="BF701" i="2"/>
  <c r="BF702" i="2"/>
  <c r="BF734" i="2"/>
  <c r="BF740" i="2"/>
  <c r="BF763" i="2"/>
  <c r="BF766" i="2"/>
  <c r="BF775" i="2"/>
  <c r="BF818" i="2"/>
  <c r="BF829" i="2"/>
  <c r="BF854" i="2"/>
  <c r="BF893" i="2"/>
  <c r="BF906" i="2"/>
  <c r="BF924" i="2"/>
  <c r="BF970" i="2"/>
  <c r="BF976" i="2"/>
  <c r="F37" i="2"/>
  <c r="BD95" i="1" s="1"/>
  <c r="BD94" i="1" s="1"/>
  <c r="W33" i="1" s="1"/>
  <c r="F33" i="2"/>
  <c r="AZ95" i="1" s="1"/>
  <c r="AZ94" i="1" s="1"/>
  <c r="AV94" i="1" s="1"/>
  <c r="AK29" i="1" s="1"/>
  <c r="F35" i="2"/>
  <c r="BB95" i="1"/>
  <c r="BB94" i="1" s="1"/>
  <c r="W31" i="1" s="1"/>
  <c r="F36" i="2"/>
  <c r="BC95" i="1" s="1"/>
  <c r="BC94" i="1" s="1"/>
  <c r="AY94" i="1" s="1"/>
  <c r="J33" i="2"/>
  <c r="AV95" i="1"/>
  <c r="R292" i="2" l="1"/>
  <c r="R147" i="2"/>
  <c r="R146" i="2" s="1"/>
  <c r="P147" i="2"/>
  <c r="P292" i="2"/>
  <c r="T292" i="2"/>
  <c r="BK292" i="2"/>
  <c r="J292" i="2" s="1"/>
  <c r="J103" i="2" s="1"/>
  <c r="T147" i="2"/>
  <c r="T146" i="2" s="1"/>
  <c r="BK147" i="2"/>
  <c r="J293" i="2"/>
  <c r="J104" i="2"/>
  <c r="BK1028" i="2"/>
  <c r="J1028" i="2"/>
  <c r="J123" i="2"/>
  <c r="W29" i="1"/>
  <c r="F34" i="2"/>
  <c r="BA95" i="1" s="1"/>
  <c r="BA94" i="1" s="1"/>
  <c r="W30" i="1" s="1"/>
  <c r="AX94" i="1"/>
  <c r="J34" i="2"/>
  <c r="AW95" i="1" s="1"/>
  <c r="AT95" i="1" s="1"/>
  <c r="W32" i="1"/>
  <c r="BK146" i="2" l="1"/>
  <c r="J146" i="2"/>
  <c r="P146" i="2"/>
  <c r="AU95" i="1"/>
  <c r="AU94" i="1" s="1"/>
  <c r="J147" i="2"/>
  <c r="J97" i="2"/>
  <c r="J30" i="2"/>
  <c r="AG95" i="1"/>
  <c r="AG94" i="1" s="1"/>
  <c r="AK26" i="1" s="1"/>
  <c r="AW94" i="1"/>
  <c r="AK30" i="1" s="1"/>
  <c r="AK35" i="1" l="1"/>
  <c r="J39" i="2"/>
  <c r="J96" i="2"/>
  <c r="AN95" i="1"/>
  <c r="AT94" i="1"/>
  <c r="AN94" i="1" l="1"/>
</calcChain>
</file>

<file path=xl/sharedStrings.xml><?xml version="1.0" encoding="utf-8"?>
<sst xmlns="http://schemas.openxmlformats.org/spreadsheetml/2006/main" count="10125" uniqueCount="1777">
  <si>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</si>
  <si>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</si>
  <si>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</si>
  <si>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</si>
  <si>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</si>
  <si>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</si>
  <si>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</si>
  <si>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</si>
  <si>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</si>
  <si>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</si>
  <si>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</si>
  <si>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</si>
  <si>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</si>
  <si>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</si>
  <si>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</si>
  <si>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</si>
  <si>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</si>
  <si>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</si>
  <si>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</si>
  <si>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</si>
  <si>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</si>
  <si>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</si>
  <si>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</si>
  <si>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</si>
  <si>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</si>
  <si>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</si>
  <si>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</si>
  <si>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</si>
  <si>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</si>
  <si>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</si>
  <si>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</si>
  <si>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</si>
  <si>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</si>
  <si>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</si>
  <si>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</si>
  <si>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</si>
  <si>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</si>
  <si>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</si>
  <si>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</si>
  <si>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</si>
  <si>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</si>
  <si>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</si>
  <si>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</si>
  <si>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</si>
  <si>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</si>
  <si>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</si>
  <si>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</si>
  <si>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</si>
  <si>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</si>
  <si>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</si>
  <si>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</si>
  <si>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</si>
  <si>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</si>
  <si>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</si>
  <si>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</si>
  <si>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</si>
  <si>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</si>
  <si>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</si>
  <si>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</si>
  <si>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</si>
  <si>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</si>
  <si>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</si>
  <si>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</si>
  <si>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</si>
  <si>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</si>
  <si>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</si>
  <si>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</si>
  <si>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</si>
  <si>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</si>
  <si>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</si>
  <si>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</si>
  <si>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</si>
  <si>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</si>
  <si>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</si>
  <si>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</si>
  <si>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</si>
  <si>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</si>
  <si>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</si>
  <si>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35</t>
  </si>
  <si>
    <t>Oprava bytu č. 14, Bělohorská 1653/106</t>
  </si>
  <si>
    <t>STA</t>
  </si>
  <si>
    <t>1</t>
  </si>
  <si>
    <t>{b3d8ee24-6796-4711-8f5c-d9b4d1e6e0f3}</t>
  </si>
  <si>
    <t>KRYCÍ LIST SOUPISU PRACÍ</t>
  </si>
  <si>
    <t>Objekt:</t>
  </si>
  <si>
    <t>35 - Oprava bytu č. 14, Bělohorská 1653/106</t>
  </si>
  <si>
    <t>Simona Králová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</si>
  <si>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</si>
  <si>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</si>
  <si>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</si>
  <si>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</si>
  <si>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</si>
  <si>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</si>
  <si>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</si>
  <si>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</si>
  <si>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</si>
  <si>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</si>
  <si>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</si>
  <si>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</si>
  <si>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</si>
  <si>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</si>
  <si>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</si>
  <si>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</si>
  <si>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</si>
  <si>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</si>
  <si>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</si>
  <si>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</si>
  <si>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</si>
  <si>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</si>
  <si>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</si>
  <si>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</si>
  <si>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</si>
  <si>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</si>
  <si>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</si>
  <si>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</si>
  <si>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</si>
  <si>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</si>
  <si>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</si>
  <si>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</si>
  <si>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</si>
  <si>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</si>
  <si>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</si>
  <si>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</si>
  <si>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</si>
  <si>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</si>
  <si>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</si>
  <si>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</si>
  <si>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</si>
  <si>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</si>
  <si>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</si>
  <si>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</si>
  <si>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</si>
  <si>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</si>
  <si>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</si>
  <si>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</si>
  <si>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</si>
  <si>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</si>
  <si>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</si>
  <si>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</si>
  <si>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</si>
  <si>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</si>
  <si>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317361821</t>
  </si>
  <si>
    <t>Výztuž překladů a říms z betonářské oceli 10 505</t>
  </si>
  <si>
    <t>t</t>
  </si>
  <si>
    <t>4</t>
  </si>
  <si>
    <t>2</t>
  </si>
  <si>
    <t>-1223330377</t>
  </si>
  <si>
    <t>VV</t>
  </si>
  <si>
    <t xml:space="preserve">Ztužení překladů nad dveře </t>
  </si>
  <si>
    <t>0,617*2*1,2/1000*5</t>
  </si>
  <si>
    <t>340238212</t>
  </si>
  <si>
    <t>Zazdívka otvorů v příčkách nebo stěnách pl přes 0,25 do 1 m2 cihlami plnými tl přes 100 mm</t>
  </si>
  <si>
    <t>m2</t>
  </si>
  <si>
    <t>1087248111</t>
  </si>
  <si>
    <t>zazdění okének mřížky v koupelně a komora</t>
  </si>
  <si>
    <t>0,5*0,5*2</t>
  </si>
  <si>
    <t>346244354</t>
  </si>
  <si>
    <t>Obezdívka koupelnových van ploch rovných tl 100 mm z pórobetonových přesných tvárnic</t>
  </si>
  <si>
    <t>-2091213016</t>
  </si>
  <si>
    <t>podezdění vana</t>
  </si>
  <si>
    <t>(0,8*2+1,70)*0,60</t>
  </si>
  <si>
    <t>6</t>
  </si>
  <si>
    <t>Úpravy povrchů, podlahy a osazování výplní</t>
  </si>
  <si>
    <t>611131121</t>
  </si>
  <si>
    <t>Penetrační disperzní nátěr vnitřních stropů nanášený ručně</t>
  </si>
  <si>
    <t>-390155006</t>
  </si>
  <si>
    <t>chodba</t>
  </si>
  <si>
    <t>7,10</t>
  </si>
  <si>
    <t>komora</t>
  </si>
  <si>
    <t>2,70</t>
  </si>
  <si>
    <t>WC</t>
  </si>
  <si>
    <t>1,0</t>
  </si>
  <si>
    <t>koupelna</t>
  </si>
  <si>
    <t>3,40</t>
  </si>
  <si>
    <t>kuchyně</t>
  </si>
  <si>
    <t>17,80</t>
  </si>
  <si>
    <t>pokoj</t>
  </si>
  <si>
    <t>13,8</t>
  </si>
  <si>
    <t>Součet</t>
  </si>
  <si>
    <t>5</t>
  </si>
  <si>
    <t>611311131</t>
  </si>
  <si>
    <t>Potažení vnitřních rovných stropů vápenným štukem tloušťky do 3 mm</t>
  </si>
  <si>
    <t>-1698342415</t>
  </si>
  <si>
    <t>611315111</t>
  </si>
  <si>
    <t>Vápenná hladká omítka rýh ve stropech š do 150 mm</t>
  </si>
  <si>
    <t>1403188286</t>
  </si>
  <si>
    <t>rýhy elektroinstalace</t>
  </si>
  <si>
    <t>12*0,1</t>
  </si>
  <si>
    <t>7</t>
  </si>
  <si>
    <t>612131101</t>
  </si>
  <si>
    <t>Cementový postřik vnitřních stěn nanášený celoplošně ručně</t>
  </si>
  <si>
    <t>1689606227</t>
  </si>
  <si>
    <t>koupelna pod obklad</t>
  </si>
  <si>
    <t>(1,7*2+2,06*2)*2,1-0,7*1,97</t>
  </si>
  <si>
    <t>WC pod obklad</t>
  </si>
  <si>
    <t>(1,09*2+0,9*2)*1,5-0,7*1,5</t>
  </si>
  <si>
    <t>pod obklad v kuchyni</t>
  </si>
  <si>
    <t>(2,5+2,4)*0,600</t>
  </si>
  <si>
    <t>(2,5*0,6)+(1,0*1,5)</t>
  </si>
  <si>
    <t>8</t>
  </si>
  <si>
    <t>612131121</t>
  </si>
  <si>
    <t>Penetrační disperzní nátěr vnitřních stěn nanášený ručně</t>
  </si>
  <si>
    <t>900611293</t>
  </si>
  <si>
    <t>(4,79*2+1,45*2)*2,83-0,8*1,97*2-0,7*1,97*3-0,9*1,97</t>
  </si>
  <si>
    <t>(1,09*2+2,55*2)*2,83-0,7*1,97</t>
  </si>
  <si>
    <t>(0,90*2+1,09*2)*2,83-0,7*1,97</t>
  </si>
  <si>
    <t>(1,7*2+2,06*2)*2,83-0,7*1,97</t>
  </si>
  <si>
    <t>(4,8*2+2,94*2+0,4*2)*2,83-0,8*1,97-1,30*2,24</t>
  </si>
  <si>
    <t>(3,53*2+4,80*2+0,4*2)*2,83-0,8*1,97-2,0*1,4</t>
  </si>
  <si>
    <t>obklad</t>
  </si>
  <si>
    <t>-22,273</t>
  </si>
  <si>
    <t>9</t>
  </si>
  <si>
    <t>612142001</t>
  </si>
  <si>
    <t>Potažení vnitřních stěn sklovláknitým pletivem vtlačeným do tenkovrstvé hmoty</t>
  </si>
  <si>
    <t>-493443831</t>
  </si>
  <si>
    <t>zazdění větr.mřížek</t>
  </si>
  <si>
    <t>0,5*0,5*2*2</t>
  </si>
  <si>
    <t>10</t>
  </si>
  <si>
    <t>612311131</t>
  </si>
  <si>
    <t>Potažení vnitřních stěn vápenným štukem tloušťky do 3 mm</t>
  </si>
  <si>
    <t>338444638</t>
  </si>
  <si>
    <t>11</t>
  </si>
  <si>
    <t>612315111</t>
  </si>
  <si>
    <t>Vápenná hladká omítka rýh ve stěnách š do 150 mm</t>
  </si>
  <si>
    <t>-1590697573</t>
  </si>
  <si>
    <t>kanalizace</t>
  </si>
  <si>
    <t>5*0,15</t>
  </si>
  <si>
    <t>vodovod</t>
  </si>
  <si>
    <t>10*0,15</t>
  </si>
  <si>
    <t>elektro</t>
  </si>
  <si>
    <t>236*0,03</t>
  </si>
  <si>
    <t>612315211</t>
  </si>
  <si>
    <t>Vápenná hladká omítka malých ploch do 0,09 m2 na stěnách</t>
  </si>
  <si>
    <t>kus</t>
  </si>
  <si>
    <t>-873985431</t>
  </si>
  <si>
    <t>prostupy, otlučená místa v omítce</t>
  </si>
  <si>
    <t>30</t>
  </si>
  <si>
    <t>13</t>
  </si>
  <si>
    <t>612321121</t>
  </si>
  <si>
    <t>Vápenocementová omítka hladká jednovrstvá vnitřních stěn nanášená ručně</t>
  </si>
  <si>
    <t>1553119374</t>
  </si>
  <si>
    <t>14</t>
  </si>
  <si>
    <t>619995001</t>
  </si>
  <si>
    <t>Začištění omítek kolem oken, dveří, podlah nebo obkladů</t>
  </si>
  <si>
    <t>m</t>
  </si>
  <si>
    <t>-972623889</t>
  </si>
  <si>
    <t>kolem nových zárubní</t>
  </si>
  <si>
    <t>(2,0*2+1,0)*6*2</t>
  </si>
  <si>
    <t>Ostatní konstrukce a práce, bourání</t>
  </si>
  <si>
    <t>15</t>
  </si>
  <si>
    <t>949101111</t>
  </si>
  <si>
    <t>Lešení pomocné pro objekty pozemních staveb s lešeňovou podlahou v do 1,9 m zatížení do 150 kg/m2</t>
  </si>
  <si>
    <t>907269185</t>
  </si>
  <si>
    <t>7,1+2,7+1+3,4+17,8+13,8</t>
  </si>
  <si>
    <t>16</t>
  </si>
  <si>
    <t>952901111</t>
  </si>
  <si>
    <t>Vyčištění budov bytové a občanské výstavby při výšce podlaží do 4 m</t>
  </si>
  <si>
    <t>-168915515</t>
  </si>
  <si>
    <t>17</t>
  </si>
  <si>
    <t>952902021</t>
  </si>
  <si>
    <t>Čištění budov zametení hladkých podlah</t>
  </si>
  <si>
    <t>1296885977</t>
  </si>
  <si>
    <t>společné prostory dny x plocha</t>
  </si>
  <si>
    <t>60*50</t>
  </si>
  <si>
    <t>18</t>
  </si>
  <si>
    <t>962031132</t>
  </si>
  <si>
    <t>Bourání příček z cihel pálených na MVC tl do 100 mm</t>
  </si>
  <si>
    <t>-1685230647</t>
  </si>
  <si>
    <t>obezdění vany</t>
  </si>
  <si>
    <t>(0,8+1,7+0,8)*0,6</t>
  </si>
  <si>
    <t>19</t>
  </si>
  <si>
    <t>965046111</t>
  </si>
  <si>
    <t>Broušení stávajících betonových podlah úběr do 3 mm</t>
  </si>
  <si>
    <t>1558429216</t>
  </si>
  <si>
    <t>koupelna + WC</t>
  </si>
  <si>
    <t>3,40+1,0</t>
  </si>
  <si>
    <t>20</t>
  </si>
  <si>
    <t>965046119</t>
  </si>
  <si>
    <t>Příplatek k broušení stávajících betonových podlah za každý další 1 mm úběru</t>
  </si>
  <si>
    <t>-355719928</t>
  </si>
  <si>
    <t>965081213</t>
  </si>
  <si>
    <t>Bourání podlah z dlaždic keramických nebo xylolitových tl do 10 mm plochy přes 1 m2</t>
  </si>
  <si>
    <t>284975393</t>
  </si>
  <si>
    <t>3,4</t>
  </si>
  <si>
    <t>22</t>
  </si>
  <si>
    <t>968072455</t>
  </si>
  <si>
    <t>Vybourání kovových dveřních zárubní pl do 2 m2</t>
  </si>
  <si>
    <t>-336864593</t>
  </si>
  <si>
    <t>0,8*1,97*2</t>
  </si>
  <si>
    <t>0,65*1,97*3</t>
  </si>
  <si>
    <t>vchodové</t>
  </si>
  <si>
    <t>0,9*1,97</t>
  </si>
  <si>
    <t>23</t>
  </si>
  <si>
    <t>971033231</t>
  </si>
  <si>
    <t>Vybourání otvorů ve zdivu cihelném pl do 0,0225 m2 na MVC nebo MV tl do 150 mm</t>
  </si>
  <si>
    <t>497750853</t>
  </si>
  <si>
    <t>prostupy</t>
  </si>
  <si>
    <t>24</t>
  </si>
  <si>
    <t>974031132</t>
  </si>
  <si>
    <t>Vysekání rýh ve zdivu cihelném hl do 50 mm š do 70 mm</t>
  </si>
  <si>
    <t>-33823182</t>
  </si>
  <si>
    <t>25</t>
  </si>
  <si>
    <t>974031153</t>
  </si>
  <si>
    <t>Vysekání rýh ve zdivu cihelném hl do 100 mm š do 100 mm</t>
  </si>
  <si>
    <t>1633000014</t>
  </si>
  <si>
    <t>pračka</t>
  </si>
  <si>
    <t>kuchyně, dřez, myčka</t>
  </si>
  <si>
    <t>26</t>
  </si>
  <si>
    <t>974082112</t>
  </si>
  <si>
    <t>Vysekání rýh pro ploché vodiče v omítce MV nebo MVC stěn š do 30 mm</t>
  </si>
  <si>
    <t>1026890742</t>
  </si>
  <si>
    <t>27</t>
  </si>
  <si>
    <t>977132111</t>
  </si>
  <si>
    <t>Vyvrtání otvorů pro elektroinstalační krabice ve stěnách z cihel hloubky do 60 mm</t>
  </si>
  <si>
    <t>971712590</t>
  </si>
  <si>
    <t>28</t>
  </si>
  <si>
    <t>977343121</t>
  </si>
  <si>
    <t>Frézování drážek ve stropech z betonu včetně omítky do 30x30 mm</t>
  </si>
  <si>
    <t>846937750</t>
  </si>
  <si>
    <t>29</t>
  </si>
  <si>
    <t>978013191</t>
  </si>
  <si>
    <t>Otlučení (osekání) vnitřní vápenné nebo vápenocementové omítky stěn v rozsahu přes 50 do 100 %</t>
  </si>
  <si>
    <t>-1489134675</t>
  </si>
  <si>
    <t>po obkladu v kuchyni</t>
  </si>
  <si>
    <t>978059541</t>
  </si>
  <si>
    <t>Odsekání a odebrání obkladů stěn z vnitřních obkládaček plochy přes 1 m2</t>
  </si>
  <si>
    <t>862857681</t>
  </si>
  <si>
    <t>(1,7*2+2,06*2)*1,60-0,65*1,97</t>
  </si>
  <si>
    <t>(1,09*2+0,9*2)*1,5-0,65*1,5</t>
  </si>
  <si>
    <t>997</t>
  </si>
  <si>
    <t>Přesun sutě</t>
  </si>
  <si>
    <t>31</t>
  </si>
  <si>
    <t>997013211</t>
  </si>
  <si>
    <t>Vnitrostaveništní doprava suti a vybouraných hmot pro budovy v do 6 m ručně</t>
  </si>
  <si>
    <t>-1425732161</t>
  </si>
  <si>
    <t>32</t>
  </si>
  <si>
    <t>997013219</t>
  </si>
  <si>
    <t>Příplatek k vnitrostaveništní dopravě suti a vybouraných hmot za zvětšenou dopravu suti ZKD 10 m</t>
  </si>
  <si>
    <t>2126278197</t>
  </si>
  <si>
    <t>33</t>
  </si>
  <si>
    <t>997013501</t>
  </si>
  <si>
    <t>Odvoz suti a vybouraných hmot na skládku nebo meziskládku do 1 km se složením</t>
  </si>
  <si>
    <t>1892378139</t>
  </si>
  <si>
    <t>34</t>
  </si>
  <si>
    <t>997013509</t>
  </si>
  <si>
    <t>Příplatek k odvozu suti a vybouraných hmot na skládku ZKD 1 km přes 1 km</t>
  </si>
  <si>
    <t>-883858712</t>
  </si>
  <si>
    <t>5,248*19 'Přepočtené koeficientem množství</t>
  </si>
  <si>
    <t>997013631</t>
  </si>
  <si>
    <t>Poplatek za uložení na skládce (skládkovné) stavebního odpadu směsného kód odpadu 17 09 04</t>
  </si>
  <si>
    <t>811737999</t>
  </si>
  <si>
    <t>998</t>
  </si>
  <si>
    <t>Přesun hmot</t>
  </si>
  <si>
    <t>36</t>
  </si>
  <si>
    <t>998018001</t>
  </si>
  <si>
    <t>Přesun hmot pro budovy ruční pro budovy v do 6 m</t>
  </si>
  <si>
    <t>1889727113</t>
  </si>
  <si>
    <t>37</t>
  </si>
  <si>
    <t>998018011</t>
  </si>
  <si>
    <t>Příplatek k ručnímu přesunu hmot pro budovy za zvětšený přesun ZKD 100 m</t>
  </si>
  <si>
    <t>-722031187</t>
  </si>
  <si>
    <t>PSV</t>
  </si>
  <si>
    <t>Práce a dodávky PSV</t>
  </si>
  <si>
    <t>711</t>
  </si>
  <si>
    <t>Izolace proti vodě, vlhkosti a plynům</t>
  </si>
  <si>
    <t>38</t>
  </si>
  <si>
    <t>711199101</t>
  </si>
  <si>
    <t>Provedení těsnícího pásu do spoje dilatační nebo styčné spáry podlaha - stěna</t>
  </si>
  <si>
    <t>-1089301931</t>
  </si>
  <si>
    <t>styk podlaha stěna</t>
  </si>
  <si>
    <t>1,7*2+2,06*2</t>
  </si>
  <si>
    <t>roh vany</t>
  </si>
  <si>
    <t>1,5*2</t>
  </si>
  <si>
    <t>39</t>
  </si>
  <si>
    <t>M</t>
  </si>
  <si>
    <t>28355022</t>
  </si>
  <si>
    <t>páska pružná těsnící hydroizolační š do 125mm</t>
  </si>
  <si>
    <t>-1026058704</t>
  </si>
  <si>
    <t>10,52*1,05 'Přepočtené koeficientem množství</t>
  </si>
  <si>
    <t>40</t>
  </si>
  <si>
    <t>711199102</t>
  </si>
  <si>
    <t>Provedení těsnícího koutu pro vnější nebo vnitřní roh spáry podlaha - stěna</t>
  </si>
  <si>
    <t>-348507321</t>
  </si>
  <si>
    <t>41</t>
  </si>
  <si>
    <t>59054242</t>
  </si>
  <si>
    <t>páska pružná těsnící hydroizolační -kout</t>
  </si>
  <si>
    <t>884799161</t>
  </si>
  <si>
    <t>42</t>
  </si>
  <si>
    <t>59054004</t>
  </si>
  <si>
    <t>páska pružná těsnící hydroizolační-roh</t>
  </si>
  <si>
    <t>-170465146</t>
  </si>
  <si>
    <t>43</t>
  </si>
  <si>
    <t>711493112</t>
  </si>
  <si>
    <t>Izolace proti podpovrchové a tlakové vodě vodorovná těsnicí stěrkou jednosložkovou na bázi cementu</t>
  </si>
  <si>
    <t>-622889461</t>
  </si>
  <si>
    <t>1,7*2,06</t>
  </si>
  <si>
    <t>44</t>
  </si>
  <si>
    <t>711493122</t>
  </si>
  <si>
    <t>Izolace proti podpovrchové a tlakové vodě svislá těsnicí stěrkou jednosložkovou na bázi cementu</t>
  </si>
  <si>
    <t>267287208</t>
  </si>
  <si>
    <t>soklík nad podlahou</t>
  </si>
  <si>
    <t>(1,7*2+1,5*2)*0,100</t>
  </si>
  <si>
    <t>45</t>
  </si>
  <si>
    <t>998711121</t>
  </si>
  <si>
    <t>Přesun hmot tonážní pro izolace proti vodě, vlhkosti a plynům ruční v objektech v do 6 m</t>
  </si>
  <si>
    <t>18542632</t>
  </si>
  <si>
    <t>46</t>
  </si>
  <si>
    <t>998711192</t>
  </si>
  <si>
    <t>Příplatek k přesunu hmot tonážní 711 za zvětšený přesun do 100 m</t>
  </si>
  <si>
    <t>2092968368</t>
  </si>
  <si>
    <t>721</t>
  </si>
  <si>
    <t>Zdravotechnika - vnitřní kanalizace</t>
  </si>
  <si>
    <t>47</t>
  </si>
  <si>
    <t>721170972</t>
  </si>
  <si>
    <t>Potrubí z PVC krácení trub DN 50</t>
  </si>
  <si>
    <t>-1385353709</t>
  </si>
  <si>
    <t>kuchyně linka</t>
  </si>
  <si>
    <t>2+1</t>
  </si>
  <si>
    <t>48</t>
  </si>
  <si>
    <t>721170974</t>
  </si>
  <si>
    <t>Potrubí z PVC krácení trub DN 110</t>
  </si>
  <si>
    <t>-1453092501</t>
  </si>
  <si>
    <t>49</t>
  </si>
  <si>
    <t>721171803</t>
  </si>
  <si>
    <t>Demontáž potrubí z PVC D do 75</t>
  </si>
  <si>
    <t>725670888</t>
  </si>
  <si>
    <t>50</t>
  </si>
  <si>
    <t>721171808</t>
  </si>
  <si>
    <t>Demontáž potrubí z PVC D přes 75 do 114</t>
  </si>
  <si>
    <t>-2103058888</t>
  </si>
  <si>
    <t>51</t>
  </si>
  <si>
    <t>721171905</t>
  </si>
  <si>
    <t>Potrubí z PP vsazení odbočky do hrdla DN 110</t>
  </si>
  <si>
    <t>1548400265</t>
  </si>
  <si>
    <t>52</t>
  </si>
  <si>
    <t>721171915</t>
  </si>
  <si>
    <t>Potrubí z PP propojení potrubí DN 110</t>
  </si>
  <si>
    <t>1649273499</t>
  </si>
  <si>
    <t>53</t>
  </si>
  <si>
    <t>721174042</t>
  </si>
  <si>
    <t>Potrubí kanalizační z PP připojovací DN 40</t>
  </si>
  <si>
    <t>782311724</t>
  </si>
  <si>
    <t>umyvadlo</t>
  </si>
  <si>
    <t>2+2</t>
  </si>
  <si>
    <t>odpad boiler</t>
  </si>
  <si>
    <t>54</t>
  </si>
  <si>
    <t>721174043</t>
  </si>
  <si>
    <t>Potrubí kanalizační z PP připojovací DN 50</t>
  </si>
  <si>
    <t>-1146363491</t>
  </si>
  <si>
    <t>dřez, myčka</t>
  </si>
  <si>
    <t>55</t>
  </si>
  <si>
    <t>721174044</t>
  </si>
  <si>
    <t>Potrubí kanalizační z PP připojovací DN 75</t>
  </si>
  <si>
    <t>-1544844391</t>
  </si>
  <si>
    <t>56</t>
  </si>
  <si>
    <t>721174045</t>
  </si>
  <si>
    <t>Potrubí kanalizační z PP připojovací DN 110</t>
  </si>
  <si>
    <t>1187074982</t>
  </si>
  <si>
    <t>57</t>
  </si>
  <si>
    <t>721194104</t>
  </si>
  <si>
    <t>Vyvedení a upevnění odpadních výpustek DN 40</t>
  </si>
  <si>
    <t>54034521</t>
  </si>
  <si>
    <t>boiler</t>
  </si>
  <si>
    <t>58</t>
  </si>
  <si>
    <t>721194105</t>
  </si>
  <si>
    <t>Vyvedení a upevnění odpadních výpustek DN 50</t>
  </si>
  <si>
    <t>1399330670</t>
  </si>
  <si>
    <t>1+1</t>
  </si>
  <si>
    <t xml:space="preserve">pračka </t>
  </si>
  <si>
    <t>59</t>
  </si>
  <si>
    <t>721194109</t>
  </si>
  <si>
    <t>Vyvedení a upevnění odpadních výpustek DN 110</t>
  </si>
  <si>
    <t>477352666</t>
  </si>
  <si>
    <t>60</t>
  </si>
  <si>
    <t>721229111.1</t>
  </si>
  <si>
    <t>Montáž zápachové uzávěrky pro pračku a myčku do DN 50 ostatní typ</t>
  </si>
  <si>
    <t>1777460050</t>
  </si>
  <si>
    <t>61</t>
  </si>
  <si>
    <t>APS3P</t>
  </si>
  <si>
    <t>Sifon pračkový podomítkový s přivzdušněním, nerez DN40 a DN50 APS3P</t>
  </si>
  <si>
    <t>1515970491</t>
  </si>
  <si>
    <t>62</t>
  </si>
  <si>
    <t>28615689</t>
  </si>
  <si>
    <t>zátka hrdlová odpadní HTM DN 50</t>
  </si>
  <si>
    <t>-738559540</t>
  </si>
  <si>
    <t>Příprava dřez, pračka, myčka</t>
  </si>
  <si>
    <t>63</t>
  </si>
  <si>
    <t>721290111</t>
  </si>
  <si>
    <t>Zkouška těsnosti potrubí kanalizace vodou DN do 125</t>
  </si>
  <si>
    <t>1699471726</t>
  </si>
  <si>
    <t>64</t>
  </si>
  <si>
    <t>721910912</t>
  </si>
  <si>
    <t>Pročištění odpadů svislých v jednom podlaží DN do 200</t>
  </si>
  <si>
    <t>-1663390383</t>
  </si>
  <si>
    <t>65</t>
  </si>
  <si>
    <t>998721121</t>
  </si>
  <si>
    <t>Přesun hmot tonážní pro vnitřní kanalizaci ruční v objektech v do 6 m</t>
  </si>
  <si>
    <t>-1801824715</t>
  </si>
  <si>
    <t>66</t>
  </si>
  <si>
    <t>998721192</t>
  </si>
  <si>
    <t>Příplatek k přesunu hmot tonážní 721 za zvětšený přesun do 100 m</t>
  </si>
  <si>
    <t>-718081324</t>
  </si>
  <si>
    <t>722</t>
  </si>
  <si>
    <t>Zdravotechnika - vnitřní vodovod</t>
  </si>
  <si>
    <t>67</t>
  </si>
  <si>
    <t>722130801</t>
  </si>
  <si>
    <t>Demontáž potrubí ocelové pozinkované závitové DN do 25</t>
  </si>
  <si>
    <t>642209584</t>
  </si>
  <si>
    <t>68</t>
  </si>
  <si>
    <t>722174002</t>
  </si>
  <si>
    <t>Potrubí vodovodní plastové PPR svar polyfúze PN 16 D 20x2,8 mm</t>
  </si>
  <si>
    <t>2075028423</t>
  </si>
  <si>
    <t>koupelna, vana, umyvadlo, boiler</t>
  </si>
  <si>
    <t>2+4+2</t>
  </si>
  <si>
    <t>3+2+2</t>
  </si>
  <si>
    <t>69</t>
  </si>
  <si>
    <t>722174003</t>
  </si>
  <si>
    <t>Potrubí vodovodní plastové PPR svar polyfúze PN 16 D 25x3,5 mm</t>
  </si>
  <si>
    <t>-420590697</t>
  </si>
  <si>
    <t>koupelna, vana, umyvadlo</t>
  </si>
  <si>
    <t>2+4</t>
  </si>
  <si>
    <t>3+3+2</t>
  </si>
  <si>
    <t>70</t>
  </si>
  <si>
    <t>722179191</t>
  </si>
  <si>
    <t>Příplatek k rozvodu vody z plastů za malý rozsah prací na zakázce do 20 m</t>
  </si>
  <si>
    <t>soubor</t>
  </si>
  <si>
    <t>-1979817665</t>
  </si>
  <si>
    <t>71</t>
  </si>
  <si>
    <t>722179192</t>
  </si>
  <si>
    <t>Příplatek k rozvodu vody z plastů za potrubí do D 32 mm do 15 svarů</t>
  </si>
  <si>
    <t>69260134</t>
  </si>
  <si>
    <t>72</t>
  </si>
  <si>
    <t>722181212</t>
  </si>
  <si>
    <t>Ochrana vodovodního potrubí přilepenými termoizolačními trubicemi z PE tl do 6 mm DN přes 22 do 32 mm</t>
  </si>
  <si>
    <t>1378126564</t>
  </si>
  <si>
    <t>73</t>
  </si>
  <si>
    <t>722190401</t>
  </si>
  <si>
    <t>Vyvedení a upevnění výpustku DN do 25</t>
  </si>
  <si>
    <t>-306791502</t>
  </si>
  <si>
    <t>dřez,WC,umyvadlo,vana, myčka, pračka, boiler</t>
  </si>
  <si>
    <t>2+1+2+2+1+1+2</t>
  </si>
  <si>
    <t>74</t>
  </si>
  <si>
    <t>722190901</t>
  </si>
  <si>
    <t>Uzavření nebo otevření vodovodního potrubí při opravách</t>
  </si>
  <si>
    <t>-1149244796</t>
  </si>
  <si>
    <t>75</t>
  </si>
  <si>
    <t>722220151</t>
  </si>
  <si>
    <t>Nástěnka závitová plastová PPR PN 20 DN 16 x G 1/2"</t>
  </si>
  <si>
    <t>690067213</t>
  </si>
  <si>
    <t>WC,pračka,myčka,umyvadlo,dřez, boiler</t>
  </si>
  <si>
    <t>1+1+1+2+2+2</t>
  </si>
  <si>
    <t>76</t>
  </si>
  <si>
    <t>722220161</t>
  </si>
  <si>
    <t>Nástěnný komplet plastový PPR PN 20 DN 20 x G 1/2"</t>
  </si>
  <si>
    <t>-1507652789</t>
  </si>
  <si>
    <t>vana</t>
  </si>
  <si>
    <t>77</t>
  </si>
  <si>
    <t>722220861</t>
  </si>
  <si>
    <t>Demontáž armatur závitových se dvěma závity G do 3/4</t>
  </si>
  <si>
    <t>2041045360</t>
  </si>
  <si>
    <t>rohový ventil WC, umyvadlo, kuchyně, ohřívač vody</t>
  </si>
  <si>
    <t>1+2+2+2</t>
  </si>
  <si>
    <t>78</t>
  </si>
  <si>
    <t>722232221</t>
  </si>
  <si>
    <t>Kohout kulový rohový G 1/2" PN 42 do 185°C plnoprůtokový s 2x vnějším závitem</t>
  </si>
  <si>
    <t>1222659042</t>
  </si>
  <si>
    <t>dřez,umyvadlo, boiler</t>
  </si>
  <si>
    <t>2+2+2</t>
  </si>
  <si>
    <t>79</t>
  </si>
  <si>
    <t>722239101</t>
  </si>
  <si>
    <t>Montáž armatur vodovodních se dvěma závity G 1/2"</t>
  </si>
  <si>
    <t>2033883092</t>
  </si>
  <si>
    <t>hadice k umyvadlu, dřez, WC, boiler</t>
  </si>
  <si>
    <t>2+2+1+2</t>
  </si>
  <si>
    <t>80</t>
  </si>
  <si>
    <t>55190006</t>
  </si>
  <si>
    <t>hadice flexibilní sanitární 3/8"  délka 400 mm bal. 2 kus</t>
  </si>
  <si>
    <t>1651076196</t>
  </si>
  <si>
    <t>81</t>
  </si>
  <si>
    <t>722240122</t>
  </si>
  <si>
    <t>Kohout kulový plastový PPR DN 20</t>
  </si>
  <si>
    <t>-992130185</t>
  </si>
  <si>
    <t>vodoměr</t>
  </si>
  <si>
    <t>82</t>
  </si>
  <si>
    <t>722290234</t>
  </si>
  <si>
    <t>Proplach a dezinfekce vodovodního potrubí DN do 80</t>
  </si>
  <si>
    <t>89406596</t>
  </si>
  <si>
    <t>83</t>
  </si>
  <si>
    <t>722290246</t>
  </si>
  <si>
    <t>Zkouška těsnosti vodovodního potrubí plastového DN do 40</t>
  </si>
  <si>
    <t>980689385</t>
  </si>
  <si>
    <t>84</t>
  </si>
  <si>
    <t>998722121</t>
  </si>
  <si>
    <t>Přesun hmot tonážní pro vnitřní vodovod ruční v objektech v do 6 m</t>
  </si>
  <si>
    <t>-137470269</t>
  </si>
  <si>
    <t>85</t>
  </si>
  <si>
    <t>998722192</t>
  </si>
  <si>
    <t>Příplatek k přesunu hmot tonážní 722 za zvětšený přesun do 100 m</t>
  </si>
  <si>
    <t>-442503067</t>
  </si>
  <si>
    <t>723</t>
  </si>
  <si>
    <t>Zdravotechnika - vnitřní plynovod</t>
  </si>
  <si>
    <t>86</t>
  </si>
  <si>
    <t>723120805</t>
  </si>
  <si>
    <t>Demontáž potrubí ocelové závitové svařované DN od 25 do 50</t>
  </si>
  <si>
    <t>541711835</t>
  </si>
  <si>
    <t>od sporáku</t>
  </si>
  <si>
    <t>87</t>
  </si>
  <si>
    <t>723229104</t>
  </si>
  <si>
    <t>Montáž armatur plynovodních s jedním závitem G 1" ostatní typ</t>
  </si>
  <si>
    <t>523510198</t>
  </si>
  <si>
    <t>88</t>
  </si>
  <si>
    <t>31942687</t>
  </si>
  <si>
    <t>zátka mosaz 1"</t>
  </si>
  <si>
    <t>-141222499</t>
  </si>
  <si>
    <t>89</t>
  </si>
  <si>
    <t>998723121</t>
  </si>
  <si>
    <t>Přesun hmot tonážní pro vnitřní plynovod ruční v objektech v do 6 m</t>
  </si>
  <si>
    <t>-907309570</t>
  </si>
  <si>
    <t>90</t>
  </si>
  <si>
    <t>998723192</t>
  </si>
  <si>
    <t>Příplatek k přesunu hmot tonážní 723 za zvětšený přesun do 100 m</t>
  </si>
  <si>
    <t>-2010485964</t>
  </si>
  <si>
    <t>725</t>
  </si>
  <si>
    <t>Zdravotechnika - zařizovací předměty</t>
  </si>
  <si>
    <t>91</t>
  </si>
  <si>
    <t>725-1</t>
  </si>
  <si>
    <t>D+M háčku na ručníky</t>
  </si>
  <si>
    <t>-1107302966</t>
  </si>
  <si>
    <t>dvojháček</t>
  </si>
  <si>
    <t>92</t>
  </si>
  <si>
    <t>725110814</t>
  </si>
  <si>
    <t>Demontáž klozetu Kombi</t>
  </si>
  <si>
    <t>989230089</t>
  </si>
  <si>
    <t>93</t>
  </si>
  <si>
    <t>725119122</t>
  </si>
  <si>
    <t>Montáž klozetových mís kombi</t>
  </si>
  <si>
    <t>369577484</t>
  </si>
  <si>
    <t>94</t>
  </si>
  <si>
    <t>H8257260002413</t>
  </si>
  <si>
    <t>Wc kombi komplet stojící Jika Lyra Plus bílá zadní odpad H8257260002413</t>
  </si>
  <si>
    <t>1168379008</t>
  </si>
  <si>
    <t>95</t>
  </si>
  <si>
    <t>725119131</t>
  </si>
  <si>
    <t>Montáž klozetových sedátek standardních</t>
  </si>
  <si>
    <t>-246003204</t>
  </si>
  <si>
    <t>96</t>
  </si>
  <si>
    <t>T352801</t>
  </si>
  <si>
    <t>WC prkénko Ideal Standard Tesi plast bílá T352801</t>
  </si>
  <si>
    <t>1852586886</t>
  </si>
  <si>
    <t>97</t>
  </si>
  <si>
    <t>725210821</t>
  </si>
  <si>
    <t>Demontáž umyvadel bez výtokových armatur</t>
  </si>
  <si>
    <t>-1895922356</t>
  </si>
  <si>
    <t>98</t>
  </si>
  <si>
    <t>725219102</t>
  </si>
  <si>
    <t>Montáž umyvadla připevněného na šrouby do zdiva</t>
  </si>
  <si>
    <t>808094201</t>
  </si>
  <si>
    <t>99</t>
  </si>
  <si>
    <t>109620001041</t>
  </si>
  <si>
    <t>Umyvadlo Laufen Pro S 55x46,5 cm otvor pro baterii uprostřed H8109620001041</t>
  </si>
  <si>
    <t>1914320814</t>
  </si>
  <si>
    <t>100</t>
  </si>
  <si>
    <t>725220841.1</t>
  </si>
  <si>
    <t>Demontáž van ocelová rohová</t>
  </si>
  <si>
    <t>-2141795096</t>
  </si>
  <si>
    <t>101</t>
  </si>
  <si>
    <t>725229103</t>
  </si>
  <si>
    <t>Montáž vany se zápachovou uzávěrkou akrylátových</t>
  </si>
  <si>
    <t>-375425628</t>
  </si>
  <si>
    <t>102</t>
  </si>
  <si>
    <t>XWP1670000</t>
  </si>
  <si>
    <t>Obdélníková vana Kolo Rekord 170x70 cm akrylát levá i pravá XWP1670000 vč. nožiček</t>
  </si>
  <si>
    <t>-1015831181</t>
  </si>
  <si>
    <t>103</t>
  </si>
  <si>
    <t>725291653</t>
  </si>
  <si>
    <t>Montáž zásobníku toaletních papírů - Držák toaletního papíru</t>
  </si>
  <si>
    <t>1073016866</t>
  </si>
  <si>
    <t>104</t>
  </si>
  <si>
    <t>55431092</t>
  </si>
  <si>
    <t>Držák - zásobník toaletních papírů komaxit bílý D 310mm</t>
  </si>
  <si>
    <t>-368729213</t>
  </si>
  <si>
    <t>105</t>
  </si>
  <si>
    <t>725530823</t>
  </si>
  <si>
    <t>Demontáž ohřívač elektrický tlakový přes 50 do 200 l</t>
  </si>
  <si>
    <t>965916645</t>
  </si>
  <si>
    <t>106</t>
  </si>
  <si>
    <t>725530831</t>
  </si>
  <si>
    <t>Demontáž ohřívač elektrický průtokový</t>
  </si>
  <si>
    <t>1430554201</t>
  </si>
  <si>
    <t>demontáž v pokoji</t>
  </si>
  <si>
    <t>107</t>
  </si>
  <si>
    <t>725535222</t>
  </si>
  <si>
    <t>Ventil pojistný bezpečnostní souprava s redukčním ventilem a výlevkou</t>
  </si>
  <si>
    <t>-1142423173</t>
  </si>
  <si>
    <t>bojler</t>
  </si>
  <si>
    <t>108</t>
  </si>
  <si>
    <t>725539204</t>
  </si>
  <si>
    <t>Montáž ohřívačů zásobníkových závěsných tlakových přes 80 do 125 l</t>
  </si>
  <si>
    <t>-1398054706</t>
  </si>
  <si>
    <t>109</t>
  </si>
  <si>
    <t>6000046524</t>
  </si>
  <si>
    <t>Elektrický ohřívač vody Dražice OKCE 125 2-6 kW svislý</t>
  </si>
  <si>
    <t>-341585730</t>
  </si>
  <si>
    <t>110</t>
  </si>
  <si>
    <t>725752811</t>
  </si>
  <si>
    <t>Demontáž armatur laboratorních plynovodních výpustek</t>
  </si>
  <si>
    <t>527268141</t>
  </si>
  <si>
    <t>111</t>
  </si>
  <si>
    <t>725810811</t>
  </si>
  <si>
    <t>Demontáž ventilů výtokových nástěnných</t>
  </si>
  <si>
    <t>1008367694</t>
  </si>
  <si>
    <t>112</t>
  </si>
  <si>
    <t>725813112</t>
  </si>
  <si>
    <t>Ventil rohový pračkový G 3/4"</t>
  </si>
  <si>
    <t>1320129801</t>
  </si>
  <si>
    <t>pračka+myčka</t>
  </si>
  <si>
    <t>113</t>
  </si>
  <si>
    <t>725820801</t>
  </si>
  <si>
    <t>Demontáž baterie nástěnné do G 3 / 4</t>
  </si>
  <si>
    <t>-698322884</t>
  </si>
  <si>
    <t>114</t>
  </si>
  <si>
    <t>725820802</t>
  </si>
  <si>
    <t>Demontáž baterie stojánkové do jednoho otvoru</t>
  </si>
  <si>
    <t>-1581649280</t>
  </si>
  <si>
    <t>115</t>
  </si>
  <si>
    <t>725829131</t>
  </si>
  <si>
    <t>Montáž baterie umyvadlové stojánkové G 1/2" ostatní typ</t>
  </si>
  <si>
    <t>-1613264368</t>
  </si>
  <si>
    <t>116</t>
  </si>
  <si>
    <t>902030</t>
  </si>
  <si>
    <t>Umyvadlová baterie Novaservis Titania Cosmos s clic-clacem chrom 90203,0</t>
  </si>
  <si>
    <t>548372639</t>
  </si>
  <si>
    <t>117</t>
  </si>
  <si>
    <t>725849411</t>
  </si>
  <si>
    <t>Montáž baterie sprchové nástěnná s nastavitelnou výškou sprchy</t>
  </si>
  <si>
    <t>-793673421</t>
  </si>
  <si>
    <t>118</t>
  </si>
  <si>
    <t>6000075173</t>
  </si>
  <si>
    <t>Baterie vanová nástěnná Novaservis Titania Cosmos 90220,0 150 mm chrom s příslušenstvím</t>
  </si>
  <si>
    <t>79031264</t>
  </si>
  <si>
    <t>119</t>
  </si>
  <si>
    <t>725859101.1</t>
  </si>
  <si>
    <t>Montáž ventilů odpadních do DN 32 pro zařizovací předměty</t>
  </si>
  <si>
    <t>-530710698</t>
  </si>
  <si>
    <t>120</t>
  </si>
  <si>
    <t>05440</t>
  </si>
  <si>
    <t>Pračkový ventil Schell Comfort 3/4" horní ovládání CR 05440</t>
  </si>
  <si>
    <t>-395088961</t>
  </si>
  <si>
    <t>121</t>
  </si>
  <si>
    <t>725860812</t>
  </si>
  <si>
    <t>Demontáž uzávěrů zápachu dvojitých</t>
  </si>
  <si>
    <t>-1438823458</t>
  </si>
  <si>
    <t>umyvadlo+vana</t>
  </si>
  <si>
    <t>122</t>
  </si>
  <si>
    <t>725869101.1</t>
  </si>
  <si>
    <t>Montáž zápachových uzávěrek umyvadlových do DN 40</t>
  </si>
  <si>
    <t>-1867016932</t>
  </si>
  <si>
    <t>123</t>
  </si>
  <si>
    <t>SIFMLUX</t>
  </si>
  <si>
    <t>Sifon umyvadlový Optima  5/4 CR SIFMLUX</t>
  </si>
  <si>
    <t>1984903294</t>
  </si>
  <si>
    <t>124</t>
  </si>
  <si>
    <t>725869214.1</t>
  </si>
  <si>
    <t>Montáž zápachových uzávěrek dřezových dvoudílných DN 50</t>
  </si>
  <si>
    <t>-1289275213</t>
  </si>
  <si>
    <t>125</t>
  </si>
  <si>
    <t>1903561600</t>
  </si>
  <si>
    <t>126</t>
  </si>
  <si>
    <t>998725121</t>
  </si>
  <si>
    <t>Přesun hmot tonážní pro zařizovací předměty ruční v objektech v do 6 m</t>
  </si>
  <si>
    <t>-1803754316</t>
  </si>
  <si>
    <t>127</t>
  </si>
  <si>
    <t>998725192</t>
  </si>
  <si>
    <t>Příplatek k přesunu hmot tonážní 725 za zvětšený přesun do 100 m</t>
  </si>
  <si>
    <t>-401253574</t>
  </si>
  <si>
    <t>733</t>
  </si>
  <si>
    <t>Ústřední vytápění - rozvodné potrubí</t>
  </si>
  <si>
    <t>128</t>
  </si>
  <si>
    <t>733120815</t>
  </si>
  <si>
    <t>Demontáž potrubí ocelového hladkého D do 38</t>
  </si>
  <si>
    <t>-517783209</t>
  </si>
  <si>
    <t>129</t>
  </si>
  <si>
    <t>733191913</t>
  </si>
  <si>
    <t>Zaslepení potrubí ocelového závitového zavařením a skováním DN 15</t>
  </si>
  <si>
    <t>2019038636</t>
  </si>
  <si>
    <t>734</t>
  </si>
  <si>
    <t>Ústřední vytápění - armatury</t>
  </si>
  <si>
    <t>130</t>
  </si>
  <si>
    <t>734221682</t>
  </si>
  <si>
    <t>Termostatická hlavice kapalinová PN 10 do 110°C otopných těles VK</t>
  </si>
  <si>
    <t>1960170261</t>
  </si>
  <si>
    <t>131</t>
  </si>
  <si>
    <t>734261406</t>
  </si>
  <si>
    <t>Armatura připojovací přímá G 1/2x18 PN 10 do 110°C radiátorů typu VK</t>
  </si>
  <si>
    <t>425012831</t>
  </si>
  <si>
    <t>132</t>
  </si>
  <si>
    <t>734291124</t>
  </si>
  <si>
    <t>Kohout plnící a vypouštěcí G 3/4 PN 10 do 90°C závitový</t>
  </si>
  <si>
    <t>-2109763824</t>
  </si>
  <si>
    <t>ohřívač vody</t>
  </si>
  <si>
    <t>133</t>
  </si>
  <si>
    <t>734421101</t>
  </si>
  <si>
    <t>Tlakoměr s pevným stonkem a zpětnou klapkou tlak 0-16 bar průměr 50 mm spodní připojení</t>
  </si>
  <si>
    <t>229898669</t>
  </si>
  <si>
    <t>735</t>
  </si>
  <si>
    <t>Ústřední vytápění - otopná tělesa</t>
  </si>
  <si>
    <t>134</t>
  </si>
  <si>
    <t>734419111R</t>
  </si>
  <si>
    <t>Demontáž a zpětná montáž indikátoru topných nákladů</t>
  </si>
  <si>
    <t>162231663</t>
  </si>
  <si>
    <t>kuchyně+pokoj+koupelna</t>
  </si>
  <si>
    <t>1+1+1</t>
  </si>
  <si>
    <t>135</t>
  </si>
  <si>
    <t>735000912</t>
  </si>
  <si>
    <t>Vyregulování ventilu nebo kohoutu dvojregulačního s termostatickým ovládáním</t>
  </si>
  <si>
    <t>-639122102</t>
  </si>
  <si>
    <t>136</t>
  </si>
  <si>
    <t>735-1</t>
  </si>
  <si>
    <t>Zamražení potrubí při demontáži a zpětné montáži otopných těles</t>
  </si>
  <si>
    <t>-1270283343</t>
  </si>
  <si>
    <t>137</t>
  </si>
  <si>
    <t>735111810</t>
  </si>
  <si>
    <t>Demontáž otopného tělesa litinového článkového</t>
  </si>
  <si>
    <t>160912975</t>
  </si>
  <si>
    <t>0,60*9</t>
  </si>
  <si>
    <t>0,35*15</t>
  </si>
  <si>
    <t>0,60*6</t>
  </si>
  <si>
    <t>138</t>
  </si>
  <si>
    <t>735191902</t>
  </si>
  <si>
    <t>Vyzkoušení otopných těles litinových po opravě tlakem</t>
  </si>
  <si>
    <t>-1197651880</t>
  </si>
  <si>
    <t>139</t>
  </si>
  <si>
    <t>735191904</t>
  </si>
  <si>
    <t>Vyčištění otopných těles litinových proplachem vodou</t>
  </si>
  <si>
    <t>1372486606</t>
  </si>
  <si>
    <t>140</t>
  </si>
  <si>
    <t>735191905</t>
  </si>
  <si>
    <t>Odvzdušnění otopných těles</t>
  </si>
  <si>
    <t>-578171515</t>
  </si>
  <si>
    <t>141</t>
  </si>
  <si>
    <t>735191910</t>
  </si>
  <si>
    <t>Napuštění vody do otopných těles</t>
  </si>
  <si>
    <t>-1611805940</t>
  </si>
  <si>
    <t>142</t>
  </si>
  <si>
    <t>735192911</t>
  </si>
  <si>
    <t>Zpětná montáž otopných těles článkových litinových</t>
  </si>
  <si>
    <t>152730947</t>
  </si>
  <si>
    <t>143</t>
  </si>
  <si>
    <t>735494811</t>
  </si>
  <si>
    <t>Vypuštění vody z otopných těles</t>
  </si>
  <si>
    <t>-1232439552</t>
  </si>
  <si>
    <t>144</t>
  </si>
  <si>
    <t>998735121</t>
  </si>
  <si>
    <t>Přesun hmot tonážní pro otopná tělesa ruční v objektech v do 6 m</t>
  </si>
  <si>
    <t>1405108680</t>
  </si>
  <si>
    <t>145</t>
  </si>
  <si>
    <t>998735193</t>
  </si>
  <si>
    <t>Příplatek k přesunu hmot tonážní 735 za zvětšený přesun do 500 m</t>
  </si>
  <si>
    <t>271635720</t>
  </si>
  <si>
    <t>741</t>
  </si>
  <si>
    <t>Elektroinstalace - silnoproud</t>
  </si>
  <si>
    <t>146</t>
  </si>
  <si>
    <t>741-1</t>
  </si>
  <si>
    <t>Demontáž původních rozvodů elektro</t>
  </si>
  <si>
    <t>1050258361</t>
  </si>
  <si>
    <t>147</t>
  </si>
  <si>
    <t>741110512</t>
  </si>
  <si>
    <t>Montáž lišta a kanálek vkládací šířky přes 60 do 120 mm s víčkem</t>
  </si>
  <si>
    <t>-2093979396</t>
  </si>
  <si>
    <t>přívod od elektroměru k byt.rozvaděči</t>
  </si>
  <si>
    <t>148</t>
  </si>
  <si>
    <t>34571216</t>
  </si>
  <si>
    <t>kanál elektroinstalační hranatý PVC 100x40mm</t>
  </si>
  <si>
    <t>-1860787758</t>
  </si>
  <si>
    <t>5*1,05 'Přepočtené koeficientem množství</t>
  </si>
  <si>
    <t>149</t>
  </si>
  <si>
    <t>741112001</t>
  </si>
  <si>
    <t>Montáž krabice zapuštěná plastová kruhová</t>
  </si>
  <si>
    <t>1635817420</t>
  </si>
  <si>
    <t>150</t>
  </si>
  <si>
    <t>34571521</t>
  </si>
  <si>
    <t>krabice pod omítku PVC odbočná kruhová D 70mm s víčkem a svorkovnicí</t>
  </si>
  <si>
    <t>-1167876402</t>
  </si>
  <si>
    <t>151</t>
  </si>
  <si>
    <t>741112061</t>
  </si>
  <si>
    <t>Montáž krabice přístrojová zapuštěná plastová kruhová</t>
  </si>
  <si>
    <t>-1641506333</t>
  </si>
  <si>
    <t>152</t>
  </si>
  <si>
    <t>34571464</t>
  </si>
  <si>
    <t>krabice do dutých stěn PVC přístrojová kruhová D 70mm mělká</t>
  </si>
  <si>
    <t>-826230299</t>
  </si>
  <si>
    <t>153</t>
  </si>
  <si>
    <t>741122005</t>
  </si>
  <si>
    <t>Montáž kabel Cu bez ukončení uložený pod omítku plný plochý 3x1 až 2,5 mm2 (např. CYKYLo)</t>
  </si>
  <si>
    <t>1491522098</t>
  </si>
  <si>
    <t>98+85</t>
  </si>
  <si>
    <t>154</t>
  </si>
  <si>
    <t>34109513</t>
  </si>
  <si>
    <t>kabel instalační plochý jádro Cu plné izolace PVC plášť PVC 450/750V (CYKYLo) 3x1,5mm2</t>
  </si>
  <si>
    <t>-1160881062</t>
  </si>
  <si>
    <t>Světelný okruh 1</t>
  </si>
  <si>
    <t>10+8+8</t>
  </si>
  <si>
    <t>6+8</t>
  </si>
  <si>
    <t>světelný okruh 2</t>
  </si>
  <si>
    <t>12+6</t>
  </si>
  <si>
    <t>koupelna a WC s ventiláterem</t>
  </si>
  <si>
    <t>8+6</t>
  </si>
  <si>
    <t>98*1,2 'Přepočtené koeficientem množství</t>
  </si>
  <si>
    <t>155</t>
  </si>
  <si>
    <t>34109517</t>
  </si>
  <si>
    <t>kabel instalační plochý jádro Cu plné izolace PVC plášť PVC 450/750V (CYKYLo) 3x2,5mm2</t>
  </si>
  <si>
    <t>-1852040394</t>
  </si>
  <si>
    <t>ZÁSUVKY</t>
  </si>
  <si>
    <t>samostatný přívod koupelna boiler</t>
  </si>
  <si>
    <t>samostaný přívod  pračka</t>
  </si>
  <si>
    <t>samostaný přívod kuchyně dvojzásuvka</t>
  </si>
  <si>
    <t>samostatný přívod myčka</t>
  </si>
  <si>
    <t>zásuvkový okruh 1</t>
  </si>
  <si>
    <t>zásuvkový okruh 2</t>
  </si>
  <si>
    <t>85*1,2 'Přepočtené koeficientem množství</t>
  </si>
  <si>
    <t>156</t>
  </si>
  <si>
    <t>741122021</t>
  </si>
  <si>
    <t>Montáž kabel Cu bez ukončení uložený pod omítku plný kulatý 4x1,5 mm2 (např. CYKY)</t>
  </si>
  <si>
    <t>-545976472</t>
  </si>
  <si>
    <t>křížový vypínač chodba</t>
  </si>
  <si>
    <t>157</t>
  </si>
  <si>
    <t>34111060</t>
  </si>
  <si>
    <t>kabel instalační jádro Cu plné izolace PVC plášť PVC 450/750V (CYKY) 4x1,5mm2</t>
  </si>
  <si>
    <t>-1614184630</t>
  </si>
  <si>
    <t>10*1,15 'Přepočtené koeficientem množství</t>
  </si>
  <si>
    <t>158</t>
  </si>
  <si>
    <t>741122031</t>
  </si>
  <si>
    <t>Montáž kabel Cu bez ukončení uložený pod omítku plný kulatý 5x1,5 až 2,5 mm2 (např. CYKY)</t>
  </si>
  <si>
    <t>97671504</t>
  </si>
  <si>
    <t>sporák</t>
  </si>
  <si>
    <t>159</t>
  </si>
  <si>
    <t>34111094</t>
  </si>
  <si>
    <t>kabel instalační jádro Cu plné izolace PVC plášť PVC 450/750V (CYKY) 5x2,5mm2</t>
  </si>
  <si>
    <t>1371252770</t>
  </si>
  <si>
    <t>12*1,2 'Přepočtené koeficientem množství</t>
  </si>
  <si>
    <t>160</t>
  </si>
  <si>
    <t>741122143</t>
  </si>
  <si>
    <t>Montáž kabel Cu plný kulatý žíla 5x4 až 6 mm2 zatažený v trubkách (např. CYKY)</t>
  </si>
  <si>
    <t>-44935470</t>
  </si>
  <si>
    <t>přívod od elektroměru k bytovému rozvaděči</t>
  </si>
  <si>
    <t>161</t>
  </si>
  <si>
    <t>34111100</t>
  </si>
  <si>
    <t>kabel instalační jádro Cu plné izolace PVC plášť PVC 450/750V (CYKY) 5x6mm2</t>
  </si>
  <si>
    <t>-80487869</t>
  </si>
  <si>
    <t>5*1,2 'Přepočtené koeficientem množství</t>
  </si>
  <si>
    <t>162</t>
  </si>
  <si>
    <t>741130001</t>
  </si>
  <si>
    <t>Ukončení vodič izolovaný do 2,5 mm2 v rozváděči nebo na přístroji</t>
  </si>
  <si>
    <t>-444861722</t>
  </si>
  <si>
    <t>163</t>
  </si>
  <si>
    <t>741130004</t>
  </si>
  <si>
    <t>Ukončení vodič izolovaný do 6 mm2 v rozváděči nebo na přístroji</t>
  </si>
  <si>
    <t>-700841983</t>
  </si>
  <si>
    <t>164</t>
  </si>
  <si>
    <t>741130021</t>
  </si>
  <si>
    <t>Ukončení vodič izolovaný do 2,5 mm2 na svorkovnici</t>
  </si>
  <si>
    <t>-579756822</t>
  </si>
  <si>
    <t>165</t>
  </si>
  <si>
    <t>741210001</t>
  </si>
  <si>
    <t>Montáž rozvodnice oceloplechová nebo plastová běžná do 20 kg</t>
  </si>
  <si>
    <t>679320104</t>
  </si>
  <si>
    <t>166</t>
  </si>
  <si>
    <t>35711015</t>
  </si>
  <si>
    <t>rozvodnice nástěnná, plné dveře, IP41, 24 modulárních jednotek, vč. N/pE</t>
  </si>
  <si>
    <t>302043509</t>
  </si>
  <si>
    <t>167</t>
  </si>
  <si>
    <t>741210833</t>
  </si>
  <si>
    <t>Demontáž rozvodnic plastových na povrchu s krytím do IPx4 plochou přes 0,2 m2</t>
  </si>
  <si>
    <t>-363671301</t>
  </si>
  <si>
    <t>168</t>
  </si>
  <si>
    <t>741213811</t>
  </si>
  <si>
    <t>Demontáž kabelu silového z rozvodnice průřezu žil do 4 mm2 bez zachování funkčnosti</t>
  </si>
  <si>
    <t>-1420433648</t>
  </si>
  <si>
    <t>169</t>
  </si>
  <si>
    <t>741240022</t>
  </si>
  <si>
    <t>Montáž příslušenství rozvoden - tabulka pro přístroje lepená</t>
  </si>
  <si>
    <t>-2120661598</t>
  </si>
  <si>
    <t>170</t>
  </si>
  <si>
    <t>35442237</t>
  </si>
  <si>
    <t>bezpečnostní tabulka plast (A5)</t>
  </si>
  <si>
    <t>-1608725338</t>
  </si>
  <si>
    <t>171</t>
  </si>
  <si>
    <t>741310101.1</t>
  </si>
  <si>
    <t>Montáž spínač (polo)zapuštěný bezšroubové připojení 1-jednopólový se zapojením vodičů</t>
  </si>
  <si>
    <t>279458758</t>
  </si>
  <si>
    <t>172</t>
  </si>
  <si>
    <t>ABB.3559A01345</t>
  </si>
  <si>
    <t>Přístroj spínače jednopólového, řazení 1, 1So</t>
  </si>
  <si>
    <t>152695269</t>
  </si>
  <si>
    <t>173</t>
  </si>
  <si>
    <t>ABB.355301289B1</t>
  </si>
  <si>
    <t>Spínač jednopólový, řazení 1</t>
  </si>
  <si>
    <t>-573013172</t>
  </si>
  <si>
    <t>174</t>
  </si>
  <si>
    <t>ABB.3901GA00010B1</t>
  </si>
  <si>
    <t>Rámeček jednonásobný</t>
  </si>
  <si>
    <t>-2078471428</t>
  </si>
  <si>
    <t>3++1+1+1+1+2</t>
  </si>
  <si>
    <t>175</t>
  </si>
  <si>
    <t>ABB.3901AB20B</t>
  </si>
  <si>
    <t>Rámeček dvojnásobný, vodorovný</t>
  </si>
  <si>
    <t>-1912661127</t>
  </si>
  <si>
    <t>176</t>
  </si>
  <si>
    <t>ABB.3901AB30B</t>
  </si>
  <si>
    <t>Rámeček trojnásobný, vodorovný</t>
  </si>
  <si>
    <t>-315741117</t>
  </si>
  <si>
    <t>3+2+1+1</t>
  </si>
  <si>
    <t>177</t>
  </si>
  <si>
    <t>741310122.1</t>
  </si>
  <si>
    <t>Montáž přepínač (polo)zapuštěný bezšroubové připojení 6-střídavý se zapojením vodičů</t>
  </si>
  <si>
    <t>-1823990400</t>
  </si>
  <si>
    <t>178</t>
  </si>
  <si>
    <t>ABB.355305289B1</t>
  </si>
  <si>
    <t>Přepínač sériový, řazení 5</t>
  </si>
  <si>
    <t>1172622889</t>
  </si>
  <si>
    <t>179</t>
  </si>
  <si>
    <t>34539003</t>
  </si>
  <si>
    <t>přístroj přepínače střídavého, řazení 6, 6So šroubové svorky</t>
  </si>
  <si>
    <t>1951100105</t>
  </si>
  <si>
    <t>180</t>
  </si>
  <si>
    <t>741310401</t>
  </si>
  <si>
    <t>Montáž spínač tří/čtyřpólový nástěnný do 16 A prostředí normální se zapojením vodičů</t>
  </si>
  <si>
    <t>1447245146</t>
  </si>
  <si>
    <t>181</t>
  </si>
  <si>
    <t>ABB.3956323</t>
  </si>
  <si>
    <t>Přípojka sporáková se signalizační doutnavkou, zapuštěná</t>
  </si>
  <si>
    <t>-167814925</t>
  </si>
  <si>
    <t>182</t>
  </si>
  <si>
    <t>741311875</t>
  </si>
  <si>
    <t>Demontáž spínačů zapuštěných normálních do 10 A šroubových bez zachování funkčnosti přes 2 do 4 svorek</t>
  </si>
  <si>
    <t>1156632556</t>
  </si>
  <si>
    <t>183</t>
  </si>
  <si>
    <t>741312011</t>
  </si>
  <si>
    <t>Montáž odpojovač třípólový do 500 V do 400 A bez zapojení vodičů</t>
  </si>
  <si>
    <t>82447694</t>
  </si>
  <si>
    <t>hlavní vypínač</t>
  </si>
  <si>
    <t>184</t>
  </si>
  <si>
    <t>35822174R</t>
  </si>
  <si>
    <t>vypínač hlavní Eaton IS-32/3, 3-pólový 32 A, 240/415 V</t>
  </si>
  <si>
    <t>-864631804</t>
  </si>
  <si>
    <t>185</t>
  </si>
  <si>
    <t>741313001.1</t>
  </si>
  <si>
    <t>Montáž zásuvka (polo)zapuštěná bezšroubové připojení 2P+PE se zapojením vodičů</t>
  </si>
  <si>
    <t>832896258</t>
  </si>
  <si>
    <t>186</t>
  </si>
  <si>
    <t>ABB.55172389B1</t>
  </si>
  <si>
    <t>Zásuvka jednonásobná, chráněná</t>
  </si>
  <si>
    <t>-363034138</t>
  </si>
  <si>
    <t>187</t>
  </si>
  <si>
    <t>34555241</t>
  </si>
  <si>
    <t>přístroj zásuvky zápustné jednonásobné, krytka s clonkami, bezšroubové svorky</t>
  </si>
  <si>
    <t>-1758236509</t>
  </si>
  <si>
    <t>188</t>
  </si>
  <si>
    <t>741315823</t>
  </si>
  <si>
    <t>Demontáž zásuvek domovních normální prostředí do 16A zapuštěných šroubových bez zachování funkčnosti 2P+PE</t>
  </si>
  <si>
    <t>-1616600848</t>
  </si>
  <si>
    <t>pokoje</t>
  </si>
  <si>
    <t>189</t>
  </si>
  <si>
    <t>741320105</t>
  </si>
  <si>
    <t>Montáž jističů jednopólových nn do 25 A ve skříni se zapojením vodičů</t>
  </si>
  <si>
    <t>-132655469</t>
  </si>
  <si>
    <t>190</t>
  </si>
  <si>
    <t>35822111</t>
  </si>
  <si>
    <t>jistič 1-pólový 16 A vypínací charakteristika B vypínací schopnost 10 kA</t>
  </si>
  <si>
    <t>111990559</t>
  </si>
  <si>
    <t>191</t>
  </si>
  <si>
    <t>35822109</t>
  </si>
  <si>
    <t>jistič 1pólový-charakteristika B 10A</t>
  </si>
  <si>
    <t>-390151413</t>
  </si>
  <si>
    <t>192</t>
  </si>
  <si>
    <t>741320165</t>
  </si>
  <si>
    <t>Montáž jističů třípólových nn do 25 A ve skříni se zapojením vodičů</t>
  </si>
  <si>
    <t>-455326647</t>
  </si>
  <si>
    <t>sporák+boiler</t>
  </si>
  <si>
    <t>193</t>
  </si>
  <si>
    <t>35822401</t>
  </si>
  <si>
    <t>jistič 3-pólový 16 A vypínací charakteristika B vypínací schopnost 10 kA</t>
  </si>
  <si>
    <t>151311828</t>
  </si>
  <si>
    <t>194</t>
  </si>
  <si>
    <t>741321003</t>
  </si>
  <si>
    <t>Montáž proudových chráničů dvoupólových nn do 25 A ve skříni se zapojením vodičů</t>
  </si>
  <si>
    <t>-1526022981</t>
  </si>
  <si>
    <t>195</t>
  </si>
  <si>
    <t>35889206</t>
  </si>
  <si>
    <t>chránič proudový 4pólový 25A pracovního proudu 0,03A</t>
  </si>
  <si>
    <t>-1342171554</t>
  </si>
  <si>
    <t>196</t>
  </si>
  <si>
    <t>741322815</t>
  </si>
  <si>
    <t>Demontáž jistič jednopólový nn do 25 A ze skříně</t>
  </si>
  <si>
    <t>1847024013</t>
  </si>
  <si>
    <t>197</t>
  </si>
  <si>
    <t>741331032</t>
  </si>
  <si>
    <t>Montáž elektroměru třífázového bez zapojení vodičů</t>
  </si>
  <si>
    <t>1616680286</t>
  </si>
  <si>
    <t>198</t>
  </si>
  <si>
    <t>741336841</t>
  </si>
  <si>
    <t>Demontáž elektroměr jednofázový nebo třífázový</t>
  </si>
  <si>
    <t>1219740823</t>
  </si>
  <si>
    <t>199</t>
  </si>
  <si>
    <t>741370912</t>
  </si>
  <si>
    <t>Výměna objímek žárovkových keramických E 27</t>
  </si>
  <si>
    <t>-1811411570</t>
  </si>
  <si>
    <t>kuchyně+pokoj</t>
  </si>
  <si>
    <t>200</t>
  </si>
  <si>
    <t>34513187</t>
  </si>
  <si>
    <t>objímka žárovky E27 svorcová 13x1 keramická 1332-857 s kovovým kroužkem</t>
  </si>
  <si>
    <t>1986401407</t>
  </si>
  <si>
    <t>201</t>
  </si>
  <si>
    <t>34711210</t>
  </si>
  <si>
    <t>žárovka čirá E27/42W</t>
  </si>
  <si>
    <t>-537546911</t>
  </si>
  <si>
    <t>202</t>
  </si>
  <si>
    <t>741371843</t>
  </si>
  <si>
    <t>Demontáž svítidla interiérového se standardní paticí nebo int. zdrojem LED přisazeného stropního přes 0,09 m2 do 0,36 m2 bez zachování funkčnosti</t>
  </si>
  <si>
    <t>1401336305</t>
  </si>
  <si>
    <t>203</t>
  </si>
  <si>
    <t>741372026.1</t>
  </si>
  <si>
    <t>Montáž svítidlo LED interiérové přisazené nástěnné hranaté nebo kruhové do 0,09 m2 s pohybovým čidlem se zapojením vodičů</t>
  </si>
  <si>
    <t>284737529</t>
  </si>
  <si>
    <t>204</t>
  </si>
  <si>
    <t>ESTHER280NEW</t>
  </si>
  <si>
    <t>Světlo nad zrcadlo Focco Esther 28x2,9 cm chrom ESTHER280NEW</t>
  </si>
  <si>
    <t>-1268690485</t>
  </si>
  <si>
    <t>205</t>
  </si>
  <si>
    <t>741372061</t>
  </si>
  <si>
    <t>Montáž svítidlo LED interiérové přisazené stropní hranaté nebo kruhové do 0,09 m2 se zapojením vodičů</t>
  </si>
  <si>
    <t>1985034346</t>
  </si>
  <si>
    <t>206</t>
  </si>
  <si>
    <t>ML411201320</t>
  </si>
  <si>
    <t>LED stropní a nástěnné osvětlení McLED Cala teplá bílá ML-411.201.32.0</t>
  </si>
  <si>
    <t>1153553607</t>
  </si>
  <si>
    <t>207</t>
  </si>
  <si>
    <t>741410071</t>
  </si>
  <si>
    <t>Montáž pospojování ochranné konstrukce ostatní vodičem do 16 mm2 uloženým volně nebo pod omítku</t>
  </si>
  <si>
    <t>1925233184</t>
  </si>
  <si>
    <t>208</t>
  </si>
  <si>
    <t>34140844</t>
  </si>
  <si>
    <t>vodič propojovací jádro Cu lanované izolace PVC 450/750V (H07V-R) 1x6mm2</t>
  </si>
  <si>
    <t>1842758055</t>
  </si>
  <si>
    <t>209</t>
  </si>
  <si>
    <t>741420021</t>
  </si>
  <si>
    <t>Montáž svorka hromosvodná se 2 šrouby</t>
  </si>
  <si>
    <t>-694828206</t>
  </si>
  <si>
    <t>210</t>
  </si>
  <si>
    <t>35441885</t>
  </si>
  <si>
    <t>svorka spojovací pro lano D 8-10mm</t>
  </si>
  <si>
    <t>375050420</t>
  </si>
  <si>
    <t>211</t>
  </si>
  <si>
    <t>741810001</t>
  </si>
  <si>
    <t>Celková prohlídka elektrického rozvodu a zařízení do 100 000,- Kč</t>
  </si>
  <si>
    <t>-2060791014</t>
  </si>
  <si>
    <t>212</t>
  </si>
  <si>
    <t>998741121</t>
  </si>
  <si>
    <t>Přesun hmot tonážní pro silnoproud ruční v objektech v do 6 m</t>
  </si>
  <si>
    <t>-696228789</t>
  </si>
  <si>
    <t>213</t>
  </si>
  <si>
    <t>998741192</t>
  </si>
  <si>
    <t>Příplatek k přesunu hmot tonážní 741 za zvětšený přesun do 100 m</t>
  </si>
  <si>
    <t>654057013</t>
  </si>
  <si>
    <t>742</t>
  </si>
  <si>
    <t>Elektroinstalace - slaboproud</t>
  </si>
  <si>
    <t>214</t>
  </si>
  <si>
    <t>742110506</t>
  </si>
  <si>
    <t>Montáž krabic pro slaboproud zapuštěných plastových odbočných univerzálních s víčkem</t>
  </si>
  <si>
    <t>-1908895264</t>
  </si>
  <si>
    <t>215</t>
  </si>
  <si>
    <t>34571457</t>
  </si>
  <si>
    <t>krabice pod omítku PVC odbočná kruhová D 70mm s víčkem</t>
  </si>
  <si>
    <t>580979171</t>
  </si>
  <si>
    <t>216</t>
  </si>
  <si>
    <t>669288224</t>
  </si>
  <si>
    <t>217</t>
  </si>
  <si>
    <t>35711006</t>
  </si>
  <si>
    <t>rozvodnice zapuštěná, plné dveře, IP41, 12 modulárních jednotek, vč. N/pE</t>
  </si>
  <si>
    <t>932008792</t>
  </si>
  <si>
    <t>218</t>
  </si>
  <si>
    <t>742121001</t>
  </si>
  <si>
    <t>Montáž kabelů sdělovacích pro vnitřní rozvody do 15 žil</t>
  </si>
  <si>
    <t>-1309680520</t>
  </si>
  <si>
    <t>219</t>
  </si>
  <si>
    <t>34121301</t>
  </si>
  <si>
    <t>kabel koaxiální stíněný 2xAl/PES a opletením z CuSn drátků 144x0,12mm2, plášť PVC bílý, jádro CU pr. 1,13mm</t>
  </si>
  <si>
    <t>1716627034</t>
  </si>
  <si>
    <t>20*1,2 'Přepočtené koeficientem množství</t>
  </si>
  <si>
    <t>220</t>
  </si>
  <si>
    <t>742124003</t>
  </si>
  <si>
    <t>Montáž kabelů datových FTP, UTP, STP pro vnitřní rozvody pevně</t>
  </si>
  <si>
    <t>1174180770</t>
  </si>
  <si>
    <t>221</t>
  </si>
  <si>
    <t>34121269</t>
  </si>
  <si>
    <t>kabel datový celkově stíněný Al fólií jádro Cu plné plášť PVC (F/UTP) kategorie 6</t>
  </si>
  <si>
    <t>-1560232818</t>
  </si>
  <si>
    <t>222</t>
  </si>
  <si>
    <t>742310006</t>
  </si>
  <si>
    <t>Montáž domácího nástěnného audio/video telefonu-zpětná</t>
  </si>
  <si>
    <t>-1713502362</t>
  </si>
  <si>
    <t>223</t>
  </si>
  <si>
    <t>742310806</t>
  </si>
  <si>
    <t>Demontáž domácího nástěnného audio/video telefonu</t>
  </si>
  <si>
    <t>1203211140</t>
  </si>
  <si>
    <t>224</t>
  </si>
  <si>
    <t>742330044</t>
  </si>
  <si>
    <t>Montáž datové zásuvky 1 až 6 pozic</t>
  </si>
  <si>
    <t>-687023937</t>
  </si>
  <si>
    <t>225</t>
  </si>
  <si>
    <t>37451183</t>
  </si>
  <si>
    <t>modul zásuvkový 1xRJ45 osazený 22,5x45mm se záclonkou úhlový UTP Cat6</t>
  </si>
  <si>
    <t>2126670878</t>
  </si>
  <si>
    <t>226</t>
  </si>
  <si>
    <t>34539100</t>
  </si>
  <si>
    <t>rámeček datové zásuvky pro 2 moduly 22,5x45mm</t>
  </si>
  <si>
    <t>-857977359</t>
  </si>
  <si>
    <t>227</t>
  </si>
  <si>
    <t>742420121</t>
  </si>
  <si>
    <t>Montáž televizní zásuvky koncové nebo průběžné</t>
  </si>
  <si>
    <t>-646811359</t>
  </si>
  <si>
    <t>pokoj+kuchyně</t>
  </si>
  <si>
    <t>228</t>
  </si>
  <si>
    <t>37451006</t>
  </si>
  <si>
    <t>přístroj zásuvky TV+R, koncový (typ EU 3303)</t>
  </si>
  <si>
    <t>1741461022</t>
  </si>
  <si>
    <t>229</t>
  </si>
  <si>
    <t>34539090R</t>
  </si>
  <si>
    <t>rozbočovač EU2242P</t>
  </si>
  <si>
    <t>1616789613</t>
  </si>
  <si>
    <t>230</t>
  </si>
  <si>
    <t>998742121</t>
  </si>
  <si>
    <t>Přesun hmot tonážní pro slaboproud ruční v objektech v do 6 m</t>
  </si>
  <si>
    <t>737957354</t>
  </si>
  <si>
    <t>231</t>
  </si>
  <si>
    <t>998742192</t>
  </si>
  <si>
    <t>Příplatek k přesunu hmot tonážní 742 za zvětšený přesun do 100 m</t>
  </si>
  <si>
    <t>-258547368</t>
  </si>
  <si>
    <t>751</t>
  </si>
  <si>
    <t>Vzduchotechnika</t>
  </si>
  <si>
    <t>232</t>
  </si>
  <si>
    <t>751111271</t>
  </si>
  <si>
    <t>Montáž ventilátoru axiálního středotlakého potrubního základního D do 200 mm</t>
  </si>
  <si>
    <t>1986555390</t>
  </si>
  <si>
    <t>WC+koupelna</t>
  </si>
  <si>
    <t>233</t>
  </si>
  <si>
    <t>2017182</t>
  </si>
  <si>
    <t>VENTILATOR DALAP 100 LVZ 12V /41102/</t>
  </si>
  <si>
    <t>992618721</t>
  </si>
  <si>
    <t>234</t>
  </si>
  <si>
    <t>751398022</t>
  </si>
  <si>
    <t>Montáž větrací mřížky stěnové přes 0,040 do 0,100 m2</t>
  </si>
  <si>
    <t>-618796525</t>
  </si>
  <si>
    <t>koupelna+komora</t>
  </si>
  <si>
    <t>235</t>
  </si>
  <si>
    <t>4297230R</t>
  </si>
  <si>
    <t>mřížka stěnová otevřená jednořadá kovová úhel lamel 0° 200x200mm</t>
  </si>
  <si>
    <t>-4639163</t>
  </si>
  <si>
    <t>236</t>
  </si>
  <si>
    <t>751398822</t>
  </si>
  <si>
    <t>Demontáž větrací mřížky stěnové průřezu přes 0,040 do 0,100 m2</t>
  </si>
  <si>
    <t>-437971741</t>
  </si>
  <si>
    <t>237</t>
  </si>
  <si>
    <t>998751121</t>
  </si>
  <si>
    <t>Přesun hmot tonážní pro vzduchotechniku ruční v objektech v do 12 m</t>
  </si>
  <si>
    <t>2055889688</t>
  </si>
  <si>
    <t>238</t>
  </si>
  <si>
    <t>998751191</t>
  </si>
  <si>
    <t>Příplatek k přesunu hmot tonážní 751 za zvětšený přesun do 500 m</t>
  </si>
  <si>
    <t>-376347212</t>
  </si>
  <si>
    <t>766</t>
  </si>
  <si>
    <t>Konstrukce truhlářské</t>
  </si>
  <si>
    <t>239</t>
  </si>
  <si>
    <t>766001r</t>
  </si>
  <si>
    <t xml:space="preserve">Výměna vchodových dveří včetně dodání dveří a kování - komplet </t>
  </si>
  <si>
    <t>kompl.</t>
  </si>
  <si>
    <t>-1176510113</t>
  </si>
  <si>
    <t>protipožární zárubeň a dveře</t>
  </si>
  <si>
    <t>240</t>
  </si>
  <si>
    <t>7662118R</t>
  </si>
  <si>
    <t>Demontáž drobných předmětů, madla, věšáků, úchytů</t>
  </si>
  <si>
    <t>680388611</t>
  </si>
  <si>
    <t>demontáž konzol okenních (garnýže)</t>
  </si>
  <si>
    <t>241</t>
  </si>
  <si>
    <t>766491851</t>
  </si>
  <si>
    <t>Demontáž prahů dveří jednokřídlových</t>
  </si>
  <si>
    <t>351525148</t>
  </si>
  <si>
    <t>vnitřní dveře</t>
  </si>
  <si>
    <t>vchodové dveře</t>
  </si>
  <si>
    <t>242</t>
  </si>
  <si>
    <t>766622811</t>
  </si>
  <si>
    <t>Demontáž rámu jednoduchých oken dřevěných do 1 m2</t>
  </si>
  <si>
    <t>-1620656351</t>
  </si>
  <si>
    <t>okno komora a koupelna</t>
  </si>
  <si>
    <t>243</t>
  </si>
  <si>
    <t>766660171</t>
  </si>
  <si>
    <t>Montáž dveřních křídel otvíravých jednokřídlových š do 0,8 m do obložkové zárubně</t>
  </si>
  <si>
    <t>-837116849</t>
  </si>
  <si>
    <t>244</t>
  </si>
  <si>
    <t>61162073</t>
  </si>
  <si>
    <t>dveře jednokřídlé voštinové povrch laminátový plné 700x1970-2100mm - Solodoor</t>
  </si>
  <si>
    <t>-1448731115</t>
  </si>
  <si>
    <t>245</t>
  </si>
  <si>
    <t>61162080</t>
  </si>
  <si>
    <t>dveře jednokřídlé voštinové povrch laminátový částečně prosklené 800x1970-2100mm - Solodoor</t>
  </si>
  <si>
    <t>-851448669</t>
  </si>
  <si>
    <t>246</t>
  </si>
  <si>
    <t>766660729.1</t>
  </si>
  <si>
    <t>Montáž dveřního interiérového kování - štítku s klikou</t>
  </si>
  <si>
    <t>-366924690</t>
  </si>
  <si>
    <t>247</t>
  </si>
  <si>
    <t>54914123.1</t>
  </si>
  <si>
    <t>kování rozetové klika/klika - Cobra</t>
  </si>
  <si>
    <t>-1318142491</t>
  </si>
  <si>
    <t>248</t>
  </si>
  <si>
    <t>54914128.1</t>
  </si>
  <si>
    <t>kování rozetové spodní pro WC - Cobra</t>
  </si>
  <si>
    <t>-1210068276</t>
  </si>
  <si>
    <t>249</t>
  </si>
  <si>
    <t>766661849</t>
  </si>
  <si>
    <t>Demontáž interiérového štítku s klikou</t>
  </si>
  <si>
    <t>-1478150043</t>
  </si>
  <si>
    <t>250</t>
  </si>
  <si>
    <t>766663961</t>
  </si>
  <si>
    <t>Oprava dveřních křídel zapravení a vyplnění větracích mřížek</t>
  </si>
  <si>
    <t>-2118745104</t>
  </si>
  <si>
    <t>251</t>
  </si>
  <si>
    <t>766682111</t>
  </si>
  <si>
    <t>Montáž zárubní obložkových pro dveře jednokřídlové tl stěny do 170 mm</t>
  </si>
  <si>
    <t>933560620</t>
  </si>
  <si>
    <t>252</t>
  </si>
  <si>
    <t>61182307.1</t>
  </si>
  <si>
    <t>zárubeň jednokřídlá obložková s laminátovým povrchem tl stěny 60-150mm rozměru 600-1100/1970, 2100mm - Solodoor</t>
  </si>
  <si>
    <t>-76455760</t>
  </si>
  <si>
    <t>253</t>
  </si>
  <si>
    <t>766691914</t>
  </si>
  <si>
    <t>Vyvěšení nebo zavěšení dřevěných křídel dveří pl do 2 m2</t>
  </si>
  <si>
    <t>-320473858</t>
  </si>
  <si>
    <t>254</t>
  </si>
  <si>
    <t>766695213</t>
  </si>
  <si>
    <t>Montáž truhlářských prahů dveří jednokřídlových š přes 10 cm</t>
  </si>
  <si>
    <t>-1881394048</t>
  </si>
  <si>
    <t xml:space="preserve">vchodové </t>
  </si>
  <si>
    <t>255</t>
  </si>
  <si>
    <t>61187141</t>
  </si>
  <si>
    <t>práh dveřní dřevěný dubový tl 20mm dl 720mm š 150mm</t>
  </si>
  <si>
    <t>-1386115066</t>
  </si>
  <si>
    <t>256</t>
  </si>
  <si>
    <t>61187161</t>
  </si>
  <si>
    <t>práh dveřní dřevěný dubový tl 20mm dl 820mm š 150mm</t>
  </si>
  <si>
    <t>1658233125</t>
  </si>
  <si>
    <t>257</t>
  </si>
  <si>
    <t>61187181</t>
  </si>
  <si>
    <t>práh dveřní dřevěný dubový tl 20mm dl 920mm š 150mm</t>
  </si>
  <si>
    <t>-306980843</t>
  </si>
  <si>
    <t>258</t>
  </si>
  <si>
    <t>766825821</t>
  </si>
  <si>
    <t>Demontáž truhlářských vestavěných skříní dvoukřídlových</t>
  </si>
  <si>
    <t>-571841494</t>
  </si>
  <si>
    <t>259</t>
  </si>
  <si>
    <t>998766121</t>
  </si>
  <si>
    <t>Přesun hmot tonážní pro kce truhlářské ruční v objektech v do 6 m</t>
  </si>
  <si>
    <t>1085747573</t>
  </si>
  <si>
    <t>260</t>
  </si>
  <si>
    <t>998766192</t>
  </si>
  <si>
    <t>Příplatek k přesunu hmot tonážní 766 za zvětšený přesun do 100 m</t>
  </si>
  <si>
    <t>1154462878</t>
  </si>
  <si>
    <t>771</t>
  </si>
  <si>
    <t>Podlahy z dlaždic</t>
  </si>
  <si>
    <t>261</t>
  </si>
  <si>
    <t>771111011</t>
  </si>
  <si>
    <t>Vysátí podkladu před pokládkou dlažby</t>
  </si>
  <si>
    <t>804809896</t>
  </si>
  <si>
    <t>262</t>
  </si>
  <si>
    <t>771121011</t>
  </si>
  <si>
    <t>Nátěr penetrační na podlahu</t>
  </si>
  <si>
    <t>-1180722198</t>
  </si>
  <si>
    <t>263</t>
  </si>
  <si>
    <t>771151012</t>
  </si>
  <si>
    <t>Samonivelační stěrka podlah pevnosti 20 MPa tl přes 3 do 5 mm</t>
  </si>
  <si>
    <t>-1287449691</t>
  </si>
  <si>
    <t>264</t>
  </si>
  <si>
    <t>771574514</t>
  </si>
  <si>
    <t>Montáž podlah keramických hladkých lepených cementovým flexibilním rychletuhnoucím lepidlem přes 4 do 6 ks/m2</t>
  </si>
  <si>
    <t>61060526</t>
  </si>
  <si>
    <t>koupelna-vana</t>
  </si>
  <si>
    <t>3,40-(0,7*1,7)</t>
  </si>
  <si>
    <t>265</t>
  </si>
  <si>
    <t>DAKSE6601</t>
  </si>
  <si>
    <t>Dlažba Rako Cemento světle šedá 30x60 cm mat DAKSE660.1</t>
  </si>
  <si>
    <t>-684258150</t>
  </si>
  <si>
    <t>3,210</t>
  </si>
  <si>
    <t>3,21*1,4 'Přepočtené koeficientem množství</t>
  </si>
  <si>
    <t>266</t>
  </si>
  <si>
    <t>771577151</t>
  </si>
  <si>
    <t>Příplatek k montáži podlah keramických do malty za plochu do 5 m2</t>
  </si>
  <si>
    <t>441078900</t>
  </si>
  <si>
    <t>267</t>
  </si>
  <si>
    <t>771591115</t>
  </si>
  <si>
    <t>Podlahy spárování silikonem</t>
  </si>
  <si>
    <t>-576595749</t>
  </si>
  <si>
    <t>styk podlaha-obklad</t>
  </si>
  <si>
    <t>1,7*2+2,06*2-0,7</t>
  </si>
  <si>
    <t>0,9*2+1,09*2-0,7</t>
  </si>
  <si>
    <t>268</t>
  </si>
  <si>
    <t>771591121</t>
  </si>
  <si>
    <t>Podlahy separační provazec do pružných spar průměru 4 mm</t>
  </si>
  <si>
    <t>-971469750</t>
  </si>
  <si>
    <t>269</t>
  </si>
  <si>
    <t>771592011</t>
  </si>
  <si>
    <t>Čištění vnitřních ploch podlah nebo schodišť po položení dlažby chemickými prostředky</t>
  </si>
  <si>
    <t>1643539402</t>
  </si>
  <si>
    <t>270</t>
  </si>
  <si>
    <t>998771121</t>
  </si>
  <si>
    <t>Přesun hmot tonážní pro podlahy z dlaždic ruční v objektech v do 6 m</t>
  </si>
  <si>
    <t>1313749921</t>
  </si>
  <si>
    <t>271</t>
  </si>
  <si>
    <t>998771192</t>
  </si>
  <si>
    <t>Příplatek k přesunu hmot tonážní 771 za zvětšený přesun do 100 m</t>
  </si>
  <si>
    <t>1079549830</t>
  </si>
  <si>
    <t>775</t>
  </si>
  <si>
    <t>Podlahy skládané</t>
  </si>
  <si>
    <t>272</t>
  </si>
  <si>
    <t>775411810</t>
  </si>
  <si>
    <t>Demontáž soklíků nebo lišt dřevěných přibíjených do suti</t>
  </si>
  <si>
    <t>425805520</t>
  </si>
  <si>
    <t>kuchyně+chodba</t>
  </si>
  <si>
    <t>4,8*2+3,53*2-0,80+1,45*2+4,79*2-0,8*5-0,9</t>
  </si>
  <si>
    <t>273</t>
  </si>
  <si>
    <t>775541821</t>
  </si>
  <si>
    <t>Demontáž podlah plovoucích zaklapávacích do suti</t>
  </si>
  <si>
    <t>558453548</t>
  </si>
  <si>
    <t>17,8+7,10</t>
  </si>
  <si>
    <t>776</t>
  </si>
  <si>
    <t>Podlahy povlakové</t>
  </si>
  <si>
    <t>274</t>
  </si>
  <si>
    <t>776111115</t>
  </si>
  <si>
    <t>Broušení podkladu povlakových podlah před litím stěrky</t>
  </si>
  <si>
    <t>772294232</t>
  </si>
  <si>
    <t>275</t>
  </si>
  <si>
    <t>776111116</t>
  </si>
  <si>
    <t>Odstranění zbytků lepidla z podkladu povlakových podlah broušením</t>
  </si>
  <si>
    <t>2137585719</t>
  </si>
  <si>
    <t>chodba+kuchyně+pokoj</t>
  </si>
  <si>
    <t>7,1+17,8+13,8</t>
  </si>
  <si>
    <t>276</t>
  </si>
  <si>
    <t>776111311</t>
  </si>
  <si>
    <t>Vysátí podkladu povlakových podlah</t>
  </si>
  <si>
    <t>-665514799</t>
  </si>
  <si>
    <t>277</t>
  </si>
  <si>
    <t>776121321</t>
  </si>
  <si>
    <t>Neředěná penetrace savého podkladu povlakových podlah</t>
  </si>
  <si>
    <t>-265162391</t>
  </si>
  <si>
    <t>278</t>
  </si>
  <si>
    <t>776141121</t>
  </si>
  <si>
    <t>Stěrka podlahová nivelační pro vyrovnání podkladu povlakových podlah pevnosti 30 MPa tl do 3 mm</t>
  </si>
  <si>
    <t>-372005828</t>
  </si>
  <si>
    <t>279</t>
  </si>
  <si>
    <t>776201812</t>
  </si>
  <si>
    <t>Demontáž lepených povlakových podlah s podložkou ručně</t>
  </si>
  <si>
    <t>1939362395</t>
  </si>
  <si>
    <t>13,80</t>
  </si>
  <si>
    <t>280</t>
  </si>
  <si>
    <t>776221111.1.1</t>
  </si>
  <si>
    <t>Lepení pásů z PVC standardním lepidlem</t>
  </si>
  <si>
    <t>1769865579</t>
  </si>
  <si>
    <t>kuchyně+chodba+pokoj</t>
  </si>
  <si>
    <t>17,8+7,1+13,8</t>
  </si>
  <si>
    <t>281</t>
  </si>
  <si>
    <t>2841115R.1</t>
  </si>
  <si>
    <t>PVC vinyl tl 2,5mm nášlapná vrstva 0,55mm, hořlavost Bfl-s1, třída zátěže 21/42, útlum 15dB - Ultimo LVT 55 Summer Oak 24244</t>
  </si>
  <si>
    <t>127632129</t>
  </si>
  <si>
    <t>Nutno vzorkovat</t>
  </si>
  <si>
    <t>38,7</t>
  </si>
  <si>
    <t>38,7*1,1 'Přepočtené koeficientem množství</t>
  </si>
  <si>
    <t>282</t>
  </si>
  <si>
    <t>776223111</t>
  </si>
  <si>
    <t>Spoj povlakových podlahovin z PVC svařováním za tepla</t>
  </si>
  <si>
    <t>1369396537</t>
  </si>
  <si>
    <t>283</t>
  </si>
  <si>
    <t>776410811</t>
  </si>
  <si>
    <t>Odstranění soklíků a lišt pryžových nebo plastových</t>
  </si>
  <si>
    <t>696167538</t>
  </si>
  <si>
    <t>4,8*2+2,94*2-0,80</t>
  </si>
  <si>
    <t>284</t>
  </si>
  <si>
    <t>776411111</t>
  </si>
  <si>
    <t>Montáž obvodových soklíků výšky do 80 mm</t>
  </si>
  <si>
    <t>589621639</t>
  </si>
  <si>
    <t>4,8*2+3,53*2+0,4*2-0,8</t>
  </si>
  <si>
    <t>4,8*2+2,94*2+0,4*2-0,80</t>
  </si>
  <si>
    <t>4,79*2+1,45*2-0,8*2-0,7*3-0,9</t>
  </si>
  <si>
    <t>285</t>
  </si>
  <si>
    <t>283410700r</t>
  </si>
  <si>
    <t>lišta soklová vinylová 12,5x60mm</t>
  </si>
  <si>
    <t>-914510268</t>
  </si>
  <si>
    <t>40,02*1,02 'Přepočtené koeficientem množství</t>
  </si>
  <si>
    <t>286</t>
  </si>
  <si>
    <t>776991111</t>
  </si>
  <si>
    <t>Spárování silikonem</t>
  </si>
  <si>
    <t>-1985056467</t>
  </si>
  <si>
    <t>soklík podlaha</t>
  </si>
  <si>
    <t>287</t>
  </si>
  <si>
    <t>998776121</t>
  </si>
  <si>
    <t>Přesun hmot tonážní pro podlahy povlakové ruční v objektech v do 6 m</t>
  </si>
  <si>
    <t>-487940508</t>
  </si>
  <si>
    <t>288</t>
  </si>
  <si>
    <t>998776192</t>
  </si>
  <si>
    <t>Příplatek k přesunu hmot tonážní 776 za zvětšený přesun do 100 m</t>
  </si>
  <si>
    <t>-657932157</t>
  </si>
  <si>
    <t>781</t>
  </si>
  <si>
    <t>Dokončovací práce - obklady</t>
  </si>
  <si>
    <t>289</t>
  </si>
  <si>
    <t>781111011</t>
  </si>
  <si>
    <t>Ometení (oprášení) stěny při přípravě podkladu</t>
  </si>
  <si>
    <t>-549321978</t>
  </si>
  <si>
    <t>290</t>
  </si>
  <si>
    <t>781121011</t>
  </si>
  <si>
    <t>Nátěr penetrační na stěnu</t>
  </si>
  <si>
    <t>1371241241</t>
  </si>
  <si>
    <t>291</t>
  </si>
  <si>
    <t>781131251</t>
  </si>
  <si>
    <t>Izolace pod obklad těsnící manžetou pro prostupy potrubí</t>
  </si>
  <si>
    <t>1722742888</t>
  </si>
  <si>
    <t>koupelna byterie vana</t>
  </si>
  <si>
    <t>292</t>
  </si>
  <si>
    <t>781474164.1</t>
  </si>
  <si>
    <t>Montáž obkladů vnitřních keramických velkoformátových z dekorů přes 4 do 6 ks/m2 lepených flexibilním lepidlem</t>
  </si>
  <si>
    <t>927579438</t>
  </si>
  <si>
    <t>(0,9*2+1,09*2)*1,5-0,7*1,5</t>
  </si>
  <si>
    <t>(1,7*2+2,06*2)*2,0-0,7*1,97</t>
  </si>
  <si>
    <t>293</t>
  </si>
  <si>
    <t>1117499746</t>
  </si>
  <si>
    <t>18,581*1,15 'Přepočtené koeficientem množství</t>
  </si>
  <si>
    <t>294</t>
  </si>
  <si>
    <t>781477111</t>
  </si>
  <si>
    <t>Příplatek k montáži obkladů vnitřních keramických hladkých za plochu do 10 m2</t>
  </si>
  <si>
    <t>-2012087101</t>
  </si>
  <si>
    <t>295</t>
  </si>
  <si>
    <t>781491011</t>
  </si>
  <si>
    <t>Montáž zrcadel plochy do 1 m2 lepených silikonovým tmelem na podkladní omítku</t>
  </si>
  <si>
    <t>1452183284</t>
  </si>
  <si>
    <t>0,75*1</t>
  </si>
  <si>
    <t>296</t>
  </si>
  <si>
    <t>63465126</t>
  </si>
  <si>
    <t>zrcadlo nemontované čiré tl 5mm max rozměr 3210x2250mm</t>
  </si>
  <si>
    <t>1979667686</t>
  </si>
  <si>
    <t>0,75*1,1 'Přepočtené koeficientem množství</t>
  </si>
  <si>
    <t>297</t>
  </si>
  <si>
    <t>781491822</t>
  </si>
  <si>
    <t>Demontáž vanových dvířek plastových lepených s rámem</t>
  </si>
  <si>
    <t>1279001062</t>
  </si>
  <si>
    <t>298</t>
  </si>
  <si>
    <t>781492111</t>
  </si>
  <si>
    <t>Montáž profilů rohových kladených do malty</t>
  </si>
  <si>
    <t>-988163609</t>
  </si>
  <si>
    <t>6+9</t>
  </si>
  <si>
    <t>299</t>
  </si>
  <si>
    <t>19416008</t>
  </si>
  <si>
    <t>lišta ukončovací hliníková 10mm</t>
  </si>
  <si>
    <t>1510195042</t>
  </si>
  <si>
    <t>16,5754923413567*1,05 'Přepočtené koeficientem množství</t>
  </si>
  <si>
    <t>300</t>
  </si>
  <si>
    <t>781492151</t>
  </si>
  <si>
    <t>Montáž profilů ukončovacích kladených do malty</t>
  </si>
  <si>
    <t>-143603703</t>
  </si>
  <si>
    <t>301</t>
  </si>
  <si>
    <t>1244578074</t>
  </si>
  <si>
    <t>10,1*1,05 'Přepočtené koeficientem množství</t>
  </si>
  <si>
    <t>302</t>
  </si>
  <si>
    <t>781493610</t>
  </si>
  <si>
    <t>Montáž vanových plastových dvířek lepených s uchycením na magnet</t>
  </si>
  <si>
    <t>1462740123</t>
  </si>
  <si>
    <t>303</t>
  </si>
  <si>
    <t>56245726</t>
  </si>
  <si>
    <t>dvířka vanová bílá 150x150mm</t>
  </si>
  <si>
    <t>-1906993064</t>
  </si>
  <si>
    <t>304</t>
  </si>
  <si>
    <t>VD3020</t>
  </si>
  <si>
    <t>Magnetická dvířka bílá VD3020</t>
  </si>
  <si>
    <t>-1750451443</t>
  </si>
  <si>
    <t>305</t>
  </si>
  <si>
    <t>VD3030</t>
  </si>
  <si>
    <t>Magnetická dvířka bílá VD3030</t>
  </si>
  <si>
    <t>1656610628</t>
  </si>
  <si>
    <t>306</t>
  </si>
  <si>
    <t>56245725</t>
  </si>
  <si>
    <t>dvířka vanová bílá 150x200mm</t>
  </si>
  <si>
    <t>674513234</t>
  </si>
  <si>
    <t>307</t>
  </si>
  <si>
    <t>781495141</t>
  </si>
  <si>
    <t>Průnik obkladem kruhový do DN 30</t>
  </si>
  <si>
    <t>-805406593</t>
  </si>
  <si>
    <t>koupelna sprchová a umyvadlová baterie</t>
  </si>
  <si>
    <t>308</t>
  </si>
  <si>
    <t>781495142</t>
  </si>
  <si>
    <t>Průnik obkladem kruhový přes DN 30 do DN 90</t>
  </si>
  <si>
    <t>647249826</t>
  </si>
  <si>
    <t>zásuvky a vypínače</t>
  </si>
  <si>
    <t>sifon umyvadlo</t>
  </si>
  <si>
    <t>309</t>
  </si>
  <si>
    <t>781495143</t>
  </si>
  <si>
    <t>Průnik obkladem kruhový přes DN 90</t>
  </si>
  <si>
    <t>-311706898</t>
  </si>
  <si>
    <t>310</t>
  </si>
  <si>
    <t>781495211</t>
  </si>
  <si>
    <t>Čištění vnitřních ploch stěn po provedení obkladu chemickými prostředky</t>
  </si>
  <si>
    <t>-166465822</t>
  </si>
  <si>
    <t>311</t>
  </si>
  <si>
    <t>998781121</t>
  </si>
  <si>
    <t>Přesun hmot tonážní pro obklady keramické ruční v objektech v do 6 m</t>
  </si>
  <si>
    <t>1948948692</t>
  </si>
  <si>
    <t>312</t>
  </si>
  <si>
    <t>998781192</t>
  </si>
  <si>
    <t>Příplatek k přesunu hmot tonážní 781 za zvětšený přesun do 100 m</t>
  </si>
  <si>
    <t>-1365291466</t>
  </si>
  <si>
    <t>783</t>
  </si>
  <si>
    <t>Dokončovací práce - nátěry</t>
  </si>
  <si>
    <t>313</t>
  </si>
  <si>
    <t>783113101</t>
  </si>
  <si>
    <t>Jednonásobný napouštěcí syntetický nátěr truhlářských konstrukcí</t>
  </si>
  <si>
    <t>738897216</t>
  </si>
  <si>
    <t>dveřní prahy</t>
  </si>
  <si>
    <t>0,80*0,20*2</t>
  </si>
  <si>
    <t>0,70*0,20*3</t>
  </si>
  <si>
    <t>314</t>
  </si>
  <si>
    <t>783114101</t>
  </si>
  <si>
    <t>Základní jednonásobný syntetický nátěr truhlářských konstrukcí</t>
  </si>
  <si>
    <t>23414457</t>
  </si>
  <si>
    <t>315</t>
  </si>
  <si>
    <t>783117101</t>
  </si>
  <si>
    <t>Krycí jednonásobný syntetický nátěr truhlářských konstrukcí</t>
  </si>
  <si>
    <t>-743511888</t>
  </si>
  <si>
    <t>316</t>
  </si>
  <si>
    <t>783118211</t>
  </si>
  <si>
    <t>Lakovací dvojnásobný syntetický nátěr truhlářských konstrukcí s mezibroušením</t>
  </si>
  <si>
    <t>-843190270</t>
  </si>
  <si>
    <t>317</t>
  </si>
  <si>
    <t>783122131</t>
  </si>
  <si>
    <t>Plošné (plné) tmelení truhlářských konstrukcí včetně přebroušení disperzním tmelem</t>
  </si>
  <si>
    <t>-235561535</t>
  </si>
  <si>
    <t>318</t>
  </si>
  <si>
    <t>783601341</t>
  </si>
  <si>
    <t>Odrezivění litinových otopných těles před provedením nátěru</t>
  </si>
  <si>
    <t>-673429132</t>
  </si>
  <si>
    <t xml:space="preserve">pokoj </t>
  </si>
  <si>
    <t>319</t>
  </si>
  <si>
    <t>783601345</t>
  </si>
  <si>
    <t>Odmaštění litinových otopných těles odmašťovačem vodou ředitelným před provedením nátěru</t>
  </si>
  <si>
    <t>-1476393177</t>
  </si>
  <si>
    <t>320</t>
  </si>
  <si>
    <t>783601441</t>
  </si>
  <si>
    <t>Ometením litinových otopných těles před provedením nátěru</t>
  </si>
  <si>
    <t>1181114337</t>
  </si>
  <si>
    <t>321</t>
  </si>
  <si>
    <t>783601713</t>
  </si>
  <si>
    <t>Odmaštění vodou ředitelným odmašťovačem potrubí DN do 50 mm</t>
  </si>
  <si>
    <t>1639303957</t>
  </si>
  <si>
    <t>2+2+6+2</t>
  </si>
  <si>
    <t>322</t>
  </si>
  <si>
    <t>783614141</t>
  </si>
  <si>
    <t>Základní jednonásobný syntetický nátěr litinových otopných těles</t>
  </si>
  <si>
    <t>-1771039762</t>
  </si>
  <si>
    <t>323</t>
  </si>
  <si>
    <t>783614551</t>
  </si>
  <si>
    <t>Základní jednonásobný syntetický nátěr potrubí DN do 50 mm</t>
  </si>
  <si>
    <t>-571627501</t>
  </si>
  <si>
    <t>324</t>
  </si>
  <si>
    <t>783615551</t>
  </si>
  <si>
    <t>Mezinátěr jednonásobný syntetický nátěr potrubí DN do 50 mm</t>
  </si>
  <si>
    <t>2111602849</t>
  </si>
  <si>
    <t>325</t>
  </si>
  <si>
    <t>783617147</t>
  </si>
  <si>
    <t>Krycí dvojnásobný syntetický nátěr litinových otopných těles</t>
  </si>
  <si>
    <t>2051674959</t>
  </si>
  <si>
    <t>326</t>
  </si>
  <si>
    <t>783617611</t>
  </si>
  <si>
    <t>Krycí dvojnásobný syntetický nátěr potrubí DN do 50 mm</t>
  </si>
  <si>
    <t>1955471219</t>
  </si>
  <si>
    <t>327</t>
  </si>
  <si>
    <t>783652111</t>
  </si>
  <si>
    <t>Tmelení článkových otopných těles polyesterovým tmelem</t>
  </si>
  <si>
    <t>-1126162471</t>
  </si>
  <si>
    <t>328</t>
  </si>
  <si>
    <t>783652331</t>
  </si>
  <si>
    <t>Tmelení polyesterovým tmelem potrubí DN do 50 mm</t>
  </si>
  <si>
    <t>-1460218706</t>
  </si>
  <si>
    <t>784</t>
  </si>
  <si>
    <t>Dokončovací práce - malby a tapety</t>
  </si>
  <si>
    <t>329</t>
  </si>
  <si>
    <t>784111001</t>
  </si>
  <si>
    <t>Oprášení (ometení ) podkladu v místnostech v do 3,80 m</t>
  </si>
  <si>
    <t>1702174548</t>
  </si>
  <si>
    <t>330</t>
  </si>
  <si>
    <t>784111011</t>
  </si>
  <si>
    <t>Obroušení podkladu omítnutého v místnostech v do 3,80 m</t>
  </si>
  <si>
    <t>-781332141</t>
  </si>
  <si>
    <t>331</t>
  </si>
  <si>
    <t>784161001</t>
  </si>
  <si>
    <t>Tmelení spar a rohů šířky do 3 mm akrylátovým tmelem v místnostech v do 3,80 m</t>
  </si>
  <si>
    <t>2115284286</t>
  </si>
  <si>
    <t>trhliny v omítkách</t>
  </si>
  <si>
    <t>332</t>
  </si>
  <si>
    <t>784171101</t>
  </si>
  <si>
    <t>Zakrytí vnitřních podlah včetně pozdějšího odkrytí</t>
  </si>
  <si>
    <t>2138048254</t>
  </si>
  <si>
    <t>333</t>
  </si>
  <si>
    <t>58124844</t>
  </si>
  <si>
    <t>fólie pro malířské potřeby zakrývací tl 25µ 4x5m</t>
  </si>
  <si>
    <t>1106322392</t>
  </si>
  <si>
    <t>45,8*1,05 'Přepočtené koeficientem množství</t>
  </si>
  <si>
    <t>334</t>
  </si>
  <si>
    <t>784171121</t>
  </si>
  <si>
    <t>Zakrytí vnitřních ploch konstrukcí nebo prvků v místnostech v do 3,80 m</t>
  </si>
  <si>
    <t>825744191</t>
  </si>
  <si>
    <t>335</t>
  </si>
  <si>
    <t>58124842</t>
  </si>
  <si>
    <t>fólie pro malířské potřeby zakrývací tl 7µ 4x5m</t>
  </si>
  <si>
    <t>123602597</t>
  </si>
  <si>
    <t>20*1,05 'Přepočtené koeficientem množství</t>
  </si>
  <si>
    <t>336</t>
  </si>
  <si>
    <t>784181121</t>
  </si>
  <si>
    <t>Hloubková jednonásobná bezbarvá penetrace podkladu v místnostech v do 3,80 m</t>
  </si>
  <si>
    <t>1105170443</t>
  </si>
  <si>
    <t>337</t>
  </si>
  <si>
    <t>784211101</t>
  </si>
  <si>
    <t>Dvojnásobné bílé malby ze směsí za mokra výborně oděruvzdorných v místnostech v do 3,80 m</t>
  </si>
  <si>
    <t>1501827169</t>
  </si>
  <si>
    <t>Stropy</t>
  </si>
  <si>
    <t>45,80</t>
  </si>
  <si>
    <t>Stěny</t>
  </si>
  <si>
    <t>chodby</t>
  </si>
  <si>
    <t>(4,79*2+1,45*2+0,6*2)*2,83-0,8*1,97*2-0,7*1,97*3-0,9*1,97</t>
  </si>
  <si>
    <t>(4,8*2+3,53*2+0,4*2)*2,83-0,8*1,97-2,0*1,4</t>
  </si>
  <si>
    <t>(2,94*2+4,8*2+0,4*2)*2,83-0,8*1,97-1,3*2,24</t>
  </si>
  <si>
    <t>(1,7*2+2,06*2)*0,73-0,7*1,97</t>
  </si>
  <si>
    <t>(0,9*2+1,09*2)*1,33-0,7*1,97</t>
  </si>
  <si>
    <t>přívod do bytu a jedné stěny chodby s výměnou vchodových dveří</t>
  </si>
  <si>
    <t>338</t>
  </si>
  <si>
    <t>784211141</t>
  </si>
  <si>
    <t>Příplatek k cenám 2x maleb ze směsí za mokra oděruvzdorných za provádění pl do 5 m2</t>
  </si>
  <si>
    <t>-2091953500</t>
  </si>
  <si>
    <t>1,0+3,40</t>
  </si>
  <si>
    <t>HZS</t>
  </si>
  <si>
    <t>Hodinové zúčtovací sazby</t>
  </si>
  <si>
    <t>339</t>
  </si>
  <si>
    <t>HZS1291</t>
  </si>
  <si>
    <t>Hodinová zúčtovací sazba pomocný stavební dělník</t>
  </si>
  <si>
    <t>hod</t>
  </si>
  <si>
    <t>512</t>
  </si>
  <si>
    <t>-58863937</t>
  </si>
  <si>
    <t>kompletní úklid společných prostor po dokončení stavby</t>
  </si>
  <si>
    <t>omytí zábradlí, parapetů, niky schodiště, vytření , zakrývání při malbě schodiště atd.</t>
  </si>
  <si>
    <t>340</t>
  </si>
  <si>
    <t>HZS2232</t>
  </si>
  <si>
    <t>Hodinová zúčtovací sazba elektrikář odborný - revize atd.</t>
  </si>
  <si>
    <t>-786226078</t>
  </si>
  <si>
    <t>VRN</t>
  </si>
  <si>
    <t>Vedlejší rozpočtové náklady</t>
  </si>
  <si>
    <t>VRN3</t>
  </si>
  <si>
    <t>Zařízení staveniště</t>
  </si>
  <si>
    <t>341</t>
  </si>
  <si>
    <t>030001000</t>
  </si>
  <si>
    <t>den</t>
  </si>
  <si>
    <t>1024</t>
  </si>
  <si>
    <t>2106727134</t>
  </si>
  <si>
    <t>VRN4</t>
  </si>
  <si>
    <t>Inženýrská činnost</t>
  </si>
  <si>
    <t>342</t>
  </si>
  <si>
    <t>045002000</t>
  </si>
  <si>
    <t>Kompletační a koordinační činnost</t>
  </si>
  <si>
    <t>ks</t>
  </si>
  <si>
    <t>-677693341</t>
  </si>
  <si>
    <t>VRN7</t>
  </si>
  <si>
    <t>Provozní vlivy</t>
  </si>
  <si>
    <t>343</t>
  </si>
  <si>
    <t>070001000</t>
  </si>
  <si>
    <t>-2110696011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</si>
</sst>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2"/>
      <c r="AL5" s="22"/>
      <c r="AM5" s="22"/>
      <c r="AN5" s="22"/>
      <c r="AO5" s="22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2"/>
      <c r="AL6" s="22"/>
      <c r="AM6" s="22"/>
      <c r="AN6" s="22"/>
      <c r="AO6" s="22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28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34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35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36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0">
        <v>0.12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0">
        <v>0.12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1" t="s">
        <v>45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Oprava bytů MČ Praha 6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4. 1. 2024</v>
      </c>
      <c r="AN87" s="26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8" t="str">
        <f>IF(E17="","",E17)</f>
        <v xml:space="preserve"> </v>
      </c>
      <c r="AN89" s="269"/>
      <c r="AO89" s="269"/>
      <c r="AP89" s="269"/>
      <c r="AQ89" s="36"/>
      <c r="AR89" s="39"/>
      <c r="AS89" s="270" t="s">
        <v>53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8" t="str">
        <f>IF(E20="","",E20)</f>
        <v xml:space="preserve"> 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54</v>
      </c>
      <c r="D92" s="277"/>
      <c r="E92" s="277"/>
      <c r="F92" s="277"/>
      <c r="G92" s="277"/>
      <c r="H92" s="73"/>
      <c r="I92" s="278" t="s">
        <v>55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56</v>
      </c>
      <c r="AH92" s="277"/>
      <c r="AI92" s="277"/>
      <c r="AJ92" s="277"/>
      <c r="AK92" s="277"/>
      <c r="AL92" s="277"/>
      <c r="AM92" s="277"/>
      <c r="AN92" s="278" t="s">
        <v>57</v>
      </c>
      <c r="AO92" s="277"/>
      <c r="AP92" s="280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83" t="s">
        <v>78</v>
      </c>
      <c r="E95" s="283"/>
      <c r="F95" s="283"/>
      <c r="G95" s="283"/>
      <c r="H95" s="283"/>
      <c r="I95" s="96"/>
      <c r="J95" s="283" t="s">
        <v>79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'35 - Oprava bytu č. 14, B...'!J30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7" t="s">
        <v>80</v>
      </c>
      <c r="AR95" s="98"/>
      <c r="AS95" s="99">
        <v>0</v>
      </c>
      <c r="AT95" s="100">
        <f>ROUND(SUM(AV95:AW95),2)</f>
        <v>0</v>
      </c>
      <c r="AU95" s="101">
        <f>'35 - Oprava bytu č. 14, B...'!P146</f>
        <v>0</v>
      </c>
      <c r="AV95" s="100">
        <f>'35 - Oprava bytu č. 14, B...'!J33</f>
        <v>0</v>
      </c>
      <c r="AW95" s="100">
        <f>'35 - Oprava bytu č. 14, B...'!J34</f>
        <v>0</v>
      </c>
      <c r="AX95" s="100">
        <f>'35 - Oprava bytu č. 14, B...'!J35</f>
        <v>0</v>
      </c>
      <c r="AY95" s="100">
        <f>'35 - Oprava bytu č. 14, B...'!J36</f>
        <v>0</v>
      </c>
      <c r="AZ95" s="100">
        <f>'35 - Oprava bytu č. 14, B...'!F33</f>
        <v>0</v>
      </c>
      <c r="BA95" s="100">
        <f>'35 - Oprava bytu č. 14, B...'!F34</f>
        <v>0</v>
      </c>
      <c r="BB95" s="100">
        <f>'35 - Oprava bytu č. 14, B...'!F35</f>
        <v>0</v>
      </c>
      <c r="BC95" s="100">
        <f>'35 - Oprava bytu č. 14, B...'!F36</f>
        <v>0</v>
      </c>
      <c r="BD95" s="102">
        <f>'35 - Oprava bytu č. 14, B...'!F37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ne7QXoGyukaNLVNi7AYj+cA8TjTOwbHD3zc96YcXkRhTEEDNNeCVLoj5YUGitVzNnkpuPK+SAHmU3oNe8itPnw==" saltValue="ezdnLe2TLYuimQjqfY1wzRyIeVcvAjbMS1ARvIXS9A/NvEB65msP/LwYGMxRo7IbSJdTlq8ZlgFEwXD+JAxkh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5 - Oprava bytu č. 14, B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5"/>
  <sheetViews>
    <sheetView showGridLines="0" tabSelected="1" workbookViewId="0">
      <selection activeCell="I9" sqref="I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5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7" t="str">
        <f>'Rekapitulace stavby'!K6</f>
        <v>Oprava bytů MČ Praha 6</v>
      </c>
      <c r="F7" s="288"/>
      <c r="G7" s="288"/>
      <c r="H7" s="288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9" t="s">
        <v>85</v>
      </c>
      <c r="F9" s="290"/>
      <c r="G9" s="290"/>
      <c r="H9" s="29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45722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1" t="str">
        <f>'Rekapitulace stavby'!E14</f>
        <v>Vyplň údaj</v>
      </c>
      <c r="F18" s="292"/>
      <c r="G18" s="292"/>
      <c r="H18" s="292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86</v>
      </c>
      <c r="F24" s="34"/>
      <c r="G24" s="34"/>
      <c r="H24" s="34"/>
      <c r="I24" s="108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3" t="s">
        <v>1</v>
      </c>
      <c r="F27" s="293"/>
      <c r="G27" s="293"/>
      <c r="H27" s="29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ROUND(J146,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37</v>
      </c>
      <c r="E33" s="108" t="s">
        <v>38</v>
      </c>
      <c r="F33" s="119">
        <f>ROUND((SUM(BE146:BE1034)),  2)</f>
        <v>0</v>
      </c>
      <c r="G33" s="34"/>
      <c r="H33" s="34"/>
      <c r="I33" s="120">
        <v>0.21</v>
      </c>
      <c r="J33" s="119">
        <f>ROUND(((SUM(BE146:BE1034))*I33),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39</v>
      </c>
      <c r="F34" s="119">
        <f>ROUND((SUM(BF146:BF1034)),  2)</f>
        <v>0</v>
      </c>
      <c r="G34" s="34"/>
      <c r="H34" s="34"/>
      <c r="I34" s="120">
        <v>0.12</v>
      </c>
      <c r="J34" s="119">
        <f>ROUND(((SUM(BF146:BF1034))*I34),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40</v>
      </c>
      <c r="F35" s="119">
        <f>ROUND((SUM(BG146:BG1034)),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41</v>
      </c>
      <c r="F36" s="119">
        <f>ROUND((SUM(BH146:BH1034)),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42</v>
      </c>
      <c r="F37" s="119">
        <f>ROUND((SUM(BI146:BI1034)),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4" t="str">
        <f>E7</f>
        <v>Oprava bytů MČ Praha 6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35 - Oprava bytu č. 14, Bělohorská 1653/106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88</v>
      </c>
      <c r="D94" s="140"/>
      <c r="E94" s="140"/>
      <c r="F94" s="140"/>
      <c r="G94" s="140"/>
      <c r="H94" s="140"/>
      <c r="I94" s="140"/>
      <c r="J94" s="141" t="s">
        <v>89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90</v>
      </c>
      <c r="D96" s="36"/>
      <c r="E96" s="36"/>
      <c r="F96" s="36"/>
      <c r="G96" s="36"/>
      <c r="H96" s="36"/>
      <c r="I96" s="36"/>
      <c r="J96" s="84">
        <f>J146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91</v>
      </c>
    </row>
    <row r="97" spans="2:12" s="9" customFormat="1" ht="24.95" customHeight="1">
      <c r="B97" s="143"/>
      <c r="C97" s="144"/>
      <c r="D97" s="145" t="s">
        <v>92</v>
      </c>
      <c r="E97" s="146"/>
      <c r="F97" s="146"/>
      <c r="G97" s="146"/>
      <c r="H97" s="146"/>
      <c r="I97" s="146"/>
      <c r="J97" s="147">
        <f>J147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93</v>
      </c>
      <c r="E98" s="152"/>
      <c r="F98" s="152"/>
      <c r="G98" s="152"/>
      <c r="H98" s="152"/>
      <c r="I98" s="152"/>
      <c r="J98" s="153">
        <f>J148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94</v>
      </c>
      <c r="E99" s="152"/>
      <c r="F99" s="152"/>
      <c r="G99" s="152"/>
      <c r="H99" s="152"/>
      <c r="I99" s="152"/>
      <c r="J99" s="153">
        <f>J158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95</v>
      </c>
      <c r="E100" s="152"/>
      <c r="F100" s="152"/>
      <c r="G100" s="152"/>
      <c r="H100" s="152"/>
      <c r="I100" s="152"/>
      <c r="J100" s="153">
        <f>J222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96</v>
      </c>
      <c r="E101" s="152"/>
      <c r="F101" s="152"/>
      <c r="G101" s="152"/>
      <c r="H101" s="152"/>
      <c r="I101" s="152"/>
      <c r="J101" s="153">
        <f>J282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97</v>
      </c>
      <c r="E102" s="152"/>
      <c r="F102" s="152"/>
      <c r="G102" s="152"/>
      <c r="H102" s="152"/>
      <c r="I102" s="152"/>
      <c r="J102" s="153">
        <f>J289</f>
        <v>0</v>
      </c>
      <c r="K102" s="150"/>
      <c r="L102" s="154"/>
    </row>
    <row r="103" spans="2:12" s="9" customFormat="1" ht="24.95" customHeight="1">
      <c r="B103" s="143"/>
      <c r="C103" s="144"/>
      <c r="D103" s="145" t="s">
        <v>98</v>
      </c>
      <c r="E103" s="146"/>
      <c r="F103" s="146"/>
      <c r="G103" s="146"/>
      <c r="H103" s="146"/>
      <c r="I103" s="146"/>
      <c r="J103" s="147">
        <f>J292</f>
        <v>0</v>
      </c>
      <c r="K103" s="144"/>
      <c r="L103" s="148"/>
    </row>
    <row r="104" spans="2:12" s="10" customFormat="1" ht="19.899999999999999" customHeight="1">
      <c r="B104" s="149"/>
      <c r="C104" s="150"/>
      <c r="D104" s="151" t="s">
        <v>99</v>
      </c>
      <c r="E104" s="152"/>
      <c r="F104" s="152"/>
      <c r="G104" s="152"/>
      <c r="H104" s="152"/>
      <c r="I104" s="152"/>
      <c r="J104" s="153">
        <f>J293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100</v>
      </c>
      <c r="E105" s="152"/>
      <c r="F105" s="152"/>
      <c r="G105" s="152"/>
      <c r="H105" s="152"/>
      <c r="I105" s="152"/>
      <c r="J105" s="153">
        <f>J316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101</v>
      </c>
      <c r="E106" s="152"/>
      <c r="F106" s="152"/>
      <c r="G106" s="152"/>
      <c r="H106" s="152"/>
      <c r="I106" s="152"/>
      <c r="J106" s="153">
        <f>J380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102</v>
      </c>
      <c r="E107" s="152"/>
      <c r="F107" s="152"/>
      <c r="G107" s="152"/>
      <c r="H107" s="152"/>
      <c r="I107" s="152"/>
      <c r="J107" s="153">
        <f>J428</f>
        <v>0</v>
      </c>
      <c r="K107" s="150"/>
      <c r="L107" s="154"/>
    </row>
    <row r="108" spans="2:12" s="10" customFormat="1" ht="19.899999999999999" customHeight="1">
      <c r="B108" s="149"/>
      <c r="C108" s="150"/>
      <c r="D108" s="151" t="s">
        <v>103</v>
      </c>
      <c r="E108" s="152"/>
      <c r="F108" s="152"/>
      <c r="G108" s="152"/>
      <c r="H108" s="152"/>
      <c r="I108" s="152"/>
      <c r="J108" s="153">
        <f>J436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104</v>
      </c>
      <c r="E109" s="152"/>
      <c r="F109" s="152"/>
      <c r="G109" s="152"/>
      <c r="H109" s="152"/>
      <c r="I109" s="152"/>
      <c r="J109" s="153">
        <f>J498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105</v>
      </c>
      <c r="E110" s="152"/>
      <c r="F110" s="152"/>
      <c r="G110" s="152"/>
      <c r="H110" s="152"/>
      <c r="I110" s="152"/>
      <c r="J110" s="153">
        <f>J503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106</v>
      </c>
      <c r="E111" s="152"/>
      <c r="F111" s="152"/>
      <c r="G111" s="152"/>
      <c r="H111" s="152"/>
      <c r="I111" s="152"/>
      <c r="J111" s="153">
        <f>J512</f>
        <v>0</v>
      </c>
      <c r="K111" s="150"/>
      <c r="L111" s="154"/>
    </row>
    <row r="112" spans="2:12" s="10" customFormat="1" ht="19.899999999999999" customHeight="1">
      <c r="B112" s="149"/>
      <c r="C112" s="150"/>
      <c r="D112" s="151" t="s">
        <v>107</v>
      </c>
      <c r="E112" s="152"/>
      <c r="F112" s="152"/>
      <c r="G112" s="152"/>
      <c r="H112" s="152"/>
      <c r="I112" s="152"/>
      <c r="J112" s="153">
        <f>J543</f>
        <v>0</v>
      </c>
      <c r="K112" s="150"/>
      <c r="L112" s="154"/>
    </row>
    <row r="113" spans="1:31" s="10" customFormat="1" ht="19.899999999999999" customHeight="1">
      <c r="B113" s="149"/>
      <c r="C113" s="150"/>
      <c r="D113" s="151" t="s">
        <v>108</v>
      </c>
      <c r="E113" s="152"/>
      <c r="F113" s="152"/>
      <c r="G113" s="152"/>
      <c r="H113" s="152"/>
      <c r="I113" s="152"/>
      <c r="J113" s="153">
        <f>J739</f>
        <v>0</v>
      </c>
      <c r="K113" s="150"/>
      <c r="L113" s="154"/>
    </row>
    <row r="114" spans="1:31" s="10" customFormat="1" ht="19.899999999999999" customHeight="1">
      <c r="B114" s="149"/>
      <c r="C114" s="150"/>
      <c r="D114" s="151" t="s">
        <v>109</v>
      </c>
      <c r="E114" s="152"/>
      <c r="F114" s="152"/>
      <c r="G114" s="152"/>
      <c r="H114" s="152"/>
      <c r="I114" s="152"/>
      <c r="J114" s="153">
        <f>J762</f>
        <v>0</v>
      </c>
      <c r="K114" s="150"/>
      <c r="L114" s="154"/>
    </row>
    <row r="115" spans="1:31" s="10" customFormat="1" ht="19.899999999999999" customHeight="1">
      <c r="B115" s="149"/>
      <c r="C115" s="150"/>
      <c r="D115" s="151" t="s">
        <v>110</v>
      </c>
      <c r="E115" s="152"/>
      <c r="F115" s="152"/>
      <c r="G115" s="152"/>
      <c r="H115" s="152"/>
      <c r="I115" s="152"/>
      <c r="J115" s="153">
        <f>J774</f>
        <v>0</v>
      </c>
      <c r="K115" s="150"/>
      <c r="L115" s="154"/>
    </row>
    <row r="116" spans="1:31" s="10" customFormat="1" ht="19.899999999999999" customHeight="1">
      <c r="B116" s="149"/>
      <c r="C116" s="150"/>
      <c r="D116" s="151" t="s">
        <v>111</v>
      </c>
      <c r="E116" s="152"/>
      <c r="F116" s="152"/>
      <c r="G116" s="152"/>
      <c r="H116" s="152"/>
      <c r="I116" s="152"/>
      <c r="J116" s="153">
        <f>J816</f>
        <v>0</v>
      </c>
      <c r="K116" s="150"/>
      <c r="L116" s="154"/>
    </row>
    <row r="117" spans="1:31" s="10" customFormat="1" ht="19.899999999999999" customHeight="1">
      <c r="B117" s="149"/>
      <c r="C117" s="150"/>
      <c r="D117" s="151" t="s">
        <v>112</v>
      </c>
      <c r="E117" s="152"/>
      <c r="F117" s="152"/>
      <c r="G117" s="152"/>
      <c r="H117" s="152"/>
      <c r="I117" s="152"/>
      <c r="J117" s="153">
        <f>J841</f>
        <v>0</v>
      </c>
      <c r="K117" s="150"/>
      <c r="L117" s="154"/>
    </row>
    <row r="118" spans="1:31" s="10" customFormat="1" ht="19.899999999999999" customHeight="1">
      <c r="B118" s="149"/>
      <c r="C118" s="150"/>
      <c r="D118" s="151" t="s">
        <v>113</v>
      </c>
      <c r="E118" s="152"/>
      <c r="F118" s="152"/>
      <c r="G118" s="152"/>
      <c r="H118" s="152"/>
      <c r="I118" s="152"/>
      <c r="J118" s="153">
        <f>J848</f>
        <v>0</v>
      </c>
      <c r="K118" s="150"/>
      <c r="L118" s="154"/>
    </row>
    <row r="119" spans="1:31" s="10" customFormat="1" ht="19.899999999999999" customHeight="1">
      <c r="B119" s="149"/>
      <c r="C119" s="150"/>
      <c r="D119" s="151" t="s">
        <v>114</v>
      </c>
      <c r="E119" s="152"/>
      <c r="F119" s="152"/>
      <c r="G119" s="152"/>
      <c r="H119" s="152"/>
      <c r="I119" s="152"/>
      <c r="J119" s="153">
        <f>J891</f>
        <v>0</v>
      </c>
      <c r="K119" s="150"/>
      <c r="L119" s="154"/>
    </row>
    <row r="120" spans="1:31" s="10" customFormat="1" ht="19.899999999999999" customHeight="1">
      <c r="B120" s="149"/>
      <c r="C120" s="150"/>
      <c r="D120" s="151" t="s">
        <v>115</v>
      </c>
      <c r="E120" s="152"/>
      <c r="F120" s="152"/>
      <c r="G120" s="152"/>
      <c r="H120" s="152"/>
      <c r="I120" s="152"/>
      <c r="J120" s="153">
        <f>J951</f>
        <v>0</v>
      </c>
      <c r="K120" s="150"/>
      <c r="L120" s="154"/>
    </row>
    <row r="121" spans="1:31" s="10" customFormat="1" ht="19.899999999999999" customHeight="1">
      <c r="B121" s="149"/>
      <c r="C121" s="150"/>
      <c r="D121" s="151" t="s">
        <v>116</v>
      </c>
      <c r="E121" s="152"/>
      <c r="F121" s="152"/>
      <c r="G121" s="152"/>
      <c r="H121" s="152"/>
      <c r="I121" s="152"/>
      <c r="J121" s="153">
        <f>J980</f>
        <v>0</v>
      </c>
      <c r="K121" s="150"/>
      <c r="L121" s="154"/>
    </row>
    <row r="122" spans="1:31" s="9" customFormat="1" ht="24.95" customHeight="1">
      <c r="B122" s="143"/>
      <c r="C122" s="144"/>
      <c r="D122" s="145" t="s">
        <v>117</v>
      </c>
      <c r="E122" s="146"/>
      <c r="F122" s="146"/>
      <c r="G122" s="146"/>
      <c r="H122" s="146"/>
      <c r="I122" s="146"/>
      <c r="J122" s="147">
        <f>J1022</f>
        <v>0</v>
      </c>
      <c r="K122" s="144"/>
      <c r="L122" s="148"/>
    </row>
    <row r="123" spans="1:31" s="9" customFormat="1" ht="24.95" customHeight="1">
      <c r="B123" s="143"/>
      <c r="C123" s="144"/>
      <c r="D123" s="145" t="s">
        <v>118</v>
      </c>
      <c r="E123" s="146"/>
      <c r="F123" s="146"/>
      <c r="G123" s="146"/>
      <c r="H123" s="146"/>
      <c r="I123" s="146"/>
      <c r="J123" s="147">
        <f>J1028</f>
        <v>0</v>
      </c>
      <c r="K123" s="144"/>
      <c r="L123" s="148"/>
    </row>
    <row r="124" spans="1:31" s="10" customFormat="1" ht="19.899999999999999" customHeight="1">
      <c r="B124" s="149"/>
      <c r="C124" s="150"/>
      <c r="D124" s="151" t="s">
        <v>119</v>
      </c>
      <c r="E124" s="152"/>
      <c r="F124" s="152"/>
      <c r="G124" s="152"/>
      <c r="H124" s="152"/>
      <c r="I124" s="152"/>
      <c r="J124" s="153">
        <f>J1029</f>
        <v>0</v>
      </c>
      <c r="K124" s="150"/>
      <c r="L124" s="154"/>
    </row>
    <row r="125" spans="1:31" s="10" customFormat="1" ht="19.899999999999999" customHeight="1">
      <c r="B125" s="149"/>
      <c r="C125" s="150"/>
      <c r="D125" s="151" t="s">
        <v>120</v>
      </c>
      <c r="E125" s="152"/>
      <c r="F125" s="152"/>
      <c r="G125" s="152"/>
      <c r="H125" s="152"/>
      <c r="I125" s="152"/>
      <c r="J125" s="153">
        <f>J1031</f>
        <v>0</v>
      </c>
      <c r="K125" s="150"/>
      <c r="L125" s="154"/>
    </row>
    <row r="126" spans="1:31" s="10" customFormat="1" ht="19.899999999999999" customHeight="1">
      <c r="B126" s="149"/>
      <c r="C126" s="150"/>
      <c r="D126" s="151" t="s">
        <v>121</v>
      </c>
      <c r="E126" s="152"/>
      <c r="F126" s="152"/>
      <c r="G126" s="152"/>
      <c r="H126" s="152"/>
      <c r="I126" s="152"/>
      <c r="J126" s="153">
        <f>J1033</f>
        <v>0</v>
      </c>
      <c r="K126" s="150"/>
      <c r="L126" s="154"/>
    </row>
    <row r="127" spans="1:31" s="2" customFormat="1" ht="21.7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32" spans="1:31" s="2" customFormat="1" ht="6.95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s="2" customFormat="1" ht="24.95" customHeight="1">
      <c r="A133" s="34"/>
      <c r="B133" s="35"/>
      <c r="C133" s="23" t="s">
        <v>122</v>
      </c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12" customHeight="1">
      <c r="A135" s="34"/>
      <c r="B135" s="35"/>
      <c r="C135" s="29" t="s">
        <v>16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16.5" customHeight="1">
      <c r="A136" s="34"/>
      <c r="B136" s="35"/>
      <c r="C136" s="36"/>
      <c r="D136" s="36"/>
      <c r="E136" s="294" t="str">
        <f>E7</f>
        <v>Oprava bytů MČ Praha 6</v>
      </c>
      <c r="F136" s="295"/>
      <c r="G136" s="295"/>
      <c r="H136" s="295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84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6.5" customHeight="1">
      <c r="A138" s="34"/>
      <c r="B138" s="35"/>
      <c r="C138" s="36"/>
      <c r="D138" s="36"/>
      <c r="E138" s="265" t="str">
        <f>E9</f>
        <v>35 - Oprava bytu č. 14, Bělohorská 1653/106</v>
      </c>
      <c r="F138" s="296"/>
      <c r="G138" s="296"/>
      <c r="H138" s="29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6.95" customHeight="1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2" customHeight="1">
      <c r="A140" s="34"/>
      <c r="B140" s="35"/>
      <c r="C140" s="29" t="s">
        <v>20</v>
      </c>
      <c r="D140" s="36"/>
      <c r="E140" s="36"/>
      <c r="F140" s="27" t="str">
        <f>F12</f>
        <v xml:space="preserve"> </v>
      </c>
      <c r="G140" s="36"/>
      <c r="H140" s="36"/>
      <c r="I140" s="29" t="s">
        <v>22</v>
      </c>
      <c r="J140" s="66">
        <f>IF(J12="","",J12)</f>
        <v>45722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5.2" customHeight="1">
      <c r="A142" s="34"/>
      <c r="B142" s="35"/>
      <c r="C142" s="29" t="s">
        <v>24</v>
      </c>
      <c r="D142" s="36"/>
      <c r="E142" s="36"/>
      <c r="F142" s="27" t="str">
        <f>E15</f>
        <v xml:space="preserve"> </v>
      </c>
      <c r="G142" s="36"/>
      <c r="H142" s="36"/>
      <c r="I142" s="29" t="s">
        <v>29</v>
      </c>
      <c r="J142" s="32" t="str">
        <f>E21</f>
        <v xml:space="preserve"> </v>
      </c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5.2" customHeight="1">
      <c r="A143" s="34"/>
      <c r="B143" s="35"/>
      <c r="C143" s="29" t="s">
        <v>27</v>
      </c>
      <c r="D143" s="36"/>
      <c r="E143" s="36"/>
      <c r="F143" s="27" t="str">
        <f>IF(E18="","",E18)</f>
        <v>Vyplň údaj</v>
      </c>
      <c r="G143" s="36"/>
      <c r="H143" s="36"/>
      <c r="I143" s="29" t="s">
        <v>30</v>
      </c>
      <c r="J143" s="32" t="str">
        <f>E24</f>
        <v>Simona Králová</v>
      </c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0.3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11" customFormat="1" ht="29.25" customHeight="1">
      <c r="A145" s="155"/>
      <c r="B145" s="156"/>
      <c r="C145" s="157" t="s">
        <v>123</v>
      </c>
      <c r="D145" s="158" t="s">
        <v>58</v>
      </c>
      <c r="E145" s="158" t="s">
        <v>54</v>
      </c>
      <c r="F145" s="158" t="s">
        <v>55</v>
      </c>
      <c r="G145" s="158" t="s">
        <v>124</v>
      </c>
      <c r="H145" s="158" t="s">
        <v>125</v>
      </c>
      <c r="I145" s="158" t="s">
        <v>126</v>
      </c>
      <c r="J145" s="159" t="s">
        <v>89</v>
      </c>
      <c r="K145" s="160" t="s">
        <v>127</v>
      </c>
      <c r="L145" s="161"/>
      <c r="M145" s="75" t="s">
        <v>1</v>
      </c>
      <c r="N145" s="76" t="s">
        <v>37</v>
      </c>
      <c r="O145" s="76" t="s">
        <v>128</v>
      </c>
      <c r="P145" s="76" t="s">
        <v>129</v>
      </c>
      <c r="Q145" s="76" t="s">
        <v>130</v>
      </c>
      <c r="R145" s="76" t="s">
        <v>131</v>
      </c>
      <c r="S145" s="76" t="s">
        <v>132</v>
      </c>
      <c r="T145" s="77" t="s">
        <v>133</v>
      </c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</row>
    <row r="146" spans="1:65" s="2" customFormat="1" ht="22.9" customHeight="1">
      <c r="A146" s="34"/>
      <c r="B146" s="35"/>
      <c r="C146" s="82" t="s">
        <v>134</v>
      </c>
      <c r="D146" s="36"/>
      <c r="E146" s="36"/>
      <c r="F146" s="36"/>
      <c r="G146" s="36"/>
      <c r="H146" s="36"/>
      <c r="I146" s="36"/>
      <c r="J146" s="162">
        <f>BK146</f>
        <v>0</v>
      </c>
      <c r="K146" s="36"/>
      <c r="L146" s="39"/>
      <c r="M146" s="78"/>
      <c r="N146" s="163"/>
      <c r="O146" s="79"/>
      <c r="P146" s="164">
        <f>P147+P292+P1022+P1028</f>
        <v>0</v>
      </c>
      <c r="Q146" s="79"/>
      <c r="R146" s="164">
        <f>R147+R292+R1022+R1028</f>
        <v>4.1511804038200006</v>
      </c>
      <c r="S146" s="79"/>
      <c r="T146" s="165">
        <f>T147+T292+T1022+T1028</f>
        <v>5.2477881499999999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72</v>
      </c>
      <c r="AU146" s="17" t="s">
        <v>91</v>
      </c>
      <c r="BK146" s="166">
        <f>BK147+BK292+BK1022+BK1028</f>
        <v>0</v>
      </c>
    </row>
    <row r="147" spans="1:65" s="12" customFormat="1" ht="25.9" customHeight="1">
      <c r="B147" s="167"/>
      <c r="C147" s="168"/>
      <c r="D147" s="169" t="s">
        <v>72</v>
      </c>
      <c r="E147" s="170" t="s">
        <v>135</v>
      </c>
      <c r="F147" s="170" t="s">
        <v>136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P148+P158+P222+P282+P289</f>
        <v>0</v>
      </c>
      <c r="Q147" s="175"/>
      <c r="R147" s="176">
        <f>R148+R158+R222+R282+R289</f>
        <v>2.2579921032600008</v>
      </c>
      <c r="S147" s="175"/>
      <c r="T147" s="177">
        <f>T148+T158+T222+T282+T289</f>
        <v>4.0068060000000001</v>
      </c>
      <c r="AR147" s="178" t="s">
        <v>81</v>
      </c>
      <c r="AT147" s="179" t="s">
        <v>72</v>
      </c>
      <c r="AU147" s="179" t="s">
        <v>73</v>
      </c>
      <c r="AY147" s="178" t="s">
        <v>137</v>
      </c>
      <c r="BK147" s="180">
        <f>BK148+BK158+BK222+BK282+BK289</f>
        <v>0</v>
      </c>
    </row>
    <row r="148" spans="1:65" s="12" customFormat="1" ht="22.9" customHeight="1">
      <c r="B148" s="167"/>
      <c r="C148" s="168"/>
      <c r="D148" s="169" t="s">
        <v>72</v>
      </c>
      <c r="E148" s="181" t="s">
        <v>138</v>
      </c>
      <c r="F148" s="181" t="s">
        <v>139</v>
      </c>
      <c r="G148" s="168"/>
      <c r="H148" s="168"/>
      <c r="I148" s="171"/>
      <c r="J148" s="182">
        <f>BK148</f>
        <v>0</v>
      </c>
      <c r="K148" s="168"/>
      <c r="L148" s="173"/>
      <c r="M148" s="174"/>
      <c r="N148" s="175"/>
      <c r="O148" s="175"/>
      <c r="P148" s="176">
        <f>SUM(P149:P157)</f>
        <v>0</v>
      </c>
      <c r="Q148" s="175"/>
      <c r="R148" s="176">
        <f>SUM(R149:R157)</f>
        <v>0.28798536246000006</v>
      </c>
      <c r="S148" s="175"/>
      <c r="T148" s="177">
        <f>SUM(T149:T157)</f>
        <v>0</v>
      </c>
      <c r="AR148" s="178" t="s">
        <v>81</v>
      </c>
      <c r="AT148" s="179" t="s">
        <v>72</v>
      </c>
      <c r="AU148" s="179" t="s">
        <v>81</v>
      </c>
      <c r="AY148" s="178" t="s">
        <v>137</v>
      </c>
      <c r="BK148" s="180">
        <f>SUM(BK149:BK157)</f>
        <v>0</v>
      </c>
    </row>
    <row r="149" spans="1:65" s="2" customFormat="1" ht="21.75" customHeight="1">
      <c r="A149" s="34"/>
      <c r="B149" s="35"/>
      <c r="C149" s="183" t="s">
        <v>81</v>
      </c>
      <c r="D149" s="183" t="s">
        <v>140</v>
      </c>
      <c r="E149" s="184" t="s">
        <v>141</v>
      </c>
      <c r="F149" s="185" t="s">
        <v>142</v>
      </c>
      <c r="G149" s="186" t="s">
        <v>143</v>
      </c>
      <c r="H149" s="187">
        <v>7.0000000000000001E-3</v>
      </c>
      <c r="I149" s="188"/>
      <c r="J149" s="189">
        <f>ROUND(I149*H149,2)</f>
        <v>0</v>
      </c>
      <c r="K149" s="190"/>
      <c r="L149" s="39"/>
      <c r="M149" s="191" t="s">
        <v>1</v>
      </c>
      <c r="N149" s="192" t="s">
        <v>39</v>
      </c>
      <c r="O149" s="71"/>
      <c r="P149" s="193">
        <f>O149*H149</f>
        <v>0</v>
      </c>
      <c r="Q149" s="193">
        <v>1.04575178</v>
      </c>
      <c r="R149" s="193">
        <f>Q149*H149</f>
        <v>7.32026246E-3</v>
      </c>
      <c r="S149" s="193">
        <v>0</v>
      </c>
      <c r="T149" s="19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5" t="s">
        <v>144</v>
      </c>
      <c r="AT149" s="195" t="s">
        <v>140</v>
      </c>
      <c r="AU149" s="195" t="s">
        <v>145</v>
      </c>
      <c r="AY149" s="17" t="s">
        <v>137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7" t="s">
        <v>145</v>
      </c>
      <c r="BK149" s="196">
        <f>ROUND(I149*H149,2)</f>
        <v>0</v>
      </c>
      <c r="BL149" s="17" t="s">
        <v>144</v>
      </c>
      <c r="BM149" s="195" t="s">
        <v>146</v>
      </c>
    </row>
    <row r="150" spans="1:65" s="13" customFormat="1" ht="11.25">
      <c r="B150" s="197"/>
      <c r="C150" s="198"/>
      <c r="D150" s="199" t="s">
        <v>147</v>
      </c>
      <c r="E150" s="200" t="s">
        <v>1</v>
      </c>
      <c r="F150" s="201" t="s">
        <v>148</v>
      </c>
      <c r="G150" s="198"/>
      <c r="H150" s="200" t="s">
        <v>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147</v>
      </c>
      <c r="AU150" s="207" t="s">
        <v>145</v>
      </c>
      <c r="AV150" s="13" t="s">
        <v>81</v>
      </c>
      <c r="AW150" s="13" t="s">
        <v>31</v>
      </c>
      <c r="AX150" s="13" t="s">
        <v>73</v>
      </c>
      <c r="AY150" s="207" t="s">
        <v>137</v>
      </c>
    </row>
    <row r="151" spans="1:65" s="14" customFormat="1" ht="11.25">
      <c r="B151" s="208"/>
      <c r="C151" s="209"/>
      <c r="D151" s="199" t="s">
        <v>147</v>
      </c>
      <c r="E151" s="210" t="s">
        <v>1</v>
      </c>
      <c r="F151" s="211" t="s">
        <v>149</v>
      </c>
      <c r="G151" s="209"/>
      <c r="H151" s="212">
        <v>7.404E-3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147</v>
      </c>
      <c r="AU151" s="218" t="s">
        <v>145</v>
      </c>
      <c r="AV151" s="14" t="s">
        <v>145</v>
      </c>
      <c r="AW151" s="14" t="s">
        <v>31</v>
      </c>
      <c r="AX151" s="14" t="s">
        <v>81</v>
      </c>
      <c r="AY151" s="218" t="s">
        <v>137</v>
      </c>
    </row>
    <row r="152" spans="1:65" s="2" customFormat="1" ht="33" customHeight="1">
      <c r="A152" s="34"/>
      <c r="B152" s="35"/>
      <c r="C152" s="183" t="s">
        <v>145</v>
      </c>
      <c r="D152" s="183" t="s">
        <v>140</v>
      </c>
      <c r="E152" s="184" t="s">
        <v>150</v>
      </c>
      <c r="F152" s="185" t="s">
        <v>151</v>
      </c>
      <c r="G152" s="186" t="s">
        <v>152</v>
      </c>
      <c r="H152" s="187">
        <v>0.5</v>
      </c>
      <c r="I152" s="188"/>
      <c r="J152" s="189">
        <f>ROUND(I152*H152,2)</f>
        <v>0</v>
      </c>
      <c r="K152" s="190"/>
      <c r="L152" s="39"/>
      <c r="M152" s="191" t="s">
        <v>1</v>
      </c>
      <c r="N152" s="192" t="s">
        <v>39</v>
      </c>
      <c r="O152" s="71"/>
      <c r="P152" s="193">
        <f>O152*H152</f>
        <v>0</v>
      </c>
      <c r="Q152" s="193">
        <v>0.27128000000000002</v>
      </c>
      <c r="R152" s="193">
        <f>Q152*H152</f>
        <v>0.13564000000000001</v>
      </c>
      <c r="S152" s="193">
        <v>0</v>
      </c>
      <c r="T152" s="19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144</v>
      </c>
      <c r="AT152" s="195" t="s">
        <v>140</v>
      </c>
      <c r="AU152" s="195" t="s">
        <v>145</v>
      </c>
      <c r="AY152" s="17" t="s">
        <v>137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7" t="s">
        <v>145</v>
      </c>
      <c r="BK152" s="196">
        <f>ROUND(I152*H152,2)</f>
        <v>0</v>
      </c>
      <c r="BL152" s="17" t="s">
        <v>144</v>
      </c>
      <c r="BM152" s="195" t="s">
        <v>153</v>
      </c>
    </row>
    <row r="153" spans="1:65" s="13" customFormat="1" ht="11.25">
      <c r="B153" s="197"/>
      <c r="C153" s="198"/>
      <c r="D153" s="199" t="s">
        <v>147</v>
      </c>
      <c r="E153" s="200" t="s">
        <v>1</v>
      </c>
      <c r="F153" s="201" t="s">
        <v>154</v>
      </c>
      <c r="G153" s="198"/>
      <c r="H153" s="200" t="s">
        <v>1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147</v>
      </c>
      <c r="AU153" s="207" t="s">
        <v>145</v>
      </c>
      <c r="AV153" s="13" t="s">
        <v>81</v>
      </c>
      <c r="AW153" s="13" t="s">
        <v>31</v>
      </c>
      <c r="AX153" s="13" t="s">
        <v>73</v>
      </c>
      <c r="AY153" s="207" t="s">
        <v>137</v>
      </c>
    </row>
    <row r="154" spans="1:65" s="14" customFormat="1" ht="11.25">
      <c r="B154" s="208"/>
      <c r="C154" s="209"/>
      <c r="D154" s="199" t="s">
        <v>147</v>
      </c>
      <c r="E154" s="210" t="s">
        <v>1</v>
      </c>
      <c r="F154" s="211" t="s">
        <v>155</v>
      </c>
      <c r="G154" s="209"/>
      <c r="H154" s="212">
        <v>0.5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147</v>
      </c>
      <c r="AU154" s="218" t="s">
        <v>145</v>
      </c>
      <c r="AV154" s="14" t="s">
        <v>145</v>
      </c>
      <c r="AW154" s="14" t="s">
        <v>31</v>
      </c>
      <c r="AX154" s="14" t="s">
        <v>81</v>
      </c>
      <c r="AY154" s="218" t="s">
        <v>137</v>
      </c>
    </row>
    <row r="155" spans="1:65" s="2" customFormat="1" ht="24.2" customHeight="1">
      <c r="A155" s="34"/>
      <c r="B155" s="35"/>
      <c r="C155" s="183" t="s">
        <v>138</v>
      </c>
      <c r="D155" s="183" t="s">
        <v>140</v>
      </c>
      <c r="E155" s="184" t="s">
        <v>156</v>
      </c>
      <c r="F155" s="185" t="s">
        <v>157</v>
      </c>
      <c r="G155" s="186" t="s">
        <v>152</v>
      </c>
      <c r="H155" s="187">
        <v>1.98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39</v>
      </c>
      <c r="O155" s="71"/>
      <c r="P155" s="193">
        <f>O155*H155</f>
        <v>0</v>
      </c>
      <c r="Q155" s="193">
        <v>7.3245000000000005E-2</v>
      </c>
      <c r="R155" s="193">
        <f>Q155*H155</f>
        <v>0.14502510000000002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144</v>
      </c>
      <c r="AT155" s="195" t="s">
        <v>140</v>
      </c>
      <c r="AU155" s="195" t="s">
        <v>145</v>
      </c>
      <c r="AY155" s="17" t="s">
        <v>137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145</v>
      </c>
      <c r="BK155" s="196">
        <f>ROUND(I155*H155,2)</f>
        <v>0</v>
      </c>
      <c r="BL155" s="17" t="s">
        <v>144</v>
      </c>
      <c r="BM155" s="195" t="s">
        <v>158</v>
      </c>
    </row>
    <row r="156" spans="1:65" s="13" customFormat="1" ht="11.25">
      <c r="B156" s="197"/>
      <c r="C156" s="198"/>
      <c r="D156" s="199" t="s">
        <v>147</v>
      </c>
      <c r="E156" s="200" t="s">
        <v>1</v>
      </c>
      <c r="F156" s="201" t="s">
        <v>159</v>
      </c>
      <c r="G156" s="198"/>
      <c r="H156" s="200" t="s">
        <v>1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147</v>
      </c>
      <c r="AU156" s="207" t="s">
        <v>145</v>
      </c>
      <c r="AV156" s="13" t="s">
        <v>81</v>
      </c>
      <c r="AW156" s="13" t="s">
        <v>31</v>
      </c>
      <c r="AX156" s="13" t="s">
        <v>73</v>
      </c>
      <c r="AY156" s="207" t="s">
        <v>137</v>
      </c>
    </row>
    <row r="157" spans="1:65" s="14" customFormat="1" ht="11.25">
      <c r="B157" s="208"/>
      <c r="C157" s="209"/>
      <c r="D157" s="199" t="s">
        <v>147</v>
      </c>
      <c r="E157" s="210" t="s">
        <v>1</v>
      </c>
      <c r="F157" s="211" t="s">
        <v>160</v>
      </c>
      <c r="G157" s="209"/>
      <c r="H157" s="212">
        <v>1.9799999999999998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147</v>
      </c>
      <c r="AU157" s="218" t="s">
        <v>145</v>
      </c>
      <c r="AV157" s="14" t="s">
        <v>145</v>
      </c>
      <c r="AW157" s="14" t="s">
        <v>31</v>
      </c>
      <c r="AX157" s="14" t="s">
        <v>81</v>
      </c>
      <c r="AY157" s="218" t="s">
        <v>137</v>
      </c>
    </row>
    <row r="158" spans="1:65" s="12" customFormat="1" ht="22.9" customHeight="1">
      <c r="B158" s="167"/>
      <c r="C158" s="168"/>
      <c r="D158" s="169" t="s">
        <v>72</v>
      </c>
      <c r="E158" s="181" t="s">
        <v>161</v>
      </c>
      <c r="F158" s="181" t="s">
        <v>162</v>
      </c>
      <c r="G158" s="168"/>
      <c r="H158" s="168"/>
      <c r="I158" s="171"/>
      <c r="J158" s="182">
        <f>BK158</f>
        <v>0</v>
      </c>
      <c r="K158" s="168"/>
      <c r="L158" s="173"/>
      <c r="M158" s="174"/>
      <c r="N158" s="175"/>
      <c r="O158" s="175"/>
      <c r="P158" s="176">
        <f>SUM(P159:P221)</f>
        <v>0</v>
      </c>
      <c r="Q158" s="175"/>
      <c r="R158" s="176">
        <f>SUM(R159:R221)</f>
        <v>1.9619046320000004</v>
      </c>
      <c r="S158" s="175"/>
      <c r="T158" s="177">
        <f>SUM(T159:T221)</f>
        <v>0</v>
      </c>
      <c r="AR158" s="178" t="s">
        <v>81</v>
      </c>
      <c r="AT158" s="179" t="s">
        <v>72</v>
      </c>
      <c r="AU158" s="179" t="s">
        <v>81</v>
      </c>
      <c r="AY158" s="178" t="s">
        <v>137</v>
      </c>
      <c r="BK158" s="180">
        <f>SUM(BK159:BK221)</f>
        <v>0</v>
      </c>
    </row>
    <row r="159" spans="1:65" s="2" customFormat="1" ht="24.2" customHeight="1">
      <c r="A159" s="34"/>
      <c r="B159" s="35"/>
      <c r="C159" s="183" t="s">
        <v>144</v>
      </c>
      <c r="D159" s="183" t="s">
        <v>140</v>
      </c>
      <c r="E159" s="184" t="s">
        <v>163</v>
      </c>
      <c r="F159" s="185" t="s">
        <v>164</v>
      </c>
      <c r="G159" s="186" t="s">
        <v>152</v>
      </c>
      <c r="H159" s="187">
        <v>45.8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39</v>
      </c>
      <c r="O159" s="71"/>
      <c r="P159" s="193">
        <f>O159*H159</f>
        <v>0</v>
      </c>
      <c r="Q159" s="193">
        <v>2.63E-4</v>
      </c>
      <c r="R159" s="193">
        <f>Q159*H159</f>
        <v>1.20454E-2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144</v>
      </c>
      <c r="AT159" s="195" t="s">
        <v>140</v>
      </c>
      <c r="AU159" s="195" t="s">
        <v>145</v>
      </c>
      <c r="AY159" s="17" t="s">
        <v>137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145</v>
      </c>
      <c r="BK159" s="196">
        <f>ROUND(I159*H159,2)</f>
        <v>0</v>
      </c>
      <c r="BL159" s="17" t="s">
        <v>144</v>
      </c>
      <c r="BM159" s="195" t="s">
        <v>165</v>
      </c>
    </row>
    <row r="160" spans="1:65" s="13" customFormat="1" ht="11.25">
      <c r="B160" s="197"/>
      <c r="C160" s="198"/>
      <c r="D160" s="199" t="s">
        <v>147</v>
      </c>
      <c r="E160" s="200" t="s">
        <v>1</v>
      </c>
      <c r="F160" s="201" t="s">
        <v>166</v>
      </c>
      <c r="G160" s="198"/>
      <c r="H160" s="200" t="s">
        <v>1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147</v>
      </c>
      <c r="AU160" s="207" t="s">
        <v>145</v>
      </c>
      <c r="AV160" s="13" t="s">
        <v>81</v>
      </c>
      <c r="AW160" s="13" t="s">
        <v>31</v>
      </c>
      <c r="AX160" s="13" t="s">
        <v>73</v>
      </c>
      <c r="AY160" s="207" t="s">
        <v>137</v>
      </c>
    </row>
    <row r="161" spans="1:65" s="14" customFormat="1" ht="11.25">
      <c r="B161" s="208"/>
      <c r="C161" s="209"/>
      <c r="D161" s="199" t="s">
        <v>147</v>
      </c>
      <c r="E161" s="210" t="s">
        <v>1</v>
      </c>
      <c r="F161" s="211" t="s">
        <v>167</v>
      </c>
      <c r="G161" s="209"/>
      <c r="H161" s="212">
        <v>7.1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147</v>
      </c>
      <c r="AU161" s="218" t="s">
        <v>145</v>
      </c>
      <c r="AV161" s="14" t="s">
        <v>145</v>
      </c>
      <c r="AW161" s="14" t="s">
        <v>31</v>
      </c>
      <c r="AX161" s="14" t="s">
        <v>73</v>
      </c>
      <c r="AY161" s="218" t="s">
        <v>137</v>
      </c>
    </row>
    <row r="162" spans="1:65" s="13" customFormat="1" ht="11.25">
      <c r="B162" s="197"/>
      <c r="C162" s="198"/>
      <c r="D162" s="199" t="s">
        <v>147</v>
      </c>
      <c r="E162" s="200" t="s">
        <v>1</v>
      </c>
      <c r="F162" s="201" t="s">
        <v>168</v>
      </c>
      <c r="G162" s="198"/>
      <c r="H162" s="200" t="s">
        <v>1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147</v>
      </c>
      <c r="AU162" s="207" t="s">
        <v>145</v>
      </c>
      <c r="AV162" s="13" t="s">
        <v>81</v>
      </c>
      <c r="AW162" s="13" t="s">
        <v>31</v>
      </c>
      <c r="AX162" s="13" t="s">
        <v>73</v>
      </c>
      <c r="AY162" s="207" t="s">
        <v>137</v>
      </c>
    </row>
    <row r="163" spans="1:65" s="14" customFormat="1" ht="11.25">
      <c r="B163" s="208"/>
      <c r="C163" s="209"/>
      <c r="D163" s="199" t="s">
        <v>147</v>
      </c>
      <c r="E163" s="210" t="s">
        <v>1</v>
      </c>
      <c r="F163" s="211" t="s">
        <v>169</v>
      </c>
      <c r="G163" s="209"/>
      <c r="H163" s="212">
        <v>2.7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147</v>
      </c>
      <c r="AU163" s="218" t="s">
        <v>145</v>
      </c>
      <c r="AV163" s="14" t="s">
        <v>145</v>
      </c>
      <c r="AW163" s="14" t="s">
        <v>31</v>
      </c>
      <c r="AX163" s="14" t="s">
        <v>73</v>
      </c>
      <c r="AY163" s="218" t="s">
        <v>137</v>
      </c>
    </row>
    <row r="164" spans="1:65" s="13" customFormat="1" ht="11.25">
      <c r="B164" s="197"/>
      <c r="C164" s="198"/>
      <c r="D164" s="199" t="s">
        <v>147</v>
      </c>
      <c r="E164" s="200" t="s">
        <v>1</v>
      </c>
      <c r="F164" s="201" t="s">
        <v>170</v>
      </c>
      <c r="G164" s="198"/>
      <c r="H164" s="200" t="s">
        <v>1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147</v>
      </c>
      <c r="AU164" s="207" t="s">
        <v>145</v>
      </c>
      <c r="AV164" s="13" t="s">
        <v>81</v>
      </c>
      <c r="AW164" s="13" t="s">
        <v>31</v>
      </c>
      <c r="AX164" s="13" t="s">
        <v>73</v>
      </c>
      <c r="AY164" s="207" t="s">
        <v>137</v>
      </c>
    </row>
    <row r="165" spans="1:65" s="14" customFormat="1" ht="11.25">
      <c r="B165" s="208"/>
      <c r="C165" s="209"/>
      <c r="D165" s="199" t="s">
        <v>147</v>
      </c>
      <c r="E165" s="210" t="s">
        <v>1</v>
      </c>
      <c r="F165" s="211" t="s">
        <v>171</v>
      </c>
      <c r="G165" s="209"/>
      <c r="H165" s="212">
        <v>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147</v>
      </c>
      <c r="AU165" s="218" t="s">
        <v>145</v>
      </c>
      <c r="AV165" s="14" t="s">
        <v>145</v>
      </c>
      <c r="AW165" s="14" t="s">
        <v>31</v>
      </c>
      <c r="AX165" s="14" t="s">
        <v>73</v>
      </c>
      <c r="AY165" s="218" t="s">
        <v>137</v>
      </c>
    </row>
    <row r="166" spans="1:65" s="13" customFormat="1" ht="11.25">
      <c r="B166" s="197"/>
      <c r="C166" s="198"/>
      <c r="D166" s="199" t="s">
        <v>147</v>
      </c>
      <c r="E166" s="200" t="s">
        <v>1</v>
      </c>
      <c r="F166" s="201" t="s">
        <v>172</v>
      </c>
      <c r="G166" s="198"/>
      <c r="H166" s="200" t="s">
        <v>1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147</v>
      </c>
      <c r="AU166" s="207" t="s">
        <v>145</v>
      </c>
      <c r="AV166" s="13" t="s">
        <v>81</v>
      </c>
      <c r="AW166" s="13" t="s">
        <v>31</v>
      </c>
      <c r="AX166" s="13" t="s">
        <v>73</v>
      </c>
      <c r="AY166" s="207" t="s">
        <v>137</v>
      </c>
    </row>
    <row r="167" spans="1:65" s="14" customFormat="1" ht="11.25">
      <c r="B167" s="208"/>
      <c r="C167" s="209"/>
      <c r="D167" s="199" t="s">
        <v>147</v>
      </c>
      <c r="E167" s="210" t="s">
        <v>1</v>
      </c>
      <c r="F167" s="211" t="s">
        <v>173</v>
      </c>
      <c r="G167" s="209"/>
      <c r="H167" s="212">
        <v>3.4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147</v>
      </c>
      <c r="AU167" s="218" t="s">
        <v>145</v>
      </c>
      <c r="AV167" s="14" t="s">
        <v>145</v>
      </c>
      <c r="AW167" s="14" t="s">
        <v>31</v>
      </c>
      <c r="AX167" s="14" t="s">
        <v>73</v>
      </c>
      <c r="AY167" s="218" t="s">
        <v>137</v>
      </c>
    </row>
    <row r="168" spans="1:65" s="13" customFormat="1" ht="11.25">
      <c r="B168" s="197"/>
      <c r="C168" s="198"/>
      <c r="D168" s="199" t="s">
        <v>147</v>
      </c>
      <c r="E168" s="200" t="s">
        <v>1</v>
      </c>
      <c r="F168" s="201" t="s">
        <v>174</v>
      </c>
      <c r="G168" s="198"/>
      <c r="H168" s="200" t="s">
        <v>1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147</v>
      </c>
      <c r="AU168" s="207" t="s">
        <v>145</v>
      </c>
      <c r="AV168" s="13" t="s">
        <v>81</v>
      </c>
      <c r="AW168" s="13" t="s">
        <v>31</v>
      </c>
      <c r="AX168" s="13" t="s">
        <v>73</v>
      </c>
      <c r="AY168" s="207" t="s">
        <v>137</v>
      </c>
    </row>
    <row r="169" spans="1:65" s="14" customFormat="1" ht="11.25">
      <c r="B169" s="208"/>
      <c r="C169" s="209"/>
      <c r="D169" s="199" t="s">
        <v>147</v>
      </c>
      <c r="E169" s="210" t="s">
        <v>1</v>
      </c>
      <c r="F169" s="211" t="s">
        <v>175</v>
      </c>
      <c r="G169" s="209"/>
      <c r="H169" s="212">
        <v>17.8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147</v>
      </c>
      <c r="AU169" s="218" t="s">
        <v>145</v>
      </c>
      <c r="AV169" s="14" t="s">
        <v>145</v>
      </c>
      <c r="AW169" s="14" t="s">
        <v>31</v>
      </c>
      <c r="AX169" s="14" t="s">
        <v>73</v>
      </c>
      <c r="AY169" s="218" t="s">
        <v>137</v>
      </c>
    </row>
    <row r="170" spans="1:65" s="13" customFormat="1" ht="11.25">
      <c r="B170" s="197"/>
      <c r="C170" s="198"/>
      <c r="D170" s="199" t="s">
        <v>147</v>
      </c>
      <c r="E170" s="200" t="s">
        <v>1</v>
      </c>
      <c r="F170" s="201" t="s">
        <v>176</v>
      </c>
      <c r="G170" s="198"/>
      <c r="H170" s="200" t="s">
        <v>1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147</v>
      </c>
      <c r="AU170" s="207" t="s">
        <v>145</v>
      </c>
      <c r="AV170" s="13" t="s">
        <v>81</v>
      </c>
      <c r="AW170" s="13" t="s">
        <v>31</v>
      </c>
      <c r="AX170" s="13" t="s">
        <v>73</v>
      </c>
      <c r="AY170" s="207" t="s">
        <v>137</v>
      </c>
    </row>
    <row r="171" spans="1:65" s="14" customFormat="1" ht="11.25">
      <c r="B171" s="208"/>
      <c r="C171" s="209"/>
      <c r="D171" s="199" t="s">
        <v>147</v>
      </c>
      <c r="E171" s="210" t="s">
        <v>1</v>
      </c>
      <c r="F171" s="211" t="s">
        <v>177</v>
      </c>
      <c r="G171" s="209"/>
      <c r="H171" s="212">
        <v>13.8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147</v>
      </c>
      <c r="AU171" s="218" t="s">
        <v>145</v>
      </c>
      <c r="AV171" s="14" t="s">
        <v>145</v>
      </c>
      <c r="AW171" s="14" t="s">
        <v>31</v>
      </c>
      <c r="AX171" s="14" t="s">
        <v>73</v>
      </c>
      <c r="AY171" s="218" t="s">
        <v>137</v>
      </c>
    </row>
    <row r="172" spans="1:65" s="15" customFormat="1" ht="11.25">
      <c r="B172" s="219"/>
      <c r="C172" s="220"/>
      <c r="D172" s="199" t="s">
        <v>147</v>
      </c>
      <c r="E172" s="221" t="s">
        <v>1</v>
      </c>
      <c r="F172" s="222" t="s">
        <v>178</v>
      </c>
      <c r="G172" s="220"/>
      <c r="H172" s="223">
        <v>45.8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147</v>
      </c>
      <c r="AU172" s="229" t="s">
        <v>145</v>
      </c>
      <c r="AV172" s="15" t="s">
        <v>144</v>
      </c>
      <c r="AW172" s="15" t="s">
        <v>31</v>
      </c>
      <c r="AX172" s="15" t="s">
        <v>81</v>
      </c>
      <c r="AY172" s="229" t="s">
        <v>137</v>
      </c>
    </row>
    <row r="173" spans="1:65" s="2" customFormat="1" ht="24.2" customHeight="1">
      <c r="A173" s="34"/>
      <c r="B173" s="35"/>
      <c r="C173" s="183" t="s">
        <v>179</v>
      </c>
      <c r="D173" s="183" t="s">
        <v>140</v>
      </c>
      <c r="E173" s="184" t="s">
        <v>180</v>
      </c>
      <c r="F173" s="185" t="s">
        <v>181</v>
      </c>
      <c r="G173" s="186" t="s">
        <v>152</v>
      </c>
      <c r="H173" s="187">
        <v>45.8</v>
      </c>
      <c r="I173" s="188"/>
      <c r="J173" s="189">
        <f>ROUND(I173*H173,2)</f>
        <v>0</v>
      </c>
      <c r="K173" s="190"/>
      <c r="L173" s="39"/>
      <c r="M173" s="191" t="s">
        <v>1</v>
      </c>
      <c r="N173" s="192" t="s">
        <v>39</v>
      </c>
      <c r="O173" s="71"/>
      <c r="P173" s="193">
        <f>O173*H173</f>
        <v>0</v>
      </c>
      <c r="Q173" s="193">
        <v>4.0000000000000001E-3</v>
      </c>
      <c r="R173" s="193">
        <f>Q173*H173</f>
        <v>0.1832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144</v>
      </c>
      <c r="AT173" s="195" t="s">
        <v>140</v>
      </c>
      <c r="AU173" s="195" t="s">
        <v>145</v>
      </c>
      <c r="AY173" s="17" t="s">
        <v>137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7" t="s">
        <v>145</v>
      </c>
      <c r="BK173" s="196">
        <f>ROUND(I173*H173,2)</f>
        <v>0</v>
      </c>
      <c r="BL173" s="17" t="s">
        <v>144</v>
      </c>
      <c r="BM173" s="195" t="s">
        <v>182</v>
      </c>
    </row>
    <row r="174" spans="1:65" s="2" customFormat="1" ht="21.75" customHeight="1">
      <c r="A174" s="34"/>
      <c r="B174" s="35"/>
      <c r="C174" s="183" t="s">
        <v>161</v>
      </c>
      <c r="D174" s="183" t="s">
        <v>140</v>
      </c>
      <c r="E174" s="184" t="s">
        <v>183</v>
      </c>
      <c r="F174" s="185" t="s">
        <v>184</v>
      </c>
      <c r="G174" s="186" t="s">
        <v>152</v>
      </c>
      <c r="H174" s="187">
        <v>1.2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39</v>
      </c>
      <c r="O174" s="71"/>
      <c r="P174" s="193">
        <f>O174*H174</f>
        <v>0</v>
      </c>
      <c r="Q174" s="193">
        <v>3.7999999999999999E-2</v>
      </c>
      <c r="R174" s="193">
        <f>Q174*H174</f>
        <v>4.5599999999999995E-2</v>
      </c>
      <c r="S174" s="193">
        <v>0</v>
      </c>
      <c r="T174" s="19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144</v>
      </c>
      <c r="AT174" s="195" t="s">
        <v>140</v>
      </c>
      <c r="AU174" s="195" t="s">
        <v>145</v>
      </c>
      <c r="AY174" s="17" t="s">
        <v>137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145</v>
      </c>
      <c r="BK174" s="196">
        <f>ROUND(I174*H174,2)</f>
        <v>0</v>
      </c>
      <c r="BL174" s="17" t="s">
        <v>144</v>
      </c>
      <c r="BM174" s="195" t="s">
        <v>185</v>
      </c>
    </row>
    <row r="175" spans="1:65" s="13" customFormat="1" ht="11.25">
      <c r="B175" s="197"/>
      <c r="C175" s="198"/>
      <c r="D175" s="199" t="s">
        <v>147</v>
      </c>
      <c r="E175" s="200" t="s">
        <v>1</v>
      </c>
      <c r="F175" s="201" t="s">
        <v>186</v>
      </c>
      <c r="G175" s="198"/>
      <c r="H175" s="200" t="s">
        <v>1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147</v>
      </c>
      <c r="AU175" s="207" t="s">
        <v>145</v>
      </c>
      <c r="AV175" s="13" t="s">
        <v>81</v>
      </c>
      <c r="AW175" s="13" t="s">
        <v>31</v>
      </c>
      <c r="AX175" s="13" t="s">
        <v>73</v>
      </c>
      <c r="AY175" s="207" t="s">
        <v>137</v>
      </c>
    </row>
    <row r="176" spans="1:65" s="14" customFormat="1" ht="11.25">
      <c r="B176" s="208"/>
      <c r="C176" s="209"/>
      <c r="D176" s="199" t="s">
        <v>147</v>
      </c>
      <c r="E176" s="210" t="s">
        <v>1</v>
      </c>
      <c r="F176" s="211" t="s">
        <v>187</v>
      </c>
      <c r="G176" s="209"/>
      <c r="H176" s="212">
        <v>1.2000000000000002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147</v>
      </c>
      <c r="AU176" s="218" t="s">
        <v>145</v>
      </c>
      <c r="AV176" s="14" t="s">
        <v>145</v>
      </c>
      <c r="AW176" s="14" t="s">
        <v>31</v>
      </c>
      <c r="AX176" s="14" t="s">
        <v>81</v>
      </c>
      <c r="AY176" s="218" t="s">
        <v>137</v>
      </c>
    </row>
    <row r="177" spans="1:65" s="2" customFormat="1" ht="24.2" customHeight="1">
      <c r="A177" s="34"/>
      <c r="B177" s="35"/>
      <c r="C177" s="183" t="s">
        <v>188</v>
      </c>
      <c r="D177" s="183" t="s">
        <v>140</v>
      </c>
      <c r="E177" s="184" t="s">
        <v>189</v>
      </c>
      <c r="F177" s="185" t="s">
        <v>190</v>
      </c>
      <c r="G177" s="186" t="s">
        <v>152</v>
      </c>
      <c r="H177" s="187">
        <v>25.273</v>
      </c>
      <c r="I177" s="188"/>
      <c r="J177" s="189">
        <f>ROUND(I177*H177,2)</f>
        <v>0</v>
      </c>
      <c r="K177" s="190"/>
      <c r="L177" s="39"/>
      <c r="M177" s="191" t="s">
        <v>1</v>
      </c>
      <c r="N177" s="192" t="s">
        <v>39</v>
      </c>
      <c r="O177" s="71"/>
      <c r="P177" s="193">
        <f>O177*H177</f>
        <v>0</v>
      </c>
      <c r="Q177" s="193">
        <v>7.3499999999999998E-3</v>
      </c>
      <c r="R177" s="193">
        <f>Q177*H177</f>
        <v>0.18575654999999999</v>
      </c>
      <c r="S177" s="193">
        <v>0</v>
      </c>
      <c r="T177" s="19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144</v>
      </c>
      <c r="AT177" s="195" t="s">
        <v>140</v>
      </c>
      <c r="AU177" s="195" t="s">
        <v>145</v>
      </c>
      <c r="AY177" s="17" t="s">
        <v>137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7" t="s">
        <v>145</v>
      </c>
      <c r="BK177" s="196">
        <f>ROUND(I177*H177,2)</f>
        <v>0</v>
      </c>
      <c r="BL177" s="17" t="s">
        <v>144</v>
      </c>
      <c r="BM177" s="195" t="s">
        <v>191</v>
      </c>
    </row>
    <row r="178" spans="1:65" s="13" customFormat="1" ht="11.25">
      <c r="B178" s="197"/>
      <c r="C178" s="198"/>
      <c r="D178" s="199" t="s">
        <v>147</v>
      </c>
      <c r="E178" s="200" t="s">
        <v>1</v>
      </c>
      <c r="F178" s="201" t="s">
        <v>192</v>
      </c>
      <c r="G178" s="198"/>
      <c r="H178" s="200" t="s">
        <v>1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147</v>
      </c>
      <c r="AU178" s="207" t="s">
        <v>145</v>
      </c>
      <c r="AV178" s="13" t="s">
        <v>81</v>
      </c>
      <c r="AW178" s="13" t="s">
        <v>31</v>
      </c>
      <c r="AX178" s="13" t="s">
        <v>73</v>
      </c>
      <c r="AY178" s="207" t="s">
        <v>137</v>
      </c>
    </row>
    <row r="179" spans="1:65" s="14" customFormat="1" ht="11.25">
      <c r="B179" s="208"/>
      <c r="C179" s="209"/>
      <c r="D179" s="199" t="s">
        <v>147</v>
      </c>
      <c r="E179" s="210" t="s">
        <v>1</v>
      </c>
      <c r="F179" s="211" t="s">
        <v>193</v>
      </c>
      <c r="G179" s="209"/>
      <c r="H179" s="212">
        <v>14.413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147</v>
      </c>
      <c r="AU179" s="218" t="s">
        <v>145</v>
      </c>
      <c r="AV179" s="14" t="s">
        <v>145</v>
      </c>
      <c r="AW179" s="14" t="s">
        <v>31</v>
      </c>
      <c r="AX179" s="14" t="s">
        <v>73</v>
      </c>
      <c r="AY179" s="218" t="s">
        <v>137</v>
      </c>
    </row>
    <row r="180" spans="1:65" s="13" customFormat="1" ht="11.25">
      <c r="B180" s="197"/>
      <c r="C180" s="198"/>
      <c r="D180" s="199" t="s">
        <v>147</v>
      </c>
      <c r="E180" s="200" t="s">
        <v>1</v>
      </c>
      <c r="F180" s="201" t="s">
        <v>194</v>
      </c>
      <c r="G180" s="198"/>
      <c r="H180" s="200" t="s">
        <v>1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147</v>
      </c>
      <c r="AU180" s="207" t="s">
        <v>145</v>
      </c>
      <c r="AV180" s="13" t="s">
        <v>81</v>
      </c>
      <c r="AW180" s="13" t="s">
        <v>31</v>
      </c>
      <c r="AX180" s="13" t="s">
        <v>73</v>
      </c>
      <c r="AY180" s="207" t="s">
        <v>137</v>
      </c>
    </row>
    <row r="181" spans="1:65" s="14" customFormat="1" ht="11.25">
      <c r="B181" s="208"/>
      <c r="C181" s="209"/>
      <c r="D181" s="199" t="s">
        <v>147</v>
      </c>
      <c r="E181" s="210" t="s">
        <v>1</v>
      </c>
      <c r="F181" s="211" t="s">
        <v>195</v>
      </c>
      <c r="G181" s="209"/>
      <c r="H181" s="212">
        <v>4.9200000000000008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147</v>
      </c>
      <c r="AU181" s="218" t="s">
        <v>145</v>
      </c>
      <c r="AV181" s="14" t="s">
        <v>145</v>
      </c>
      <c r="AW181" s="14" t="s">
        <v>31</v>
      </c>
      <c r="AX181" s="14" t="s">
        <v>73</v>
      </c>
      <c r="AY181" s="218" t="s">
        <v>137</v>
      </c>
    </row>
    <row r="182" spans="1:65" s="13" customFormat="1" ht="11.25">
      <c r="B182" s="197"/>
      <c r="C182" s="198"/>
      <c r="D182" s="199" t="s">
        <v>147</v>
      </c>
      <c r="E182" s="200" t="s">
        <v>1</v>
      </c>
      <c r="F182" s="201" t="s">
        <v>196</v>
      </c>
      <c r="G182" s="198"/>
      <c r="H182" s="200" t="s">
        <v>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147</v>
      </c>
      <c r="AU182" s="207" t="s">
        <v>145</v>
      </c>
      <c r="AV182" s="13" t="s">
        <v>81</v>
      </c>
      <c r="AW182" s="13" t="s">
        <v>31</v>
      </c>
      <c r="AX182" s="13" t="s">
        <v>73</v>
      </c>
      <c r="AY182" s="207" t="s">
        <v>137</v>
      </c>
    </row>
    <row r="183" spans="1:65" s="14" customFormat="1" ht="11.25">
      <c r="B183" s="208"/>
      <c r="C183" s="209"/>
      <c r="D183" s="199" t="s">
        <v>147</v>
      </c>
      <c r="E183" s="210" t="s">
        <v>1</v>
      </c>
      <c r="F183" s="211" t="s">
        <v>197</v>
      </c>
      <c r="G183" s="209"/>
      <c r="H183" s="212">
        <v>2.94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147</v>
      </c>
      <c r="AU183" s="218" t="s">
        <v>145</v>
      </c>
      <c r="AV183" s="14" t="s">
        <v>145</v>
      </c>
      <c r="AW183" s="14" t="s">
        <v>31</v>
      </c>
      <c r="AX183" s="14" t="s">
        <v>73</v>
      </c>
      <c r="AY183" s="218" t="s">
        <v>137</v>
      </c>
    </row>
    <row r="184" spans="1:65" s="13" customFormat="1" ht="11.25">
      <c r="B184" s="197"/>
      <c r="C184" s="198"/>
      <c r="D184" s="199" t="s">
        <v>147</v>
      </c>
      <c r="E184" s="200" t="s">
        <v>1</v>
      </c>
      <c r="F184" s="201" t="s">
        <v>176</v>
      </c>
      <c r="G184" s="198"/>
      <c r="H184" s="200" t="s">
        <v>1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147</v>
      </c>
      <c r="AU184" s="207" t="s">
        <v>145</v>
      </c>
      <c r="AV184" s="13" t="s">
        <v>81</v>
      </c>
      <c r="AW184" s="13" t="s">
        <v>31</v>
      </c>
      <c r="AX184" s="13" t="s">
        <v>73</v>
      </c>
      <c r="AY184" s="207" t="s">
        <v>137</v>
      </c>
    </row>
    <row r="185" spans="1:65" s="14" customFormat="1" ht="11.25">
      <c r="B185" s="208"/>
      <c r="C185" s="209"/>
      <c r="D185" s="199" t="s">
        <v>147</v>
      </c>
      <c r="E185" s="210" t="s">
        <v>1</v>
      </c>
      <c r="F185" s="211" t="s">
        <v>198</v>
      </c>
      <c r="G185" s="209"/>
      <c r="H185" s="212">
        <v>3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147</v>
      </c>
      <c r="AU185" s="218" t="s">
        <v>145</v>
      </c>
      <c r="AV185" s="14" t="s">
        <v>145</v>
      </c>
      <c r="AW185" s="14" t="s">
        <v>31</v>
      </c>
      <c r="AX185" s="14" t="s">
        <v>73</v>
      </c>
      <c r="AY185" s="218" t="s">
        <v>137</v>
      </c>
    </row>
    <row r="186" spans="1:65" s="15" customFormat="1" ht="11.25">
      <c r="B186" s="219"/>
      <c r="C186" s="220"/>
      <c r="D186" s="199" t="s">
        <v>147</v>
      </c>
      <c r="E186" s="221" t="s">
        <v>1</v>
      </c>
      <c r="F186" s="222" t="s">
        <v>178</v>
      </c>
      <c r="G186" s="220"/>
      <c r="H186" s="223">
        <v>25.273000000000003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147</v>
      </c>
      <c r="AU186" s="229" t="s">
        <v>145</v>
      </c>
      <c r="AV186" s="15" t="s">
        <v>144</v>
      </c>
      <c r="AW186" s="15" t="s">
        <v>31</v>
      </c>
      <c r="AX186" s="15" t="s">
        <v>81</v>
      </c>
      <c r="AY186" s="229" t="s">
        <v>137</v>
      </c>
    </row>
    <row r="187" spans="1:65" s="2" customFormat="1" ht="24.2" customHeight="1">
      <c r="A187" s="34"/>
      <c r="B187" s="35"/>
      <c r="C187" s="183" t="s">
        <v>199</v>
      </c>
      <c r="D187" s="183" t="s">
        <v>140</v>
      </c>
      <c r="E187" s="184" t="s">
        <v>200</v>
      </c>
      <c r="F187" s="185" t="s">
        <v>201</v>
      </c>
      <c r="G187" s="186" t="s">
        <v>152</v>
      </c>
      <c r="H187" s="187">
        <v>139.614</v>
      </c>
      <c r="I187" s="188"/>
      <c r="J187" s="189">
        <f>ROUND(I187*H187,2)</f>
        <v>0</v>
      </c>
      <c r="K187" s="190"/>
      <c r="L187" s="39"/>
      <c r="M187" s="191" t="s">
        <v>1</v>
      </c>
      <c r="N187" s="192" t="s">
        <v>39</v>
      </c>
      <c r="O187" s="71"/>
      <c r="P187" s="193">
        <f>O187*H187</f>
        <v>0</v>
      </c>
      <c r="Q187" s="193">
        <v>2.63E-4</v>
      </c>
      <c r="R187" s="193">
        <f>Q187*H187</f>
        <v>3.6718482000000004E-2</v>
      </c>
      <c r="S187" s="193">
        <v>0</v>
      </c>
      <c r="T187" s="19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144</v>
      </c>
      <c r="AT187" s="195" t="s">
        <v>140</v>
      </c>
      <c r="AU187" s="195" t="s">
        <v>145</v>
      </c>
      <c r="AY187" s="17" t="s">
        <v>137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7" t="s">
        <v>145</v>
      </c>
      <c r="BK187" s="196">
        <f>ROUND(I187*H187,2)</f>
        <v>0</v>
      </c>
      <c r="BL187" s="17" t="s">
        <v>144</v>
      </c>
      <c r="BM187" s="195" t="s">
        <v>202</v>
      </c>
    </row>
    <row r="188" spans="1:65" s="13" customFormat="1" ht="11.25">
      <c r="B188" s="197"/>
      <c r="C188" s="198"/>
      <c r="D188" s="199" t="s">
        <v>147</v>
      </c>
      <c r="E188" s="200" t="s">
        <v>1</v>
      </c>
      <c r="F188" s="201" t="s">
        <v>166</v>
      </c>
      <c r="G188" s="198"/>
      <c r="H188" s="200" t="s">
        <v>1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147</v>
      </c>
      <c r="AU188" s="207" t="s">
        <v>145</v>
      </c>
      <c r="AV188" s="13" t="s">
        <v>81</v>
      </c>
      <c r="AW188" s="13" t="s">
        <v>31</v>
      </c>
      <c r="AX188" s="13" t="s">
        <v>73</v>
      </c>
      <c r="AY188" s="207" t="s">
        <v>137</v>
      </c>
    </row>
    <row r="189" spans="1:65" s="14" customFormat="1" ht="11.25">
      <c r="B189" s="208"/>
      <c r="C189" s="209"/>
      <c r="D189" s="199" t="s">
        <v>147</v>
      </c>
      <c r="E189" s="210" t="s">
        <v>1</v>
      </c>
      <c r="F189" s="211" t="s">
        <v>203</v>
      </c>
      <c r="G189" s="209"/>
      <c r="H189" s="212">
        <v>26.256400000000003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147</v>
      </c>
      <c r="AU189" s="218" t="s">
        <v>145</v>
      </c>
      <c r="AV189" s="14" t="s">
        <v>145</v>
      </c>
      <c r="AW189" s="14" t="s">
        <v>31</v>
      </c>
      <c r="AX189" s="14" t="s">
        <v>73</v>
      </c>
      <c r="AY189" s="218" t="s">
        <v>137</v>
      </c>
    </row>
    <row r="190" spans="1:65" s="13" customFormat="1" ht="11.25">
      <c r="B190" s="197"/>
      <c r="C190" s="198"/>
      <c r="D190" s="199" t="s">
        <v>147</v>
      </c>
      <c r="E190" s="200" t="s">
        <v>1</v>
      </c>
      <c r="F190" s="201" t="s">
        <v>168</v>
      </c>
      <c r="G190" s="198"/>
      <c r="H190" s="200" t="s">
        <v>1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147</v>
      </c>
      <c r="AU190" s="207" t="s">
        <v>145</v>
      </c>
      <c r="AV190" s="13" t="s">
        <v>81</v>
      </c>
      <c r="AW190" s="13" t="s">
        <v>31</v>
      </c>
      <c r="AX190" s="13" t="s">
        <v>73</v>
      </c>
      <c r="AY190" s="207" t="s">
        <v>137</v>
      </c>
    </row>
    <row r="191" spans="1:65" s="14" customFormat="1" ht="11.25">
      <c r="B191" s="208"/>
      <c r="C191" s="209"/>
      <c r="D191" s="199" t="s">
        <v>147</v>
      </c>
      <c r="E191" s="210" t="s">
        <v>1</v>
      </c>
      <c r="F191" s="211" t="s">
        <v>204</v>
      </c>
      <c r="G191" s="209"/>
      <c r="H191" s="212">
        <v>19.223399999999998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147</v>
      </c>
      <c r="AU191" s="218" t="s">
        <v>145</v>
      </c>
      <c r="AV191" s="14" t="s">
        <v>145</v>
      </c>
      <c r="AW191" s="14" t="s">
        <v>31</v>
      </c>
      <c r="AX191" s="14" t="s">
        <v>73</v>
      </c>
      <c r="AY191" s="218" t="s">
        <v>137</v>
      </c>
    </row>
    <row r="192" spans="1:65" s="13" customFormat="1" ht="11.25">
      <c r="B192" s="197"/>
      <c r="C192" s="198"/>
      <c r="D192" s="199" t="s">
        <v>147</v>
      </c>
      <c r="E192" s="200" t="s">
        <v>1</v>
      </c>
      <c r="F192" s="201" t="s">
        <v>170</v>
      </c>
      <c r="G192" s="198"/>
      <c r="H192" s="200" t="s">
        <v>1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147</v>
      </c>
      <c r="AU192" s="207" t="s">
        <v>145</v>
      </c>
      <c r="AV192" s="13" t="s">
        <v>81</v>
      </c>
      <c r="AW192" s="13" t="s">
        <v>31</v>
      </c>
      <c r="AX192" s="13" t="s">
        <v>73</v>
      </c>
      <c r="AY192" s="207" t="s">
        <v>137</v>
      </c>
    </row>
    <row r="193" spans="1:65" s="14" customFormat="1" ht="11.25">
      <c r="B193" s="208"/>
      <c r="C193" s="209"/>
      <c r="D193" s="199" t="s">
        <v>147</v>
      </c>
      <c r="E193" s="210" t="s">
        <v>1</v>
      </c>
      <c r="F193" s="211" t="s">
        <v>205</v>
      </c>
      <c r="G193" s="209"/>
      <c r="H193" s="212">
        <v>9.8844000000000012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147</v>
      </c>
      <c r="AU193" s="218" t="s">
        <v>145</v>
      </c>
      <c r="AV193" s="14" t="s">
        <v>145</v>
      </c>
      <c r="AW193" s="14" t="s">
        <v>31</v>
      </c>
      <c r="AX193" s="14" t="s">
        <v>73</v>
      </c>
      <c r="AY193" s="218" t="s">
        <v>137</v>
      </c>
    </row>
    <row r="194" spans="1:65" s="13" customFormat="1" ht="11.25">
      <c r="B194" s="197"/>
      <c r="C194" s="198"/>
      <c r="D194" s="199" t="s">
        <v>147</v>
      </c>
      <c r="E194" s="200" t="s">
        <v>1</v>
      </c>
      <c r="F194" s="201" t="s">
        <v>172</v>
      </c>
      <c r="G194" s="198"/>
      <c r="H194" s="200" t="s">
        <v>1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147</v>
      </c>
      <c r="AU194" s="207" t="s">
        <v>145</v>
      </c>
      <c r="AV194" s="13" t="s">
        <v>81</v>
      </c>
      <c r="AW194" s="13" t="s">
        <v>31</v>
      </c>
      <c r="AX194" s="13" t="s">
        <v>73</v>
      </c>
      <c r="AY194" s="207" t="s">
        <v>137</v>
      </c>
    </row>
    <row r="195" spans="1:65" s="14" customFormat="1" ht="11.25">
      <c r="B195" s="208"/>
      <c r="C195" s="209"/>
      <c r="D195" s="199" t="s">
        <v>147</v>
      </c>
      <c r="E195" s="210" t="s">
        <v>1</v>
      </c>
      <c r="F195" s="211" t="s">
        <v>206</v>
      </c>
      <c r="G195" s="209"/>
      <c r="H195" s="212">
        <v>19.9026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147</v>
      </c>
      <c r="AU195" s="218" t="s">
        <v>145</v>
      </c>
      <c r="AV195" s="14" t="s">
        <v>145</v>
      </c>
      <c r="AW195" s="14" t="s">
        <v>31</v>
      </c>
      <c r="AX195" s="14" t="s">
        <v>73</v>
      </c>
      <c r="AY195" s="218" t="s">
        <v>137</v>
      </c>
    </row>
    <row r="196" spans="1:65" s="13" customFormat="1" ht="11.25">
      <c r="B196" s="197"/>
      <c r="C196" s="198"/>
      <c r="D196" s="199" t="s">
        <v>147</v>
      </c>
      <c r="E196" s="200" t="s">
        <v>1</v>
      </c>
      <c r="F196" s="201" t="s">
        <v>176</v>
      </c>
      <c r="G196" s="198"/>
      <c r="H196" s="200" t="s">
        <v>1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147</v>
      </c>
      <c r="AU196" s="207" t="s">
        <v>145</v>
      </c>
      <c r="AV196" s="13" t="s">
        <v>81</v>
      </c>
      <c r="AW196" s="13" t="s">
        <v>31</v>
      </c>
      <c r="AX196" s="13" t="s">
        <v>73</v>
      </c>
      <c r="AY196" s="207" t="s">
        <v>137</v>
      </c>
    </row>
    <row r="197" spans="1:65" s="14" customFormat="1" ht="11.25">
      <c r="B197" s="208"/>
      <c r="C197" s="209"/>
      <c r="D197" s="199" t="s">
        <v>147</v>
      </c>
      <c r="E197" s="210" t="s">
        <v>1</v>
      </c>
      <c r="F197" s="211" t="s">
        <v>207</v>
      </c>
      <c r="G197" s="209"/>
      <c r="H197" s="212">
        <v>41.584400000000002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147</v>
      </c>
      <c r="AU197" s="218" t="s">
        <v>145</v>
      </c>
      <c r="AV197" s="14" t="s">
        <v>145</v>
      </c>
      <c r="AW197" s="14" t="s">
        <v>31</v>
      </c>
      <c r="AX197" s="14" t="s">
        <v>73</v>
      </c>
      <c r="AY197" s="218" t="s">
        <v>137</v>
      </c>
    </row>
    <row r="198" spans="1:65" s="13" customFormat="1" ht="11.25">
      <c r="B198" s="197"/>
      <c r="C198" s="198"/>
      <c r="D198" s="199" t="s">
        <v>147</v>
      </c>
      <c r="E198" s="200" t="s">
        <v>1</v>
      </c>
      <c r="F198" s="201" t="s">
        <v>174</v>
      </c>
      <c r="G198" s="198"/>
      <c r="H198" s="200" t="s">
        <v>1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147</v>
      </c>
      <c r="AU198" s="207" t="s">
        <v>145</v>
      </c>
      <c r="AV198" s="13" t="s">
        <v>81</v>
      </c>
      <c r="AW198" s="13" t="s">
        <v>31</v>
      </c>
      <c r="AX198" s="13" t="s">
        <v>73</v>
      </c>
      <c r="AY198" s="207" t="s">
        <v>137</v>
      </c>
    </row>
    <row r="199" spans="1:65" s="14" customFormat="1" ht="11.25">
      <c r="B199" s="208"/>
      <c r="C199" s="209"/>
      <c r="D199" s="199" t="s">
        <v>147</v>
      </c>
      <c r="E199" s="210" t="s">
        <v>1</v>
      </c>
      <c r="F199" s="211" t="s">
        <v>208</v>
      </c>
      <c r="G199" s="209"/>
      <c r="H199" s="212">
        <v>45.035800000000009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147</v>
      </c>
      <c r="AU199" s="218" t="s">
        <v>145</v>
      </c>
      <c r="AV199" s="14" t="s">
        <v>145</v>
      </c>
      <c r="AW199" s="14" t="s">
        <v>31</v>
      </c>
      <c r="AX199" s="14" t="s">
        <v>73</v>
      </c>
      <c r="AY199" s="218" t="s">
        <v>137</v>
      </c>
    </row>
    <row r="200" spans="1:65" s="13" customFormat="1" ht="11.25">
      <c r="B200" s="197"/>
      <c r="C200" s="198"/>
      <c r="D200" s="199" t="s">
        <v>147</v>
      </c>
      <c r="E200" s="200" t="s">
        <v>1</v>
      </c>
      <c r="F200" s="201" t="s">
        <v>209</v>
      </c>
      <c r="G200" s="198"/>
      <c r="H200" s="200" t="s">
        <v>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147</v>
      </c>
      <c r="AU200" s="207" t="s">
        <v>145</v>
      </c>
      <c r="AV200" s="13" t="s">
        <v>81</v>
      </c>
      <c r="AW200" s="13" t="s">
        <v>31</v>
      </c>
      <c r="AX200" s="13" t="s">
        <v>73</v>
      </c>
      <c r="AY200" s="207" t="s">
        <v>137</v>
      </c>
    </row>
    <row r="201" spans="1:65" s="14" customFormat="1" ht="11.25">
      <c r="B201" s="208"/>
      <c r="C201" s="209"/>
      <c r="D201" s="199" t="s">
        <v>147</v>
      </c>
      <c r="E201" s="210" t="s">
        <v>1</v>
      </c>
      <c r="F201" s="211" t="s">
        <v>210</v>
      </c>
      <c r="G201" s="209"/>
      <c r="H201" s="212">
        <v>-22.273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147</v>
      </c>
      <c r="AU201" s="218" t="s">
        <v>145</v>
      </c>
      <c r="AV201" s="14" t="s">
        <v>145</v>
      </c>
      <c r="AW201" s="14" t="s">
        <v>31</v>
      </c>
      <c r="AX201" s="14" t="s">
        <v>73</v>
      </c>
      <c r="AY201" s="218" t="s">
        <v>137</v>
      </c>
    </row>
    <row r="202" spans="1:65" s="15" customFormat="1" ht="11.25">
      <c r="B202" s="219"/>
      <c r="C202" s="220"/>
      <c r="D202" s="199" t="s">
        <v>147</v>
      </c>
      <c r="E202" s="221" t="s">
        <v>1</v>
      </c>
      <c r="F202" s="222" t="s">
        <v>178</v>
      </c>
      <c r="G202" s="220"/>
      <c r="H202" s="223">
        <v>139.614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147</v>
      </c>
      <c r="AU202" s="229" t="s">
        <v>145</v>
      </c>
      <c r="AV202" s="15" t="s">
        <v>144</v>
      </c>
      <c r="AW202" s="15" t="s">
        <v>31</v>
      </c>
      <c r="AX202" s="15" t="s">
        <v>81</v>
      </c>
      <c r="AY202" s="229" t="s">
        <v>137</v>
      </c>
    </row>
    <row r="203" spans="1:65" s="2" customFormat="1" ht="24.2" customHeight="1">
      <c r="A203" s="34"/>
      <c r="B203" s="35"/>
      <c r="C203" s="183" t="s">
        <v>211</v>
      </c>
      <c r="D203" s="183" t="s">
        <v>140</v>
      </c>
      <c r="E203" s="184" t="s">
        <v>212</v>
      </c>
      <c r="F203" s="185" t="s">
        <v>213</v>
      </c>
      <c r="G203" s="186" t="s">
        <v>152</v>
      </c>
      <c r="H203" s="187">
        <v>1</v>
      </c>
      <c r="I203" s="188"/>
      <c r="J203" s="189">
        <f>ROUND(I203*H203,2)</f>
        <v>0</v>
      </c>
      <c r="K203" s="190"/>
      <c r="L203" s="39"/>
      <c r="M203" s="191" t="s">
        <v>1</v>
      </c>
      <c r="N203" s="192" t="s">
        <v>39</v>
      </c>
      <c r="O203" s="71"/>
      <c r="P203" s="193">
        <f>O203*H203</f>
        <v>0</v>
      </c>
      <c r="Q203" s="193">
        <v>4.3839999999999999E-3</v>
      </c>
      <c r="R203" s="193">
        <f>Q203*H203</f>
        <v>4.3839999999999999E-3</v>
      </c>
      <c r="S203" s="193">
        <v>0</v>
      </c>
      <c r="T203" s="19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144</v>
      </c>
      <c r="AT203" s="195" t="s">
        <v>140</v>
      </c>
      <c r="AU203" s="195" t="s">
        <v>145</v>
      </c>
      <c r="AY203" s="17" t="s">
        <v>137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7" t="s">
        <v>145</v>
      </c>
      <c r="BK203" s="196">
        <f>ROUND(I203*H203,2)</f>
        <v>0</v>
      </c>
      <c r="BL203" s="17" t="s">
        <v>144</v>
      </c>
      <c r="BM203" s="195" t="s">
        <v>214</v>
      </c>
    </row>
    <row r="204" spans="1:65" s="13" customFormat="1" ht="11.25">
      <c r="B204" s="197"/>
      <c r="C204" s="198"/>
      <c r="D204" s="199" t="s">
        <v>147</v>
      </c>
      <c r="E204" s="200" t="s">
        <v>1</v>
      </c>
      <c r="F204" s="201" t="s">
        <v>215</v>
      </c>
      <c r="G204" s="198"/>
      <c r="H204" s="200" t="s">
        <v>1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147</v>
      </c>
      <c r="AU204" s="207" t="s">
        <v>145</v>
      </c>
      <c r="AV204" s="13" t="s">
        <v>81</v>
      </c>
      <c r="AW204" s="13" t="s">
        <v>31</v>
      </c>
      <c r="AX204" s="13" t="s">
        <v>73</v>
      </c>
      <c r="AY204" s="207" t="s">
        <v>137</v>
      </c>
    </row>
    <row r="205" spans="1:65" s="14" customFormat="1" ht="11.25">
      <c r="B205" s="208"/>
      <c r="C205" s="209"/>
      <c r="D205" s="199" t="s">
        <v>147</v>
      </c>
      <c r="E205" s="210" t="s">
        <v>1</v>
      </c>
      <c r="F205" s="211" t="s">
        <v>216</v>
      </c>
      <c r="G205" s="209"/>
      <c r="H205" s="212">
        <v>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147</v>
      </c>
      <c r="AU205" s="218" t="s">
        <v>145</v>
      </c>
      <c r="AV205" s="14" t="s">
        <v>145</v>
      </c>
      <c r="AW205" s="14" t="s">
        <v>31</v>
      </c>
      <c r="AX205" s="14" t="s">
        <v>81</v>
      </c>
      <c r="AY205" s="218" t="s">
        <v>137</v>
      </c>
    </row>
    <row r="206" spans="1:65" s="2" customFormat="1" ht="24.2" customHeight="1">
      <c r="A206" s="34"/>
      <c r="B206" s="35"/>
      <c r="C206" s="183" t="s">
        <v>217</v>
      </c>
      <c r="D206" s="183" t="s">
        <v>140</v>
      </c>
      <c r="E206" s="184" t="s">
        <v>218</v>
      </c>
      <c r="F206" s="185" t="s">
        <v>219</v>
      </c>
      <c r="G206" s="186" t="s">
        <v>152</v>
      </c>
      <c r="H206" s="187">
        <v>139.614</v>
      </c>
      <c r="I206" s="188"/>
      <c r="J206" s="189">
        <f>ROUND(I206*H206,2)</f>
        <v>0</v>
      </c>
      <c r="K206" s="190"/>
      <c r="L206" s="39"/>
      <c r="M206" s="191" t="s">
        <v>1</v>
      </c>
      <c r="N206" s="192" t="s">
        <v>39</v>
      </c>
      <c r="O206" s="71"/>
      <c r="P206" s="193">
        <f>O206*H206</f>
        <v>0</v>
      </c>
      <c r="Q206" s="193">
        <v>4.0000000000000001E-3</v>
      </c>
      <c r="R206" s="193">
        <f>Q206*H206</f>
        <v>0.55845600000000006</v>
      </c>
      <c r="S206" s="193">
        <v>0</v>
      </c>
      <c r="T206" s="19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5" t="s">
        <v>144</v>
      </c>
      <c r="AT206" s="195" t="s">
        <v>140</v>
      </c>
      <c r="AU206" s="195" t="s">
        <v>145</v>
      </c>
      <c r="AY206" s="17" t="s">
        <v>137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7" t="s">
        <v>145</v>
      </c>
      <c r="BK206" s="196">
        <f>ROUND(I206*H206,2)</f>
        <v>0</v>
      </c>
      <c r="BL206" s="17" t="s">
        <v>144</v>
      </c>
      <c r="BM206" s="195" t="s">
        <v>220</v>
      </c>
    </row>
    <row r="207" spans="1:65" s="2" customFormat="1" ht="21.75" customHeight="1">
      <c r="A207" s="34"/>
      <c r="B207" s="35"/>
      <c r="C207" s="183" t="s">
        <v>221</v>
      </c>
      <c r="D207" s="183" t="s">
        <v>140</v>
      </c>
      <c r="E207" s="184" t="s">
        <v>222</v>
      </c>
      <c r="F207" s="185" t="s">
        <v>223</v>
      </c>
      <c r="G207" s="186" t="s">
        <v>152</v>
      </c>
      <c r="H207" s="187">
        <v>9.33</v>
      </c>
      <c r="I207" s="188"/>
      <c r="J207" s="189">
        <f>ROUND(I207*H207,2)</f>
        <v>0</v>
      </c>
      <c r="K207" s="190"/>
      <c r="L207" s="39"/>
      <c r="M207" s="191" t="s">
        <v>1</v>
      </c>
      <c r="N207" s="192" t="s">
        <v>39</v>
      </c>
      <c r="O207" s="71"/>
      <c r="P207" s="193">
        <f>O207*H207</f>
        <v>0</v>
      </c>
      <c r="Q207" s="193">
        <v>3.7999999999999999E-2</v>
      </c>
      <c r="R207" s="193">
        <f>Q207*H207</f>
        <v>0.35453999999999997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144</v>
      </c>
      <c r="AT207" s="195" t="s">
        <v>140</v>
      </c>
      <c r="AU207" s="195" t="s">
        <v>145</v>
      </c>
      <c r="AY207" s="17" t="s">
        <v>137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7" t="s">
        <v>145</v>
      </c>
      <c r="BK207" s="196">
        <f>ROUND(I207*H207,2)</f>
        <v>0</v>
      </c>
      <c r="BL207" s="17" t="s">
        <v>144</v>
      </c>
      <c r="BM207" s="195" t="s">
        <v>224</v>
      </c>
    </row>
    <row r="208" spans="1:65" s="13" customFormat="1" ht="11.25">
      <c r="B208" s="197"/>
      <c r="C208" s="198"/>
      <c r="D208" s="199" t="s">
        <v>147</v>
      </c>
      <c r="E208" s="200" t="s">
        <v>1</v>
      </c>
      <c r="F208" s="201" t="s">
        <v>225</v>
      </c>
      <c r="G208" s="198"/>
      <c r="H208" s="200" t="s">
        <v>1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147</v>
      </c>
      <c r="AU208" s="207" t="s">
        <v>145</v>
      </c>
      <c r="AV208" s="13" t="s">
        <v>81</v>
      </c>
      <c r="AW208" s="13" t="s">
        <v>31</v>
      </c>
      <c r="AX208" s="13" t="s">
        <v>73</v>
      </c>
      <c r="AY208" s="207" t="s">
        <v>137</v>
      </c>
    </row>
    <row r="209" spans="1:65" s="14" customFormat="1" ht="11.25">
      <c r="B209" s="208"/>
      <c r="C209" s="209"/>
      <c r="D209" s="199" t="s">
        <v>147</v>
      </c>
      <c r="E209" s="210" t="s">
        <v>1</v>
      </c>
      <c r="F209" s="211" t="s">
        <v>226</v>
      </c>
      <c r="G209" s="209"/>
      <c r="H209" s="212">
        <v>0.75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147</v>
      </c>
      <c r="AU209" s="218" t="s">
        <v>145</v>
      </c>
      <c r="AV209" s="14" t="s">
        <v>145</v>
      </c>
      <c r="AW209" s="14" t="s">
        <v>31</v>
      </c>
      <c r="AX209" s="14" t="s">
        <v>73</v>
      </c>
      <c r="AY209" s="218" t="s">
        <v>137</v>
      </c>
    </row>
    <row r="210" spans="1:65" s="13" customFormat="1" ht="11.25">
      <c r="B210" s="197"/>
      <c r="C210" s="198"/>
      <c r="D210" s="199" t="s">
        <v>147</v>
      </c>
      <c r="E210" s="200" t="s">
        <v>1</v>
      </c>
      <c r="F210" s="201" t="s">
        <v>227</v>
      </c>
      <c r="G210" s="198"/>
      <c r="H210" s="200" t="s">
        <v>1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147</v>
      </c>
      <c r="AU210" s="207" t="s">
        <v>145</v>
      </c>
      <c r="AV210" s="13" t="s">
        <v>81</v>
      </c>
      <c r="AW210" s="13" t="s">
        <v>31</v>
      </c>
      <c r="AX210" s="13" t="s">
        <v>73</v>
      </c>
      <c r="AY210" s="207" t="s">
        <v>137</v>
      </c>
    </row>
    <row r="211" spans="1:65" s="14" customFormat="1" ht="11.25">
      <c r="B211" s="208"/>
      <c r="C211" s="209"/>
      <c r="D211" s="199" t="s">
        <v>147</v>
      </c>
      <c r="E211" s="210" t="s">
        <v>1</v>
      </c>
      <c r="F211" s="211" t="s">
        <v>228</v>
      </c>
      <c r="G211" s="209"/>
      <c r="H211" s="212">
        <v>1.5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147</v>
      </c>
      <c r="AU211" s="218" t="s">
        <v>145</v>
      </c>
      <c r="AV211" s="14" t="s">
        <v>145</v>
      </c>
      <c r="AW211" s="14" t="s">
        <v>31</v>
      </c>
      <c r="AX211" s="14" t="s">
        <v>73</v>
      </c>
      <c r="AY211" s="218" t="s">
        <v>137</v>
      </c>
    </row>
    <row r="212" spans="1:65" s="13" customFormat="1" ht="11.25">
      <c r="B212" s="197"/>
      <c r="C212" s="198"/>
      <c r="D212" s="199" t="s">
        <v>147</v>
      </c>
      <c r="E212" s="200" t="s">
        <v>1</v>
      </c>
      <c r="F212" s="201" t="s">
        <v>229</v>
      </c>
      <c r="G212" s="198"/>
      <c r="H212" s="200" t="s">
        <v>1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147</v>
      </c>
      <c r="AU212" s="207" t="s">
        <v>145</v>
      </c>
      <c r="AV212" s="13" t="s">
        <v>81</v>
      </c>
      <c r="AW212" s="13" t="s">
        <v>31</v>
      </c>
      <c r="AX212" s="13" t="s">
        <v>73</v>
      </c>
      <c r="AY212" s="207" t="s">
        <v>137</v>
      </c>
    </row>
    <row r="213" spans="1:65" s="14" customFormat="1" ht="11.25">
      <c r="B213" s="208"/>
      <c r="C213" s="209"/>
      <c r="D213" s="199" t="s">
        <v>147</v>
      </c>
      <c r="E213" s="210" t="s">
        <v>1</v>
      </c>
      <c r="F213" s="211" t="s">
        <v>230</v>
      </c>
      <c r="G213" s="209"/>
      <c r="H213" s="212">
        <v>7.08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147</v>
      </c>
      <c r="AU213" s="218" t="s">
        <v>145</v>
      </c>
      <c r="AV213" s="14" t="s">
        <v>145</v>
      </c>
      <c r="AW213" s="14" t="s">
        <v>31</v>
      </c>
      <c r="AX213" s="14" t="s">
        <v>73</v>
      </c>
      <c r="AY213" s="218" t="s">
        <v>137</v>
      </c>
    </row>
    <row r="214" spans="1:65" s="15" customFormat="1" ht="11.25">
      <c r="B214" s="219"/>
      <c r="C214" s="220"/>
      <c r="D214" s="199" t="s">
        <v>147</v>
      </c>
      <c r="E214" s="221" t="s">
        <v>1</v>
      </c>
      <c r="F214" s="222" t="s">
        <v>178</v>
      </c>
      <c r="G214" s="220"/>
      <c r="H214" s="223">
        <v>9.33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147</v>
      </c>
      <c r="AU214" s="229" t="s">
        <v>145</v>
      </c>
      <c r="AV214" s="15" t="s">
        <v>144</v>
      </c>
      <c r="AW214" s="15" t="s">
        <v>31</v>
      </c>
      <c r="AX214" s="15" t="s">
        <v>81</v>
      </c>
      <c r="AY214" s="229" t="s">
        <v>137</v>
      </c>
    </row>
    <row r="215" spans="1:65" s="2" customFormat="1" ht="24.2" customHeight="1">
      <c r="A215" s="34"/>
      <c r="B215" s="35"/>
      <c r="C215" s="183" t="s">
        <v>8</v>
      </c>
      <c r="D215" s="183" t="s">
        <v>140</v>
      </c>
      <c r="E215" s="184" t="s">
        <v>231</v>
      </c>
      <c r="F215" s="185" t="s">
        <v>232</v>
      </c>
      <c r="G215" s="186" t="s">
        <v>233</v>
      </c>
      <c r="H215" s="187">
        <v>30</v>
      </c>
      <c r="I215" s="188"/>
      <c r="J215" s="189">
        <f>ROUND(I215*H215,2)</f>
        <v>0</v>
      </c>
      <c r="K215" s="190"/>
      <c r="L215" s="39"/>
      <c r="M215" s="191" t="s">
        <v>1</v>
      </c>
      <c r="N215" s="192" t="s">
        <v>39</v>
      </c>
      <c r="O215" s="71"/>
      <c r="P215" s="193">
        <f>O215*H215</f>
        <v>0</v>
      </c>
      <c r="Q215" s="193">
        <v>3.3999999999999998E-3</v>
      </c>
      <c r="R215" s="193">
        <f>Q215*H215</f>
        <v>0.10199999999999999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144</v>
      </c>
      <c r="AT215" s="195" t="s">
        <v>140</v>
      </c>
      <c r="AU215" s="195" t="s">
        <v>145</v>
      </c>
      <c r="AY215" s="17" t="s">
        <v>137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145</v>
      </c>
      <c r="BK215" s="196">
        <f>ROUND(I215*H215,2)</f>
        <v>0</v>
      </c>
      <c r="BL215" s="17" t="s">
        <v>144</v>
      </c>
      <c r="BM215" s="195" t="s">
        <v>234</v>
      </c>
    </row>
    <row r="216" spans="1:65" s="13" customFormat="1" ht="11.25">
      <c r="B216" s="197"/>
      <c r="C216" s="198"/>
      <c r="D216" s="199" t="s">
        <v>147</v>
      </c>
      <c r="E216" s="200" t="s">
        <v>1</v>
      </c>
      <c r="F216" s="201" t="s">
        <v>235</v>
      </c>
      <c r="G216" s="198"/>
      <c r="H216" s="200" t="s">
        <v>1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147</v>
      </c>
      <c r="AU216" s="207" t="s">
        <v>145</v>
      </c>
      <c r="AV216" s="13" t="s">
        <v>81</v>
      </c>
      <c r="AW216" s="13" t="s">
        <v>31</v>
      </c>
      <c r="AX216" s="13" t="s">
        <v>73</v>
      </c>
      <c r="AY216" s="207" t="s">
        <v>137</v>
      </c>
    </row>
    <row r="217" spans="1:65" s="14" customFormat="1" ht="11.25">
      <c r="B217" s="208"/>
      <c r="C217" s="209"/>
      <c r="D217" s="199" t="s">
        <v>147</v>
      </c>
      <c r="E217" s="210" t="s">
        <v>1</v>
      </c>
      <c r="F217" s="211" t="s">
        <v>236</v>
      </c>
      <c r="G217" s="209"/>
      <c r="H217" s="212">
        <v>30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147</v>
      </c>
      <c r="AU217" s="218" t="s">
        <v>145</v>
      </c>
      <c r="AV217" s="14" t="s">
        <v>145</v>
      </c>
      <c r="AW217" s="14" t="s">
        <v>31</v>
      </c>
      <c r="AX217" s="14" t="s">
        <v>81</v>
      </c>
      <c r="AY217" s="218" t="s">
        <v>137</v>
      </c>
    </row>
    <row r="218" spans="1:65" s="2" customFormat="1" ht="24.2" customHeight="1">
      <c r="A218" s="34"/>
      <c r="B218" s="35"/>
      <c r="C218" s="183" t="s">
        <v>237</v>
      </c>
      <c r="D218" s="183" t="s">
        <v>140</v>
      </c>
      <c r="E218" s="184" t="s">
        <v>238</v>
      </c>
      <c r="F218" s="185" t="s">
        <v>239</v>
      </c>
      <c r="G218" s="186" t="s">
        <v>152</v>
      </c>
      <c r="H218" s="187">
        <v>25.273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39</v>
      </c>
      <c r="O218" s="71"/>
      <c r="P218" s="193">
        <f>O218*H218</f>
        <v>0</v>
      </c>
      <c r="Q218" s="193">
        <v>1.54E-2</v>
      </c>
      <c r="R218" s="193">
        <f>Q218*H218</f>
        <v>0.3892042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144</v>
      </c>
      <c r="AT218" s="195" t="s">
        <v>140</v>
      </c>
      <c r="AU218" s="195" t="s">
        <v>145</v>
      </c>
      <c r="AY218" s="17" t="s">
        <v>137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145</v>
      </c>
      <c r="BK218" s="196">
        <f>ROUND(I218*H218,2)</f>
        <v>0</v>
      </c>
      <c r="BL218" s="17" t="s">
        <v>144</v>
      </c>
      <c r="BM218" s="195" t="s">
        <v>240</v>
      </c>
    </row>
    <row r="219" spans="1:65" s="2" customFormat="1" ht="24.2" customHeight="1">
      <c r="A219" s="34"/>
      <c r="B219" s="35"/>
      <c r="C219" s="183" t="s">
        <v>241</v>
      </c>
      <c r="D219" s="183" t="s">
        <v>140</v>
      </c>
      <c r="E219" s="184" t="s">
        <v>242</v>
      </c>
      <c r="F219" s="185" t="s">
        <v>243</v>
      </c>
      <c r="G219" s="186" t="s">
        <v>244</v>
      </c>
      <c r="H219" s="187">
        <v>60</v>
      </c>
      <c r="I219" s="188"/>
      <c r="J219" s="189">
        <f>ROUND(I219*H219,2)</f>
        <v>0</v>
      </c>
      <c r="K219" s="190"/>
      <c r="L219" s="39"/>
      <c r="M219" s="191" t="s">
        <v>1</v>
      </c>
      <c r="N219" s="192" t="s">
        <v>39</v>
      </c>
      <c r="O219" s="71"/>
      <c r="P219" s="193">
        <f>O219*H219</f>
        <v>0</v>
      </c>
      <c r="Q219" s="193">
        <v>1.5E-3</v>
      </c>
      <c r="R219" s="193">
        <f>Q219*H219</f>
        <v>0.09</v>
      </c>
      <c r="S219" s="193">
        <v>0</v>
      </c>
      <c r="T219" s="19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144</v>
      </c>
      <c r="AT219" s="195" t="s">
        <v>140</v>
      </c>
      <c r="AU219" s="195" t="s">
        <v>145</v>
      </c>
      <c r="AY219" s="17" t="s">
        <v>137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7" t="s">
        <v>145</v>
      </c>
      <c r="BK219" s="196">
        <f>ROUND(I219*H219,2)</f>
        <v>0</v>
      </c>
      <c r="BL219" s="17" t="s">
        <v>144</v>
      </c>
      <c r="BM219" s="195" t="s">
        <v>245</v>
      </c>
    </row>
    <row r="220" spans="1:65" s="13" customFormat="1" ht="11.25">
      <c r="B220" s="197"/>
      <c r="C220" s="198"/>
      <c r="D220" s="199" t="s">
        <v>147</v>
      </c>
      <c r="E220" s="200" t="s">
        <v>1</v>
      </c>
      <c r="F220" s="201" t="s">
        <v>246</v>
      </c>
      <c r="G220" s="198"/>
      <c r="H220" s="200" t="s">
        <v>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147</v>
      </c>
      <c r="AU220" s="207" t="s">
        <v>145</v>
      </c>
      <c r="AV220" s="13" t="s">
        <v>81</v>
      </c>
      <c r="AW220" s="13" t="s">
        <v>31</v>
      </c>
      <c r="AX220" s="13" t="s">
        <v>73</v>
      </c>
      <c r="AY220" s="207" t="s">
        <v>137</v>
      </c>
    </row>
    <row r="221" spans="1:65" s="14" customFormat="1" ht="11.25">
      <c r="B221" s="208"/>
      <c r="C221" s="209"/>
      <c r="D221" s="199" t="s">
        <v>147</v>
      </c>
      <c r="E221" s="210" t="s">
        <v>1</v>
      </c>
      <c r="F221" s="211" t="s">
        <v>247</v>
      </c>
      <c r="G221" s="209"/>
      <c r="H221" s="212">
        <v>60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147</v>
      </c>
      <c r="AU221" s="218" t="s">
        <v>145</v>
      </c>
      <c r="AV221" s="14" t="s">
        <v>145</v>
      </c>
      <c r="AW221" s="14" t="s">
        <v>31</v>
      </c>
      <c r="AX221" s="14" t="s">
        <v>81</v>
      </c>
      <c r="AY221" s="218" t="s">
        <v>137</v>
      </c>
    </row>
    <row r="222" spans="1:65" s="12" customFormat="1" ht="22.9" customHeight="1">
      <c r="B222" s="167"/>
      <c r="C222" s="168"/>
      <c r="D222" s="169" t="s">
        <v>72</v>
      </c>
      <c r="E222" s="181" t="s">
        <v>211</v>
      </c>
      <c r="F222" s="181" t="s">
        <v>248</v>
      </c>
      <c r="G222" s="168"/>
      <c r="H222" s="168"/>
      <c r="I222" s="171"/>
      <c r="J222" s="182">
        <f>BK222</f>
        <v>0</v>
      </c>
      <c r="K222" s="168"/>
      <c r="L222" s="173"/>
      <c r="M222" s="174"/>
      <c r="N222" s="175"/>
      <c r="O222" s="175"/>
      <c r="P222" s="176">
        <f>SUM(P223:P281)</f>
        <v>0</v>
      </c>
      <c r="Q222" s="175"/>
      <c r="R222" s="176">
        <f>SUM(R223:R281)</f>
        <v>8.1021087999999988E-3</v>
      </c>
      <c r="S222" s="175"/>
      <c r="T222" s="177">
        <f>SUM(T223:T281)</f>
        <v>4.0068060000000001</v>
      </c>
      <c r="AR222" s="178" t="s">
        <v>81</v>
      </c>
      <c r="AT222" s="179" t="s">
        <v>72</v>
      </c>
      <c r="AU222" s="179" t="s">
        <v>81</v>
      </c>
      <c r="AY222" s="178" t="s">
        <v>137</v>
      </c>
      <c r="BK222" s="180">
        <f>SUM(BK223:BK281)</f>
        <v>0</v>
      </c>
    </row>
    <row r="223" spans="1:65" s="2" customFormat="1" ht="33" customHeight="1">
      <c r="A223" s="34"/>
      <c r="B223" s="35"/>
      <c r="C223" s="183" t="s">
        <v>249</v>
      </c>
      <c r="D223" s="183" t="s">
        <v>140</v>
      </c>
      <c r="E223" s="184" t="s">
        <v>250</v>
      </c>
      <c r="F223" s="185" t="s">
        <v>251</v>
      </c>
      <c r="G223" s="186" t="s">
        <v>152</v>
      </c>
      <c r="H223" s="187">
        <v>45.8</v>
      </c>
      <c r="I223" s="188"/>
      <c r="J223" s="189">
        <f>ROUND(I223*H223,2)</f>
        <v>0</v>
      </c>
      <c r="K223" s="190"/>
      <c r="L223" s="39"/>
      <c r="M223" s="191" t="s">
        <v>1</v>
      </c>
      <c r="N223" s="192" t="s">
        <v>39</v>
      </c>
      <c r="O223" s="71"/>
      <c r="P223" s="193">
        <f>O223*H223</f>
        <v>0</v>
      </c>
      <c r="Q223" s="193">
        <v>1.2999999999999999E-4</v>
      </c>
      <c r="R223" s="193">
        <f>Q223*H223</f>
        <v>5.9539999999999992E-3</v>
      </c>
      <c r="S223" s="193">
        <v>0</v>
      </c>
      <c r="T223" s="19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144</v>
      </c>
      <c r="AT223" s="195" t="s">
        <v>140</v>
      </c>
      <c r="AU223" s="195" t="s">
        <v>145</v>
      </c>
      <c r="AY223" s="17" t="s">
        <v>137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7" t="s">
        <v>145</v>
      </c>
      <c r="BK223" s="196">
        <f>ROUND(I223*H223,2)</f>
        <v>0</v>
      </c>
      <c r="BL223" s="17" t="s">
        <v>144</v>
      </c>
      <c r="BM223" s="195" t="s">
        <v>252</v>
      </c>
    </row>
    <row r="224" spans="1:65" s="14" customFormat="1" ht="11.25">
      <c r="B224" s="208"/>
      <c r="C224" s="209"/>
      <c r="D224" s="199" t="s">
        <v>147</v>
      </c>
      <c r="E224" s="210" t="s">
        <v>1</v>
      </c>
      <c r="F224" s="211" t="s">
        <v>253</v>
      </c>
      <c r="G224" s="209"/>
      <c r="H224" s="212">
        <v>45.8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147</v>
      </c>
      <c r="AU224" s="218" t="s">
        <v>145</v>
      </c>
      <c r="AV224" s="14" t="s">
        <v>145</v>
      </c>
      <c r="AW224" s="14" t="s">
        <v>31</v>
      </c>
      <c r="AX224" s="14" t="s">
        <v>81</v>
      </c>
      <c r="AY224" s="218" t="s">
        <v>137</v>
      </c>
    </row>
    <row r="225" spans="1:65" s="2" customFormat="1" ht="24.2" customHeight="1">
      <c r="A225" s="34"/>
      <c r="B225" s="35"/>
      <c r="C225" s="183" t="s">
        <v>254</v>
      </c>
      <c r="D225" s="183" t="s">
        <v>140</v>
      </c>
      <c r="E225" s="184" t="s">
        <v>255</v>
      </c>
      <c r="F225" s="185" t="s">
        <v>256</v>
      </c>
      <c r="G225" s="186" t="s">
        <v>152</v>
      </c>
      <c r="H225" s="187">
        <v>45.8</v>
      </c>
      <c r="I225" s="188"/>
      <c r="J225" s="189">
        <f>ROUND(I225*H225,2)</f>
        <v>0</v>
      </c>
      <c r="K225" s="190"/>
      <c r="L225" s="39"/>
      <c r="M225" s="191" t="s">
        <v>1</v>
      </c>
      <c r="N225" s="192" t="s">
        <v>39</v>
      </c>
      <c r="O225" s="71"/>
      <c r="P225" s="193">
        <f>O225*H225</f>
        <v>0</v>
      </c>
      <c r="Q225" s="193">
        <v>3.4999999999999997E-5</v>
      </c>
      <c r="R225" s="193">
        <f>Q225*H225</f>
        <v>1.6029999999999998E-3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144</v>
      </c>
      <c r="AT225" s="195" t="s">
        <v>140</v>
      </c>
      <c r="AU225" s="195" t="s">
        <v>145</v>
      </c>
      <c r="AY225" s="17" t="s">
        <v>137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145</v>
      </c>
      <c r="BK225" s="196">
        <f>ROUND(I225*H225,2)</f>
        <v>0</v>
      </c>
      <c r="BL225" s="17" t="s">
        <v>144</v>
      </c>
      <c r="BM225" s="195" t="s">
        <v>257</v>
      </c>
    </row>
    <row r="226" spans="1:65" s="2" customFormat="1" ht="16.5" customHeight="1">
      <c r="A226" s="34"/>
      <c r="B226" s="35"/>
      <c r="C226" s="183" t="s">
        <v>258</v>
      </c>
      <c r="D226" s="183" t="s">
        <v>140</v>
      </c>
      <c r="E226" s="184" t="s">
        <v>259</v>
      </c>
      <c r="F226" s="185" t="s">
        <v>260</v>
      </c>
      <c r="G226" s="186" t="s">
        <v>152</v>
      </c>
      <c r="H226" s="187">
        <v>3000</v>
      </c>
      <c r="I226" s="188"/>
      <c r="J226" s="189">
        <f>ROUND(I226*H226,2)</f>
        <v>0</v>
      </c>
      <c r="K226" s="190"/>
      <c r="L226" s="39"/>
      <c r="M226" s="191" t="s">
        <v>1</v>
      </c>
      <c r="N226" s="192" t="s">
        <v>39</v>
      </c>
      <c r="O226" s="71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144</v>
      </c>
      <c r="AT226" s="195" t="s">
        <v>140</v>
      </c>
      <c r="AU226" s="195" t="s">
        <v>145</v>
      </c>
      <c r="AY226" s="17" t="s">
        <v>137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145</v>
      </c>
      <c r="BK226" s="196">
        <f>ROUND(I226*H226,2)</f>
        <v>0</v>
      </c>
      <c r="BL226" s="17" t="s">
        <v>144</v>
      </c>
      <c r="BM226" s="195" t="s">
        <v>261</v>
      </c>
    </row>
    <row r="227" spans="1:65" s="13" customFormat="1" ht="11.25">
      <c r="B227" s="197"/>
      <c r="C227" s="198"/>
      <c r="D227" s="199" t="s">
        <v>147</v>
      </c>
      <c r="E227" s="200" t="s">
        <v>1</v>
      </c>
      <c r="F227" s="201" t="s">
        <v>262</v>
      </c>
      <c r="G227" s="198"/>
      <c r="H227" s="200" t="s">
        <v>1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147</v>
      </c>
      <c r="AU227" s="207" t="s">
        <v>145</v>
      </c>
      <c r="AV227" s="13" t="s">
        <v>81</v>
      </c>
      <c r="AW227" s="13" t="s">
        <v>31</v>
      </c>
      <c r="AX227" s="13" t="s">
        <v>73</v>
      </c>
      <c r="AY227" s="207" t="s">
        <v>137</v>
      </c>
    </row>
    <row r="228" spans="1:65" s="14" customFormat="1" ht="11.25">
      <c r="B228" s="208"/>
      <c r="C228" s="209"/>
      <c r="D228" s="199" t="s">
        <v>147</v>
      </c>
      <c r="E228" s="210" t="s">
        <v>1</v>
      </c>
      <c r="F228" s="211" t="s">
        <v>263</v>
      </c>
      <c r="G228" s="209"/>
      <c r="H228" s="212">
        <v>3000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147</v>
      </c>
      <c r="AU228" s="218" t="s">
        <v>145</v>
      </c>
      <c r="AV228" s="14" t="s">
        <v>145</v>
      </c>
      <c r="AW228" s="14" t="s">
        <v>31</v>
      </c>
      <c r="AX228" s="14" t="s">
        <v>81</v>
      </c>
      <c r="AY228" s="218" t="s">
        <v>137</v>
      </c>
    </row>
    <row r="229" spans="1:65" s="2" customFormat="1" ht="21.75" customHeight="1">
      <c r="A229" s="34"/>
      <c r="B229" s="35"/>
      <c r="C229" s="183" t="s">
        <v>264</v>
      </c>
      <c r="D229" s="183" t="s">
        <v>140</v>
      </c>
      <c r="E229" s="184" t="s">
        <v>265</v>
      </c>
      <c r="F229" s="185" t="s">
        <v>266</v>
      </c>
      <c r="G229" s="186" t="s">
        <v>152</v>
      </c>
      <c r="H229" s="187">
        <v>1.98</v>
      </c>
      <c r="I229" s="188"/>
      <c r="J229" s="189">
        <f>ROUND(I229*H229,2)</f>
        <v>0</v>
      </c>
      <c r="K229" s="190"/>
      <c r="L229" s="39"/>
      <c r="M229" s="191" t="s">
        <v>1</v>
      </c>
      <c r="N229" s="192" t="s">
        <v>39</v>
      </c>
      <c r="O229" s="71"/>
      <c r="P229" s="193">
        <f>O229*H229</f>
        <v>0</v>
      </c>
      <c r="Q229" s="193">
        <v>0</v>
      </c>
      <c r="R229" s="193">
        <f>Q229*H229</f>
        <v>0</v>
      </c>
      <c r="S229" s="193">
        <v>0.18099999999999999</v>
      </c>
      <c r="T229" s="194">
        <f>S229*H229</f>
        <v>0.35837999999999998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144</v>
      </c>
      <c r="AT229" s="195" t="s">
        <v>140</v>
      </c>
      <c r="AU229" s="195" t="s">
        <v>145</v>
      </c>
      <c r="AY229" s="17" t="s">
        <v>137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7" t="s">
        <v>145</v>
      </c>
      <c r="BK229" s="196">
        <f>ROUND(I229*H229,2)</f>
        <v>0</v>
      </c>
      <c r="BL229" s="17" t="s">
        <v>144</v>
      </c>
      <c r="BM229" s="195" t="s">
        <v>267</v>
      </c>
    </row>
    <row r="230" spans="1:65" s="13" customFormat="1" ht="11.25">
      <c r="B230" s="197"/>
      <c r="C230" s="198"/>
      <c r="D230" s="199" t="s">
        <v>147</v>
      </c>
      <c r="E230" s="200" t="s">
        <v>1</v>
      </c>
      <c r="F230" s="201" t="s">
        <v>268</v>
      </c>
      <c r="G230" s="198"/>
      <c r="H230" s="200" t="s">
        <v>1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147</v>
      </c>
      <c r="AU230" s="207" t="s">
        <v>145</v>
      </c>
      <c r="AV230" s="13" t="s">
        <v>81</v>
      </c>
      <c r="AW230" s="13" t="s">
        <v>31</v>
      </c>
      <c r="AX230" s="13" t="s">
        <v>73</v>
      </c>
      <c r="AY230" s="207" t="s">
        <v>137</v>
      </c>
    </row>
    <row r="231" spans="1:65" s="14" customFormat="1" ht="11.25">
      <c r="B231" s="208"/>
      <c r="C231" s="209"/>
      <c r="D231" s="199" t="s">
        <v>147</v>
      </c>
      <c r="E231" s="210" t="s">
        <v>1</v>
      </c>
      <c r="F231" s="211" t="s">
        <v>269</v>
      </c>
      <c r="G231" s="209"/>
      <c r="H231" s="212">
        <v>1.9799999999999998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147</v>
      </c>
      <c r="AU231" s="218" t="s">
        <v>145</v>
      </c>
      <c r="AV231" s="14" t="s">
        <v>145</v>
      </c>
      <c r="AW231" s="14" t="s">
        <v>31</v>
      </c>
      <c r="AX231" s="14" t="s">
        <v>81</v>
      </c>
      <c r="AY231" s="218" t="s">
        <v>137</v>
      </c>
    </row>
    <row r="232" spans="1:65" s="2" customFormat="1" ht="21.75" customHeight="1">
      <c r="A232" s="34"/>
      <c r="B232" s="35"/>
      <c r="C232" s="183" t="s">
        <v>270</v>
      </c>
      <c r="D232" s="183" t="s">
        <v>140</v>
      </c>
      <c r="E232" s="184" t="s">
        <v>271</v>
      </c>
      <c r="F232" s="185" t="s">
        <v>272</v>
      </c>
      <c r="G232" s="186" t="s">
        <v>152</v>
      </c>
      <c r="H232" s="187">
        <v>4.4000000000000004</v>
      </c>
      <c r="I232" s="188"/>
      <c r="J232" s="189">
        <f>ROUND(I232*H232,2)</f>
        <v>0</v>
      </c>
      <c r="K232" s="190"/>
      <c r="L232" s="39"/>
      <c r="M232" s="191" t="s">
        <v>1</v>
      </c>
      <c r="N232" s="192" t="s">
        <v>39</v>
      </c>
      <c r="O232" s="71"/>
      <c r="P232" s="193">
        <f>O232*H232</f>
        <v>0</v>
      </c>
      <c r="Q232" s="193">
        <v>3.472E-6</v>
      </c>
      <c r="R232" s="193">
        <f>Q232*H232</f>
        <v>1.5276800000000003E-5</v>
      </c>
      <c r="S232" s="193">
        <v>0</v>
      </c>
      <c r="T232" s="19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144</v>
      </c>
      <c r="AT232" s="195" t="s">
        <v>140</v>
      </c>
      <c r="AU232" s="195" t="s">
        <v>145</v>
      </c>
      <c r="AY232" s="17" t="s">
        <v>137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7" t="s">
        <v>145</v>
      </c>
      <c r="BK232" s="196">
        <f>ROUND(I232*H232,2)</f>
        <v>0</v>
      </c>
      <c r="BL232" s="17" t="s">
        <v>144</v>
      </c>
      <c r="BM232" s="195" t="s">
        <v>273</v>
      </c>
    </row>
    <row r="233" spans="1:65" s="13" customFormat="1" ht="11.25">
      <c r="B233" s="197"/>
      <c r="C233" s="198"/>
      <c r="D233" s="199" t="s">
        <v>147</v>
      </c>
      <c r="E233" s="200" t="s">
        <v>1</v>
      </c>
      <c r="F233" s="201" t="s">
        <v>274</v>
      </c>
      <c r="G233" s="198"/>
      <c r="H233" s="200" t="s">
        <v>1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147</v>
      </c>
      <c r="AU233" s="207" t="s">
        <v>145</v>
      </c>
      <c r="AV233" s="13" t="s">
        <v>81</v>
      </c>
      <c r="AW233" s="13" t="s">
        <v>31</v>
      </c>
      <c r="AX233" s="13" t="s">
        <v>73</v>
      </c>
      <c r="AY233" s="207" t="s">
        <v>137</v>
      </c>
    </row>
    <row r="234" spans="1:65" s="14" customFormat="1" ht="11.25">
      <c r="B234" s="208"/>
      <c r="C234" s="209"/>
      <c r="D234" s="199" t="s">
        <v>147</v>
      </c>
      <c r="E234" s="210" t="s">
        <v>1</v>
      </c>
      <c r="F234" s="211" t="s">
        <v>275</v>
      </c>
      <c r="G234" s="209"/>
      <c r="H234" s="212">
        <v>4.4000000000000004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147</v>
      </c>
      <c r="AU234" s="218" t="s">
        <v>145</v>
      </c>
      <c r="AV234" s="14" t="s">
        <v>145</v>
      </c>
      <c r="AW234" s="14" t="s">
        <v>31</v>
      </c>
      <c r="AX234" s="14" t="s">
        <v>81</v>
      </c>
      <c r="AY234" s="218" t="s">
        <v>137</v>
      </c>
    </row>
    <row r="235" spans="1:65" s="2" customFormat="1" ht="24.2" customHeight="1">
      <c r="A235" s="34"/>
      <c r="B235" s="35"/>
      <c r="C235" s="183" t="s">
        <v>276</v>
      </c>
      <c r="D235" s="183" t="s">
        <v>140</v>
      </c>
      <c r="E235" s="184" t="s">
        <v>277</v>
      </c>
      <c r="F235" s="185" t="s">
        <v>278</v>
      </c>
      <c r="G235" s="186" t="s">
        <v>152</v>
      </c>
      <c r="H235" s="187">
        <v>4.4000000000000004</v>
      </c>
      <c r="I235" s="188"/>
      <c r="J235" s="189">
        <f>ROUND(I235*H235,2)</f>
        <v>0</v>
      </c>
      <c r="K235" s="190"/>
      <c r="L235" s="39"/>
      <c r="M235" s="191" t="s">
        <v>1</v>
      </c>
      <c r="N235" s="192" t="s">
        <v>39</v>
      </c>
      <c r="O235" s="71"/>
      <c r="P235" s="193">
        <f>O235*H235</f>
        <v>0</v>
      </c>
      <c r="Q235" s="193">
        <v>1.3599999999999999E-6</v>
      </c>
      <c r="R235" s="193">
        <f>Q235*H235</f>
        <v>5.9839999999999998E-6</v>
      </c>
      <c r="S235" s="193">
        <v>0</v>
      </c>
      <c r="T235" s="19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144</v>
      </c>
      <c r="AT235" s="195" t="s">
        <v>140</v>
      </c>
      <c r="AU235" s="195" t="s">
        <v>145</v>
      </c>
      <c r="AY235" s="17" t="s">
        <v>137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145</v>
      </c>
      <c r="BK235" s="196">
        <f>ROUND(I235*H235,2)</f>
        <v>0</v>
      </c>
      <c r="BL235" s="17" t="s">
        <v>144</v>
      </c>
      <c r="BM235" s="195" t="s">
        <v>279</v>
      </c>
    </row>
    <row r="236" spans="1:65" s="2" customFormat="1" ht="24.2" customHeight="1">
      <c r="A236" s="34"/>
      <c r="B236" s="35"/>
      <c r="C236" s="183" t="s">
        <v>7</v>
      </c>
      <c r="D236" s="183" t="s">
        <v>140</v>
      </c>
      <c r="E236" s="184" t="s">
        <v>280</v>
      </c>
      <c r="F236" s="185" t="s">
        <v>281</v>
      </c>
      <c r="G236" s="186" t="s">
        <v>152</v>
      </c>
      <c r="H236" s="187">
        <v>4.4000000000000004</v>
      </c>
      <c r="I236" s="188"/>
      <c r="J236" s="189">
        <f>ROUND(I236*H236,2)</f>
        <v>0</v>
      </c>
      <c r="K236" s="190"/>
      <c r="L236" s="39"/>
      <c r="M236" s="191" t="s">
        <v>1</v>
      </c>
      <c r="N236" s="192" t="s">
        <v>39</v>
      </c>
      <c r="O236" s="71"/>
      <c r="P236" s="193">
        <f>O236*H236</f>
        <v>0</v>
      </c>
      <c r="Q236" s="193">
        <v>0</v>
      </c>
      <c r="R236" s="193">
        <f>Q236*H236</f>
        <v>0</v>
      </c>
      <c r="S236" s="193">
        <v>3.5000000000000003E-2</v>
      </c>
      <c r="T236" s="194">
        <f>S236*H236</f>
        <v>0.15400000000000003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5" t="s">
        <v>144</v>
      </c>
      <c r="AT236" s="195" t="s">
        <v>140</v>
      </c>
      <c r="AU236" s="195" t="s">
        <v>145</v>
      </c>
      <c r="AY236" s="17" t="s">
        <v>137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7" t="s">
        <v>145</v>
      </c>
      <c r="BK236" s="196">
        <f>ROUND(I236*H236,2)</f>
        <v>0</v>
      </c>
      <c r="BL236" s="17" t="s">
        <v>144</v>
      </c>
      <c r="BM236" s="195" t="s">
        <v>282</v>
      </c>
    </row>
    <row r="237" spans="1:65" s="13" customFormat="1" ht="11.25">
      <c r="B237" s="197"/>
      <c r="C237" s="198"/>
      <c r="D237" s="199" t="s">
        <v>147</v>
      </c>
      <c r="E237" s="200" t="s">
        <v>1</v>
      </c>
      <c r="F237" s="201" t="s">
        <v>172</v>
      </c>
      <c r="G237" s="198"/>
      <c r="H237" s="200" t="s">
        <v>1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147</v>
      </c>
      <c r="AU237" s="207" t="s">
        <v>145</v>
      </c>
      <c r="AV237" s="13" t="s">
        <v>81</v>
      </c>
      <c r="AW237" s="13" t="s">
        <v>31</v>
      </c>
      <c r="AX237" s="13" t="s">
        <v>73</v>
      </c>
      <c r="AY237" s="207" t="s">
        <v>137</v>
      </c>
    </row>
    <row r="238" spans="1:65" s="14" customFormat="1" ht="11.25">
      <c r="B238" s="208"/>
      <c r="C238" s="209"/>
      <c r="D238" s="199" t="s">
        <v>147</v>
      </c>
      <c r="E238" s="210" t="s">
        <v>1</v>
      </c>
      <c r="F238" s="211" t="s">
        <v>283</v>
      </c>
      <c r="G238" s="209"/>
      <c r="H238" s="212">
        <v>3.4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147</v>
      </c>
      <c r="AU238" s="218" t="s">
        <v>145</v>
      </c>
      <c r="AV238" s="14" t="s">
        <v>145</v>
      </c>
      <c r="AW238" s="14" t="s">
        <v>31</v>
      </c>
      <c r="AX238" s="14" t="s">
        <v>73</v>
      </c>
      <c r="AY238" s="218" t="s">
        <v>137</v>
      </c>
    </row>
    <row r="239" spans="1:65" s="13" customFormat="1" ht="11.25">
      <c r="B239" s="197"/>
      <c r="C239" s="198"/>
      <c r="D239" s="199" t="s">
        <v>147</v>
      </c>
      <c r="E239" s="200" t="s">
        <v>1</v>
      </c>
      <c r="F239" s="201" t="s">
        <v>170</v>
      </c>
      <c r="G239" s="198"/>
      <c r="H239" s="200" t="s">
        <v>1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147</v>
      </c>
      <c r="AU239" s="207" t="s">
        <v>145</v>
      </c>
      <c r="AV239" s="13" t="s">
        <v>81</v>
      </c>
      <c r="AW239" s="13" t="s">
        <v>31</v>
      </c>
      <c r="AX239" s="13" t="s">
        <v>73</v>
      </c>
      <c r="AY239" s="207" t="s">
        <v>137</v>
      </c>
    </row>
    <row r="240" spans="1:65" s="14" customFormat="1" ht="11.25">
      <c r="B240" s="208"/>
      <c r="C240" s="209"/>
      <c r="D240" s="199" t="s">
        <v>147</v>
      </c>
      <c r="E240" s="210" t="s">
        <v>1</v>
      </c>
      <c r="F240" s="211" t="s">
        <v>171</v>
      </c>
      <c r="G240" s="209"/>
      <c r="H240" s="212">
        <v>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147</v>
      </c>
      <c r="AU240" s="218" t="s">
        <v>145</v>
      </c>
      <c r="AV240" s="14" t="s">
        <v>145</v>
      </c>
      <c r="AW240" s="14" t="s">
        <v>31</v>
      </c>
      <c r="AX240" s="14" t="s">
        <v>73</v>
      </c>
      <c r="AY240" s="218" t="s">
        <v>137</v>
      </c>
    </row>
    <row r="241" spans="1:65" s="15" customFormat="1" ht="11.25">
      <c r="B241" s="219"/>
      <c r="C241" s="220"/>
      <c r="D241" s="199" t="s">
        <v>147</v>
      </c>
      <c r="E241" s="221" t="s">
        <v>1</v>
      </c>
      <c r="F241" s="222" t="s">
        <v>178</v>
      </c>
      <c r="G241" s="220"/>
      <c r="H241" s="223">
        <v>4.4000000000000004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147</v>
      </c>
      <c r="AU241" s="229" t="s">
        <v>145</v>
      </c>
      <c r="AV241" s="15" t="s">
        <v>144</v>
      </c>
      <c r="AW241" s="15" t="s">
        <v>31</v>
      </c>
      <c r="AX241" s="15" t="s">
        <v>81</v>
      </c>
      <c r="AY241" s="229" t="s">
        <v>137</v>
      </c>
    </row>
    <row r="242" spans="1:65" s="2" customFormat="1" ht="21.75" customHeight="1">
      <c r="A242" s="34"/>
      <c r="B242" s="35"/>
      <c r="C242" s="183" t="s">
        <v>284</v>
      </c>
      <c r="D242" s="183" t="s">
        <v>140</v>
      </c>
      <c r="E242" s="184" t="s">
        <v>285</v>
      </c>
      <c r="F242" s="185" t="s">
        <v>286</v>
      </c>
      <c r="G242" s="186" t="s">
        <v>152</v>
      </c>
      <c r="H242" s="187">
        <v>8.7669999999999995</v>
      </c>
      <c r="I242" s="188"/>
      <c r="J242" s="189">
        <f>ROUND(I242*H242,2)</f>
        <v>0</v>
      </c>
      <c r="K242" s="190"/>
      <c r="L242" s="39"/>
      <c r="M242" s="191" t="s">
        <v>1</v>
      </c>
      <c r="N242" s="192" t="s">
        <v>39</v>
      </c>
      <c r="O242" s="71"/>
      <c r="P242" s="193">
        <f>O242*H242</f>
        <v>0</v>
      </c>
      <c r="Q242" s="193">
        <v>0</v>
      </c>
      <c r="R242" s="193">
        <f>Q242*H242</f>
        <v>0</v>
      </c>
      <c r="S242" s="193">
        <v>7.5999999999999998E-2</v>
      </c>
      <c r="T242" s="194">
        <f>S242*H242</f>
        <v>0.666292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5" t="s">
        <v>144</v>
      </c>
      <c r="AT242" s="195" t="s">
        <v>140</v>
      </c>
      <c r="AU242" s="195" t="s">
        <v>145</v>
      </c>
      <c r="AY242" s="17" t="s">
        <v>137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7" t="s">
        <v>145</v>
      </c>
      <c r="BK242" s="196">
        <f>ROUND(I242*H242,2)</f>
        <v>0</v>
      </c>
      <c r="BL242" s="17" t="s">
        <v>144</v>
      </c>
      <c r="BM242" s="195" t="s">
        <v>287</v>
      </c>
    </row>
    <row r="243" spans="1:65" s="14" customFormat="1" ht="11.25">
      <c r="B243" s="208"/>
      <c r="C243" s="209"/>
      <c r="D243" s="199" t="s">
        <v>147</v>
      </c>
      <c r="E243" s="210" t="s">
        <v>1</v>
      </c>
      <c r="F243" s="211" t="s">
        <v>288</v>
      </c>
      <c r="G243" s="209"/>
      <c r="H243" s="212">
        <v>3.1520000000000001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147</v>
      </c>
      <c r="AU243" s="218" t="s">
        <v>145</v>
      </c>
      <c r="AV243" s="14" t="s">
        <v>145</v>
      </c>
      <c r="AW243" s="14" t="s">
        <v>31</v>
      </c>
      <c r="AX243" s="14" t="s">
        <v>73</v>
      </c>
      <c r="AY243" s="218" t="s">
        <v>137</v>
      </c>
    </row>
    <row r="244" spans="1:65" s="14" customFormat="1" ht="11.25">
      <c r="B244" s="208"/>
      <c r="C244" s="209"/>
      <c r="D244" s="199" t="s">
        <v>147</v>
      </c>
      <c r="E244" s="210" t="s">
        <v>1</v>
      </c>
      <c r="F244" s="211" t="s">
        <v>289</v>
      </c>
      <c r="G244" s="209"/>
      <c r="H244" s="212">
        <v>3.8414999999999999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147</v>
      </c>
      <c r="AU244" s="218" t="s">
        <v>145</v>
      </c>
      <c r="AV244" s="14" t="s">
        <v>145</v>
      </c>
      <c r="AW244" s="14" t="s">
        <v>31</v>
      </c>
      <c r="AX244" s="14" t="s">
        <v>73</v>
      </c>
      <c r="AY244" s="218" t="s">
        <v>137</v>
      </c>
    </row>
    <row r="245" spans="1:65" s="13" customFormat="1" ht="11.25">
      <c r="B245" s="197"/>
      <c r="C245" s="198"/>
      <c r="D245" s="199" t="s">
        <v>147</v>
      </c>
      <c r="E245" s="200" t="s">
        <v>1</v>
      </c>
      <c r="F245" s="201" t="s">
        <v>290</v>
      </c>
      <c r="G245" s="198"/>
      <c r="H245" s="200" t="s">
        <v>1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147</v>
      </c>
      <c r="AU245" s="207" t="s">
        <v>145</v>
      </c>
      <c r="AV245" s="13" t="s">
        <v>81</v>
      </c>
      <c r="AW245" s="13" t="s">
        <v>31</v>
      </c>
      <c r="AX245" s="13" t="s">
        <v>73</v>
      </c>
      <c r="AY245" s="207" t="s">
        <v>137</v>
      </c>
    </row>
    <row r="246" spans="1:65" s="14" customFormat="1" ht="11.25">
      <c r="B246" s="208"/>
      <c r="C246" s="209"/>
      <c r="D246" s="199" t="s">
        <v>147</v>
      </c>
      <c r="E246" s="210" t="s">
        <v>1</v>
      </c>
      <c r="F246" s="211" t="s">
        <v>291</v>
      </c>
      <c r="G246" s="209"/>
      <c r="H246" s="212">
        <v>1.7729999999999999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147</v>
      </c>
      <c r="AU246" s="218" t="s">
        <v>145</v>
      </c>
      <c r="AV246" s="14" t="s">
        <v>145</v>
      </c>
      <c r="AW246" s="14" t="s">
        <v>31</v>
      </c>
      <c r="AX246" s="14" t="s">
        <v>73</v>
      </c>
      <c r="AY246" s="218" t="s">
        <v>137</v>
      </c>
    </row>
    <row r="247" spans="1:65" s="15" customFormat="1" ht="11.25">
      <c r="B247" s="219"/>
      <c r="C247" s="220"/>
      <c r="D247" s="199" t="s">
        <v>147</v>
      </c>
      <c r="E247" s="221" t="s">
        <v>1</v>
      </c>
      <c r="F247" s="222" t="s">
        <v>178</v>
      </c>
      <c r="G247" s="220"/>
      <c r="H247" s="223">
        <v>8.7665000000000006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147</v>
      </c>
      <c r="AU247" s="229" t="s">
        <v>145</v>
      </c>
      <c r="AV247" s="15" t="s">
        <v>144</v>
      </c>
      <c r="AW247" s="15" t="s">
        <v>31</v>
      </c>
      <c r="AX247" s="15" t="s">
        <v>81</v>
      </c>
      <c r="AY247" s="229" t="s">
        <v>137</v>
      </c>
    </row>
    <row r="248" spans="1:65" s="2" customFormat="1" ht="24.2" customHeight="1">
      <c r="A248" s="34"/>
      <c r="B248" s="35"/>
      <c r="C248" s="183" t="s">
        <v>292</v>
      </c>
      <c r="D248" s="183" t="s">
        <v>140</v>
      </c>
      <c r="E248" s="184" t="s">
        <v>293</v>
      </c>
      <c r="F248" s="185" t="s">
        <v>294</v>
      </c>
      <c r="G248" s="186" t="s">
        <v>233</v>
      </c>
      <c r="H248" s="187">
        <v>10</v>
      </c>
      <c r="I248" s="188"/>
      <c r="J248" s="189">
        <f>ROUND(I248*H248,2)</f>
        <v>0</v>
      </c>
      <c r="K248" s="190"/>
      <c r="L248" s="39"/>
      <c r="M248" s="191" t="s">
        <v>1</v>
      </c>
      <c r="N248" s="192" t="s">
        <v>39</v>
      </c>
      <c r="O248" s="71"/>
      <c r="P248" s="193">
        <f>O248*H248</f>
        <v>0</v>
      </c>
      <c r="Q248" s="193">
        <v>0</v>
      </c>
      <c r="R248" s="193">
        <f>Q248*H248</f>
        <v>0</v>
      </c>
      <c r="S248" s="193">
        <v>4.0000000000000001E-3</v>
      </c>
      <c r="T248" s="194">
        <f>S248*H248</f>
        <v>0.04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5" t="s">
        <v>144</v>
      </c>
      <c r="AT248" s="195" t="s">
        <v>140</v>
      </c>
      <c r="AU248" s="195" t="s">
        <v>145</v>
      </c>
      <c r="AY248" s="17" t="s">
        <v>137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7" t="s">
        <v>145</v>
      </c>
      <c r="BK248" s="196">
        <f>ROUND(I248*H248,2)</f>
        <v>0</v>
      </c>
      <c r="BL248" s="17" t="s">
        <v>144</v>
      </c>
      <c r="BM248" s="195" t="s">
        <v>295</v>
      </c>
    </row>
    <row r="249" spans="1:65" s="13" customFormat="1" ht="11.25">
      <c r="B249" s="197"/>
      <c r="C249" s="198"/>
      <c r="D249" s="199" t="s">
        <v>147</v>
      </c>
      <c r="E249" s="200" t="s">
        <v>1</v>
      </c>
      <c r="F249" s="201" t="s">
        <v>296</v>
      </c>
      <c r="G249" s="198"/>
      <c r="H249" s="200" t="s">
        <v>1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147</v>
      </c>
      <c r="AU249" s="207" t="s">
        <v>145</v>
      </c>
      <c r="AV249" s="13" t="s">
        <v>81</v>
      </c>
      <c r="AW249" s="13" t="s">
        <v>31</v>
      </c>
      <c r="AX249" s="13" t="s">
        <v>73</v>
      </c>
      <c r="AY249" s="207" t="s">
        <v>137</v>
      </c>
    </row>
    <row r="250" spans="1:65" s="14" customFormat="1" ht="11.25">
      <c r="B250" s="208"/>
      <c r="C250" s="209"/>
      <c r="D250" s="199" t="s">
        <v>147</v>
      </c>
      <c r="E250" s="210" t="s">
        <v>1</v>
      </c>
      <c r="F250" s="211" t="s">
        <v>217</v>
      </c>
      <c r="G250" s="209"/>
      <c r="H250" s="212">
        <v>10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147</v>
      </c>
      <c r="AU250" s="218" t="s">
        <v>145</v>
      </c>
      <c r="AV250" s="14" t="s">
        <v>145</v>
      </c>
      <c r="AW250" s="14" t="s">
        <v>31</v>
      </c>
      <c r="AX250" s="14" t="s">
        <v>81</v>
      </c>
      <c r="AY250" s="218" t="s">
        <v>137</v>
      </c>
    </row>
    <row r="251" spans="1:65" s="2" customFormat="1" ht="24.2" customHeight="1">
      <c r="A251" s="34"/>
      <c r="B251" s="35"/>
      <c r="C251" s="183" t="s">
        <v>297</v>
      </c>
      <c r="D251" s="183" t="s">
        <v>140</v>
      </c>
      <c r="E251" s="184" t="s">
        <v>298</v>
      </c>
      <c r="F251" s="185" t="s">
        <v>299</v>
      </c>
      <c r="G251" s="186" t="s">
        <v>244</v>
      </c>
      <c r="H251" s="187">
        <v>15</v>
      </c>
      <c r="I251" s="188"/>
      <c r="J251" s="189">
        <f>ROUND(I251*H251,2)</f>
        <v>0</v>
      </c>
      <c r="K251" s="190"/>
      <c r="L251" s="39"/>
      <c r="M251" s="191" t="s">
        <v>1</v>
      </c>
      <c r="N251" s="192" t="s">
        <v>39</v>
      </c>
      <c r="O251" s="71"/>
      <c r="P251" s="193">
        <f>O251*H251</f>
        <v>0</v>
      </c>
      <c r="Q251" s="193">
        <v>0</v>
      </c>
      <c r="R251" s="193">
        <f>Q251*H251</f>
        <v>0</v>
      </c>
      <c r="S251" s="193">
        <v>6.0000000000000001E-3</v>
      </c>
      <c r="T251" s="194">
        <f>S251*H251</f>
        <v>0.09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5" t="s">
        <v>144</v>
      </c>
      <c r="AT251" s="195" t="s">
        <v>140</v>
      </c>
      <c r="AU251" s="195" t="s">
        <v>145</v>
      </c>
      <c r="AY251" s="17" t="s">
        <v>137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7" t="s">
        <v>145</v>
      </c>
      <c r="BK251" s="196">
        <f>ROUND(I251*H251,2)</f>
        <v>0</v>
      </c>
      <c r="BL251" s="17" t="s">
        <v>144</v>
      </c>
      <c r="BM251" s="195" t="s">
        <v>300</v>
      </c>
    </row>
    <row r="252" spans="1:65" s="13" customFormat="1" ht="11.25">
      <c r="B252" s="197"/>
      <c r="C252" s="198"/>
      <c r="D252" s="199" t="s">
        <v>147</v>
      </c>
      <c r="E252" s="200" t="s">
        <v>1</v>
      </c>
      <c r="F252" s="201" t="s">
        <v>225</v>
      </c>
      <c r="G252" s="198"/>
      <c r="H252" s="200" t="s">
        <v>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147</v>
      </c>
      <c r="AU252" s="207" t="s">
        <v>145</v>
      </c>
      <c r="AV252" s="13" t="s">
        <v>81</v>
      </c>
      <c r="AW252" s="13" t="s">
        <v>31</v>
      </c>
      <c r="AX252" s="13" t="s">
        <v>73</v>
      </c>
      <c r="AY252" s="207" t="s">
        <v>137</v>
      </c>
    </row>
    <row r="253" spans="1:65" s="14" customFormat="1" ht="11.25">
      <c r="B253" s="208"/>
      <c r="C253" s="209"/>
      <c r="D253" s="199" t="s">
        <v>147</v>
      </c>
      <c r="E253" s="210" t="s">
        <v>1</v>
      </c>
      <c r="F253" s="211" t="s">
        <v>179</v>
      </c>
      <c r="G253" s="209"/>
      <c r="H253" s="212">
        <v>5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147</v>
      </c>
      <c r="AU253" s="218" t="s">
        <v>145</v>
      </c>
      <c r="AV253" s="14" t="s">
        <v>145</v>
      </c>
      <c r="AW253" s="14" t="s">
        <v>31</v>
      </c>
      <c r="AX253" s="14" t="s">
        <v>73</v>
      </c>
      <c r="AY253" s="218" t="s">
        <v>137</v>
      </c>
    </row>
    <row r="254" spans="1:65" s="13" customFormat="1" ht="11.25">
      <c r="B254" s="197"/>
      <c r="C254" s="198"/>
      <c r="D254" s="199" t="s">
        <v>147</v>
      </c>
      <c r="E254" s="200" t="s">
        <v>1</v>
      </c>
      <c r="F254" s="201" t="s">
        <v>227</v>
      </c>
      <c r="G254" s="198"/>
      <c r="H254" s="200" t="s">
        <v>1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147</v>
      </c>
      <c r="AU254" s="207" t="s">
        <v>145</v>
      </c>
      <c r="AV254" s="13" t="s">
        <v>81</v>
      </c>
      <c r="AW254" s="13" t="s">
        <v>31</v>
      </c>
      <c r="AX254" s="13" t="s">
        <v>73</v>
      </c>
      <c r="AY254" s="207" t="s">
        <v>137</v>
      </c>
    </row>
    <row r="255" spans="1:65" s="14" customFormat="1" ht="11.25">
      <c r="B255" s="208"/>
      <c r="C255" s="209"/>
      <c r="D255" s="199" t="s">
        <v>147</v>
      </c>
      <c r="E255" s="210" t="s">
        <v>1</v>
      </c>
      <c r="F255" s="211" t="s">
        <v>217</v>
      </c>
      <c r="G255" s="209"/>
      <c r="H255" s="212">
        <v>10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147</v>
      </c>
      <c r="AU255" s="218" t="s">
        <v>145</v>
      </c>
      <c r="AV255" s="14" t="s">
        <v>145</v>
      </c>
      <c r="AW255" s="14" t="s">
        <v>31</v>
      </c>
      <c r="AX255" s="14" t="s">
        <v>73</v>
      </c>
      <c r="AY255" s="218" t="s">
        <v>137</v>
      </c>
    </row>
    <row r="256" spans="1:65" s="15" customFormat="1" ht="11.25">
      <c r="B256" s="219"/>
      <c r="C256" s="220"/>
      <c r="D256" s="199" t="s">
        <v>147</v>
      </c>
      <c r="E256" s="221" t="s">
        <v>1</v>
      </c>
      <c r="F256" s="222" t="s">
        <v>178</v>
      </c>
      <c r="G256" s="220"/>
      <c r="H256" s="223">
        <v>15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147</v>
      </c>
      <c r="AU256" s="229" t="s">
        <v>145</v>
      </c>
      <c r="AV256" s="15" t="s">
        <v>144</v>
      </c>
      <c r="AW256" s="15" t="s">
        <v>31</v>
      </c>
      <c r="AX256" s="15" t="s">
        <v>81</v>
      </c>
      <c r="AY256" s="229" t="s">
        <v>137</v>
      </c>
    </row>
    <row r="257" spans="1:65" s="2" customFormat="1" ht="24.2" customHeight="1">
      <c r="A257" s="34"/>
      <c r="B257" s="35"/>
      <c r="C257" s="183" t="s">
        <v>301</v>
      </c>
      <c r="D257" s="183" t="s">
        <v>140</v>
      </c>
      <c r="E257" s="184" t="s">
        <v>302</v>
      </c>
      <c r="F257" s="185" t="s">
        <v>303</v>
      </c>
      <c r="G257" s="186" t="s">
        <v>244</v>
      </c>
      <c r="H257" s="187">
        <v>6</v>
      </c>
      <c r="I257" s="188"/>
      <c r="J257" s="189">
        <f>ROUND(I257*H257,2)</f>
        <v>0</v>
      </c>
      <c r="K257" s="190"/>
      <c r="L257" s="39"/>
      <c r="M257" s="191" t="s">
        <v>1</v>
      </c>
      <c r="N257" s="192" t="s">
        <v>39</v>
      </c>
      <c r="O257" s="71"/>
      <c r="P257" s="193">
        <f>O257*H257</f>
        <v>0</v>
      </c>
      <c r="Q257" s="193">
        <v>0</v>
      </c>
      <c r="R257" s="193">
        <f>Q257*H257</f>
        <v>0</v>
      </c>
      <c r="S257" s="193">
        <v>1.7999999999999999E-2</v>
      </c>
      <c r="T257" s="194">
        <f>S257*H257</f>
        <v>0.10799999999999998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144</v>
      </c>
      <c r="AT257" s="195" t="s">
        <v>140</v>
      </c>
      <c r="AU257" s="195" t="s">
        <v>145</v>
      </c>
      <c r="AY257" s="17" t="s">
        <v>137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7" t="s">
        <v>145</v>
      </c>
      <c r="BK257" s="196">
        <f>ROUND(I257*H257,2)</f>
        <v>0</v>
      </c>
      <c r="BL257" s="17" t="s">
        <v>144</v>
      </c>
      <c r="BM257" s="195" t="s">
        <v>304</v>
      </c>
    </row>
    <row r="258" spans="1:65" s="13" customFormat="1" ht="11.25">
      <c r="B258" s="197"/>
      <c r="C258" s="198"/>
      <c r="D258" s="199" t="s">
        <v>147</v>
      </c>
      <c r="E258" s="200" t="s">
        <v>1</v>
      </c>
      <c r="F258" s="201" t="s">
        <v>305</v>
      </c>
      <c r="G258" s="198"/>
      <c r="H258" s="200" t="s">
        <v>1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147</v>
      </c>
      <c r="AU258" s="207" t="s">
        <v>145</v>
      </c>
      <c r="AV258" s="13" t="s">
        <v>81</v>
      </c>
      <c r="AW258" s="13" t="s">
        <v>31</v>
      </c>
      <c r="AX258" s="13" t="s">
        <v>73</v>
      </c>
      <c r="AY258" s="207" t="s">
        <v>137</v>
      </c>
    </row>
    <row r="259" spans="1:65" s="14" customFormat="1" ht="11.25">
      <c r="B259" s="208"/>
      <c r="C259" s="209"/>
      <c r="D259" s="199" t="s">
        <v>147</v>
      </c>
      <c r="E259" s="210" t="s">
        <v>1</v>
      </c>
      <c r="F259" s="211" t="s">
        <v>138</v>
      </c>
      <c r="G259" s="209"/>
      <c r="H259" s="212">
        <v>3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147</v>
      </c>
      <c r="AU259" s="218" t="s">
        <v>145</v>
      </c>
      <c r="AV259" s="14" t="s">
        <v>145</v>
      </c>
      <c r="AW259" s="14" t="s">
        <v>31</v>
      </c>
      <c r="AX259" s="14" t="s">
        <v>73</v>
      </c>
      <c r="AY259" s="218" t="s">
        <v>137</v>
      </c>
    </row>
    <row r="260" spans="1:65" s="13" customFormat="1" ht="11.25">
      <c r="B260" s="197"/>
      <c r="C260" s="198"/>
      <c r="D260" s="199" t="s">
        <v>147</v>
      </c>
      <c r="E260" s="200" t="s">
        <v>1</v>
      </c>
      <c r="F260" s="201" t="s">
        <v>306</v>
      </c>
      <c r="G260" s="198"/>
      <c r="H260" s="200" t="s">
        <v>1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147</v>
      </c>
      <c r="AU260" s="207" t="s">
        <v>145</v>
      </c>
      <c r="AV260" s="13" t="s">
        <v>81</v>
      </c>
      <c r="AW260" s="13" t="s">
        <v>31</v>
      </c>
      <c r="AX260" s="13" t="s">
        <v>73</v>
      </c>
      <c r="AY260" s="207" t="s">
        <v>137</v>
      </c>
    </row>
    <row r="261" spans="1:65" s="14" customFormat="1" ht="11.25">
      <c r="B261" s="208"/>
      <c r="C261" s="209"/>
      <c r="D261" s="199" t="s">
        <v>147</v>
      </c>
      <c r="E261" s="210" t="s">
        <v>1</v>
      </c>
      <c r="F261" s="211" t="s">
        <v>138</v>
      </c>
      <c r="G261" s="209"/>
      <c r="H261" s="212">
        <v>3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147</v>
      </c>
      <c r="AU261" s="218" t="s">
        <v>145</v>
      </c>
      <c r="AV261" s="14" t="s">
        <v>145</v>
      </c>
      <c r="AW261" s="14" t="s">
        <v>31</v>
      </c>
      <c r="AX261" s="14" t="s">
        <v>73</v>
      </c>
      <c r="AY261" s="218" t="s">
        <v>137</v>
      </c>
    </row>
    <row r="262" spans="1:65" s="15" customFormat="1" ht="11.25">
      <c r="B262" s="219"/>
      <c r="C262" s="220"/>
      <c r="D262" s="199" t="s">
        <v>147</v>
      </c>
      <c r="E262" s="221" t="s">
        <v>1</v>
      </c>
      <c r="F262" s="222" t="s">
        <v>178</v>
      </c>
      <c r="G262" s="220"/>
      <c r="H262" s="223">
        <v>6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147</v>
      </c>
      <c r="AU262" s="229" t="s">
        <v>145</v>
      </c>
      <c r="AV262" s="15" t="s">
        <v>144</v>
      </c>
      <c r="AW262" s="15" t="s">
        <v>31</v>
      </c>
      <c r="AX262" s="15" t="s">
        <v>81</v>
      </c>
      <c r="AY262" s="229" t="s">
        <v>137</v>
      </c>
    </row>
    <row r="263" spans="1:65" s="2" customFormat="1" ht="24.2" customHeight="1">
      <c r="A263" s="34"/>
      <c r="B263" s="35"/>
      <c r="C263" s="183" t="s">
        <v>307</v>
      </c>
      <c r="D263" s="183" t="s">
        <v>140</v>
      </c>
      <c r="E263" s="184" t="s">
        <v>308</v>
      </c>
      <c r="F263" s="185" t="s">
        <v>309</v>
      </c>
      <c r="G263" s="186" t="s">
        <v>244</v>
      </c>
      <c r="H263" s="187">
        <v>236</v>
      </c>
      <c r="I263" s="188"/>
      <c r="J263" s="189">
        <f>ROUND(I263*H263,2)</f>
        <v>0</v>
      </c>
      <c r="K263" s="190"/>
      <c r="L263" s="39"/>
      <c r="M263" s="191" t="s">
        <v>1</v>
      </c>
      <c r="N263" s="192" t="s">
        <v>39</v>
      </c>
      <c r="O263" s="71"/>
      <c r="P263" s="193">
        <f>O263*H263</f>
        <v>0</v>
      </c>
      <c r="Q263" s="193">
        <v>0</v>
      </c>
      <c r="R263" s="193">
        <f>Q263*H263</f>
        <v>0</v>
      </c>
      <c r="S263" s="193">
        <v>1E-3</v>
      </c>
      <c r="T263" s="194">
        <f>S263*H263</f>
        <v>0.23600000000000002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5" t="s">
        <v>144</v>
      </c>
      <c r="AT263" s="195" t="s">
        <v>140</v>
      </c>
      <c r="AU263" s="195" t="s">
        <v>145</v>
      </c>
      <c r="AY263" s="17" t="s">
        <v>137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7" t="s">
        <v>145</v>
      </c>
      <c r="BK263" s="196">
        <f>ROUND(I263*H263,2)</f>
        <v>0</v>
      </c>
      <c r="BL263" s="17" t="s">
        <v>144</v>
      </c>
      <c r="BM263" s="195" t="s">
        <v>310</v>
      </c>
    </row>
    <row r="264" spans="1:65" s="2" customFormat="1" ht="24.2" customHeight="1">
      <c r="A264" s="34"/>
      <c r="B264" s="35"/>
      <c r="C264" s="183" t="s">
        <v>311</v>
      </c>
      <c r="D264" s="183" t="s">
        <v>140</v>
      </c>
      <c r="E264" s="184" t="s">
        <v>312</v>
      </c>
      <c r="F264" s="185" t="s">
        <v>313</v>
      </c>
      <c r="G264" s="186" t="s">
        <v>233</v>
      </c>
      <c r="H264" s="187">
        <v>54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39</v>
      </c>
      <c r="O264" s="71"/>
      <c r="P264" s="193">
        <f>O264*H264</f>
        <v>0</v>
      </c>
      <c r="Q264" s="193">
        <v>8.1200000000000002E-7</v>
      </c>
      <c r="R264" s="193">
        <f>Q264*H264</f>
        <v>4.3848000000000004E-5</v>
      </c>
      <c r="S264" s="193">
        <v>5.6999999999999998E-4</v>
      </c>
      <c r="T264" s="194">
        <f>S264*H264</f>
        <v>3.0779999999999998E-2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144</v>
      </c>
      <c r="AT264" s="195" t="s">
        <v>140</v>
      </c>
      <c r="AU264" s="195" t="s">
        <v>145</v>
      </c>
      <c r="AY264" s="17" t="s">
        <v>137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145</v>
      </c>
      <c r="BK264" s="196">
        <f>ROUND(I264*H264,2)</f>
        <v>0</v>
      </c>
      <c r="BL264" s="17" t="s">
        <v>144</v>
      </c>
      <c r="BM264" s="195" t="s">
        <v>314</v>
      </c>
    </row>
    <row r="265" spans="1:65" s="2" customFormat="1" ht="24.2" customHeight="1">
      <c r="A265" s="34"/>
      <c r="B265" s="35"/>
      <c r="C265" s="183" t="s">
        <v>315</v>
      </c>
      <c r="D265" s="183" t="s">
        <v>140</v>
      </c>
      <c r="E265" s="184" t="s">
        <v>316</v>
      </c>
      <c r="F265" s="185" t="s">
        <v>317</v>
      </c>
      <c r="G265" s="186" t="s">
        <v>244</v>
      </c>
      <c r="H265" s="187">
        <v>12</v>
      </c>
      <c r="I265" s="188"/>
      <c r="J265" s="189">
        <f>ROUND(I265*H265,2)</f>
        <v>0</v>
      </c>
      <c r="K265" s="190"/>
      <c r="L265" s="39"/>
      <c r="M265" s="191" t="s">
        <v>1</v>
      </c>
      <c r="N265" s="192" t="s">
        <v>39</v>
      </c>
      <c r="O265" s="71"/>
      <c r="P265" s="193">
        <f>O265*H265</f>
        <v>0</v>
      </c>
      <c r="Q265" s="193">
        <v>4.0000000000000003E-5</v>
      </c>
      <c r="R265" s="193">
        <f>Q265*H265</f>
        <v>4.8000000000000007E-4</v>
      </c>
      <c r="S265" s="193">
        <v>2E-3</v>
      </c>
      <c r="T265" s="194">
        <f>S265*H265</f>
        <v>2.4E-2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144</v>
      </c>
      <c r="AT265" s="195" t="s">
        <v>140</v>
      </c>
      <c r="AU265" s="195" t="s">
        <v>145</v>
      </c>
      <c r="AY265" s="17" t="s">
        <v>137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7" t="s">
        <v>145</v>
      </c>
      <c r="BK265" s="196">
        <f>ROUND(I265*H265,2)</f>
        <v>0</v>
      </c>
      <c r="BL265" s="17" t="s">
        <v>144</v>
      </c>
      <c r="BM265" s="195" t="s">
        <v>318</v>
      </c>
    </row>
    <row r="266" spans="1:65" s="2" customFormat="1" ht="37.9" customHeight="1">
      <c r="A266" s="34"/>
      <c r="B266" s="35"/>
      <c r="C266" s="183" t="s">
        <v>319</v>
      </c>
      <c r="D266" s="183" t="s">
        <v>140</v>
      </c>
      <c r="E266" s="184" t="s">
        <v>320</v>
      </c>
      <c r="F266" s="185" t="s">
        <v>321</v>
      </c>
      <c r="G266" s="186" t="s">
        <v>152</v>
      </c>
      <c r="H266" s="187">
        <v>22.273</v>
      </c>
      <c r="I266" s="188"/>
      <c r="J266" s="189">
        <f>ROUND(I266*H266,2)</f>
        <v>0</v>
      </c>
      <c r="K266" s="190"/>
      <c r="L266" s="39"/>
      <c r="M266" s="191" t="s">
        <v>1</v>
      </c>
      <c r="N266" s="192" t="s">
        <v>39</v>
      </c>
      <c r="O266" s="71"/>
      <c r="P266" s="193">
        <f>O266*H266</f>
        <v>0</v>
      </c>
      <c r="Q266" s="193">
        <v>0</v>
      </c>
      <c r="R266" s="193">
        <f>Q266*H266</f>
        <v>0</v>
      </c>
      <c r="S266" s="193">
        <v>4.5999999999999999E-2</v>
      </c>
      <c r="T266" s="194">
        <f>S266*H266</f>
        <v>1.0245579999999999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144</v>
      </c>
      <c r="AT266" s="195" t="s">
        <v>140</v>
      </c>
      <c r="AU266" s="195" t="s">
        <v>145</v>
      </c>
      <c r="AY266" s="17" t="s">
        <v>137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7" t="s">
        <v>145</v>
      </c>
      <c r="BK266" s="196">
        <f>ROUND(I266*H266,2)</f>
        <v>0</v>
      </c>
      <c r="BL266" s="17" t="s">
        <v>144</v>
      </c>
      <c r="BM266" s="195" t="s">
        <v>322</v>
      </c>
    </row>
    <row r="267" spans="1:65" s="13" customFormat="1" ht="11.25">
      <c r="B267" s="197"/>
      <c r="C267" s="198"/>
      <c r="D267" s="199" t="s">
        <v>147</v>
      </c>
      <c r="E267" s="200" t="s">
        <v>1</v>
      </c>
      <c r="F267" s="201" t="s">
        <v>192</v>
      </c>
      <c r="G267" s="198"/>
      <c r="H267" s="200" t="s">
        <v>1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147</v>
      </c>
      <c r="AU267" s="207" t="s">
        <v>145</v>
      </c>
      <c r="AV267" s="13" t="s">
        <v>81</v>
      </c>
      <c r="AW267" s="13" t="s">
        <v>31</v>
      </c>
      <c r="AX267" s="13" t="s">
        <v>73</v>
      </c>
      <c r="AY267" s="207" t="s">
        <v>137</v>
      </c>
    </row>
    <row r="268" spans="1:65" s="14" customFormat="1" ht="11.25">
      <c r="B268" s="208"/>
      <c r="C268" s="209"/>
      <c r="D268" s="199" t="s">
        <v>147</v>
      </c>
      <c r="E268" s="210" t="s">
        <v>1</v>
      </c>
      <c r="F268" s="211" t="s">
        <v>193</v>
      </c>
      <c r="G268" s="209"/>
      <c r="H268" s="212">
        <v>14.413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147</v>
      </c>
      <c r="AU268" s="218" t="s">
        <v>145</v>
      </c>
      <c r="AV268" s="14" t="s">
        <v>145</v>
      </c>
      <c r="AW268" s="14" t="s">
        <v>31</v>
      </c>
      <c r="AX268" s="14" t="s">
        <v>73</v>
      </c>
      <c r="AY268" s="218" t="s">
        <v>137</v>
      </c>
    </row>
    <row r="269" spans="1:65" s="13" customFormat="1" ht="11.25">
      <c r="B269" s="197"/>
      <c r="C269" s="198"/>
      <c r="D269" s="199" t="s">
        <v>147</v>
      </c>
      <c r="E269" s="200" t="s">
        <v>1</v>
      </c>
      <c r="F269" s="201" t="s">
        <v>194</v>
      </c>
      <c r="G269" s="198"/>
      <c r="H269" s="200" t="s">
        <v>1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147</v>
      </c>
      <c r="AU269" s="207" t="s">
        <v>145</v>
      </c>
      <c r="AV269" s="13" t="s">
        <v>81</v>
      </c>
      <c r="AW269" s="13" t="s">
        <v>31</v>
      </c>
      <c r="AX269" s="13" t="s">
        <v>73</v>
      </c>
      <c r="AY269" s="207" t="s">
        <v>137</v>
      </c>
    </row>
    <row r="270" spans="1:65" s="14" customFormat="1" ht="11.25">
      <c r="B270" s="208"/>
      <c r="C270" s="209"/>
      <c r="D270" s="199" t="s">
        <v>147</v>
      </c>
      <c r="E270" s="210" t="s">
        <v>1</v>
      </c>
      <c r="F270" s="211" t="s">
        <v>195</v>
      </c>
      <c r="G270" s="209"/>
      <c r="H270" s="212">
        <v>4.9200000000000008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147</v>
      </c>
      <c r="AU270" s="218" t="s">
        <v>145</v>
      </c>
      <c r="AV270" s="14" t="s">
        <v>145</v>
      </c>
      <c r="AW270" s="14" t="s">
        <v>31</v>
      </c>
      <c r="AX270" s="14" t="s">
        <v>73</v>
      </c>
      <c r="AY270" s="218" t="s">
        <v>137</v>
      </c>
    </row>
    <row r="271" spans="1:65" s="13" customFormat="1" ht="11.25">
      <c r="B271" s="197"/>
      <c r="C271" s="198"/>
      <c r="D271" s="199" t="s">
        <v>147</v>
      </c>
      <c r="E271" s="200" t="s">
        <v>1</v>
      </c>
      <c r="F271" s="201" t="s">
        <v>323</v>
      </c>
      <c r="G271" s="198"/>
      <c r="H271" s="200" t="s">
        <v>1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147</v>
      </c>
      <c r="AU271" s="207" t="s">
        <v>145</v>
      </c>
      <c r="AV271" s="13" t="s">
        <v>81</v>
      </c>
      <c r="AW271" s="13" t="s">
        <v>31</v>
      </c>
      <c r="AX271" s="13" t="s">
        <v>73</v>
      </c>
      <c r="AY271" s="207" t="s">
        <v>137</v>
      </c>
    </row>
    <row r="272" spans="1:65" s="14" customFormat="1" ht="11.25">
      <c r="B272" s="208"/>
      <c r="C272" s="209"/>
      <c r="D272" s="199" t="s">
        <v>147</v>
      </c>
      <c r="E272" s="210" t="s">
        <v>1</v>
      </c>
      <c r="F272" s="211" t="s">
        <v>197</v>
      </c>
      <c r="G272" s="209"/>
      <c r="H272" s="212">
        <v>2.94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147</v>
      </c>
      <c r="AU272" s="218" t="s">
        <v>145</v>
      </c>
      <c r="AV272" s="14" t="s">
        <v>145</v>
      </c>
      <c r="AW272" s="14" t="s">
        <v>31</v>
      </c>
      <c r="AX272" s="14" t="s">
        <v>73</v>
      </c>
      <c r="AY272" s="218" t="s">
        <v>137</v>
      </c>
    </row>
    <row r="273" spans="1:65" s="15" customFormat="1" ht="11.25">
      <c r="B273" s="219"/>
      <c r="C273" s="220"/>
      <c r="D273" s="199" t="s">
        <v>147</v>
      </c>
      <c r="E273" s="221" t="s">
        <v>1</v>
      </c>
      <c r="F273" s="222" t="s">
        <v>178</v>
      </c>
      <c r="G273" s="220"/>
      <c r="H273" s="223">
        <v>22.273000000000003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147</v>
      </c>
      <c r="AU273" s="229" t="s">
        <v>145</v>
      </c>
      <c r="AV273" s="15" t="s">
        <v>144</v>
      </c>
      <c r="AW273" s="15" t="s">
        <v>31</v>
      </c>
      <c r="AX273" s="15" t="s">
        <v>81</v>
      </c>
      <c r="AY273" s="229" t="s">
        <v>137</v>
      </c>
    </row>
    <row r="274" spans="1:65" s="2" customFormat="1" ht="24.2" customHeight="1">
      <c r="A274" s="34"/>
      <c r="B274" s="35"/>
      <c r="C274" s="183" t="s">
        <v>236</v>
      </c>
      <c r="D274" s="183" t="s">
        <v>140</v>
      </c>
      <c r="E274" s="184" t="s">
        <v>324</v>
      </c>
      <c r="F274" s="185" t="s">
        <v>325</v>
      </c>
      <c r="G274" s="186" t="s">
        <v>152</v>
      </c>
      <c r="H274" s="187">
        <v>18.747</v>
      </c>
      <c r="I274" s="188"/>
      <c r="J274" s="189">
        <f>ROUND(I274*H274,2)</f>
        <v>0</v>
      </c>
      <c r="K274" s="190"/>
      <c r="L274" s="39"/>
      <c r="M274" s="191" t="s">
        <v>1</v>
      </c>
      <c r="N274" s="192" t="s">
        <v>39</v>
      </c>
      <c r="O274" s="71"/>
      <c r="P274" s="193">
        <f>O274*H274</f>
        <v>0</v>
      </c>
      <c r="Q274" s="193">
        <v>0</v>
      </c>
      <c r="R274" s="193">
        <f>Q274*H274</f>
        <v>0</v>
      </c>
      <c r="S274" s="193">
        <v>6.8000000000000005E-2</v>
      </c>
      <c r="T274" s="194">
        <f>S274*H274</f>
        <v>1.274796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5" t="s">
        <v>144</v>
      </c>
      <c r="AT274" s="195" t="s">
        <v>140</v>
      </c>
      <c r="AU274" s="195" t="s">
        <v>145</v>
      </c>
      <c r="AY274" s="17" t="s">
        <v>137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7" t="s">
        <v>145</v>
      </c>
      <c r="BK274" s="196">
        <f>ROUND(I274*H274,2)</f>
        <v>0</v>
      </c>
      <c r="BL274" s="17" t="s">
        <v>144</v>
      </c>
      <c r="BM274" s="195" t="s">
        <v>326</v>
      </c>
    </row>
    <row r="275" spans="1:65" s="13" customFormat="1" ht="11.25">
      <c r="B275" s="197"/>
      <c r="C275" s="198"/>
      <c r="D275" s="199" t="s">
        <v>147</v>
      </c>
      <c r="E275" s="200" t="s">
        <v>1</v>
      </c>
      <c r="F275" s="201" t="s">
        <v>172</v>
      </c>
      <c r="G275" s="198"/>
      <c r="H275" s="200" t="s">
        <v>1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147</v>
      </c>
      <c r="AU275" s="207" t="s">
        <v>145</v>
      </c>
      <c r="AV275" s="13" t="s">
        <v>81</v>
      </c>
      <c r="AW275" s="13" t="s">
        <v>31</v>
      </c>
      <c r="AX275" s="13" t="s">
        <v>73</v>
      </c>
      <c r="AY275" s="207" t="s">
        <v>137</v>
      </c>
    </row>
    <row r="276" spans="1:65" s="14" customFormat="1" ht="11.25">
      <c r="B276" s="208"/>
      <c r="C276" s="209"/>
      <c r="D276" s="199" t="s">
        <v>147</v>
      </c>
      <c r="E276" s="210" t="s">
        <v>1</v>
      </c>
      <c r="F276" s="211" t="s">
        <v>327</v>
      </c>
      <c r="G276" s="209"/>
      <c r="H276" s="212">
        <v>10.7515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147</v>
      </c>
      <c r="AU276" s="218" t="s">
        <v>145</v>
      </c>
      <c r="AV276" s="14" t="s">
        <v>145</v>
      </c>
      <c r="AW276" s="14" t="s">
        <v>31</v>
      </c>
      <c r="AX276" s="14" t="s">
        <v>73</v>
      </c>
      <c r="AY276" s="218" t="s">
        <v>137</v>
      </c>
    </row>
    <row r="277" spans="1:65" s="13" customFormat="1" ht="11.25">
      <c r="B277" s="197"/>
      <c r="C277" s="198"/>
      <c r="D277" s="199" t="s">
        <v>147</v>
      </c>
      <c r="E277" s="200" t="s">
        <v>1</v>
      </c>
      <c r="F277" s="201" t="s">
        <v>170</v>
      </c>
      <c r="G277" s="198"/>
      <c r="H277" s="200" t="s">
        <v>1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147</v>
      </c>
      <c r="AU277" s="207" t="s">
        <v>145</v>
      </c>
      <c r="AV277" s="13" t="s">
        <v>81</v>
      </c>
      <c r="AW277" s="13" t="s">
        <v>31</v>
      </c>
      <c r="AX277" s="13" t="s">
        <v>73</v>
      </c>
      <c r="AY277" s="207" t="s">
        <v>137</v>
      </c>
    </row>
    <row r="278" spans="1:65" s="14" customFormat="1" ht="11.25">
      <c r="B278" s="208"/>
      <c r="C278" s="209"/>
      <c r="D278" s="199" t="s">
        <v>147</v>
      </c>
      <c r="E278" s="210" t="s">
        <v>1</v>
      </c>
      <c r="F278" s="211" t="s">
        <v>328</v>
      </c>
      <c r="G278" s="209"/>
      <c r="H278" s="212">
        <v>4.995000000000001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147</v>
      </c>
      <c r="AU278" s="218" t="s">
        <v>145</v>
      </c>
      <c r="AV278" s="14" t="s">
        <v>145</v>
      </c>
      <c r="AW278" s="14" t="s">
        <v>31</v>
      </c>
      <c r="AX278" s="14" t="s">
        <v>73</v>
      </c>
      <c r="AY278" s="218" t="s">
        <v>137</v>
      </c>
    </row>
    <row r="279" spans="1:65" s="13" customFormat="1" ht="11.25">
      <c r="B279" s="197"/>
      <c r="C279" s="198"/>
      <c r="D279" s="199" t="s">
        <v>147</v>
      </c>
      <c r="E279" s="200" t="s">
        <v>1</v>
      </c>
      <c r="F279" s="201" t="s">
        <v>176</v>
      </c>
      <c r="G279" s="198"/>
      <c r="H279" s="200" t="s">
        <v>1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147</v>
      </c>
      <c r="AU279" s="207" t="s">
        <v>145</v>
      </c>
      <c r="AV279" s="13" t="s">
        <v>81</v>
      </c>
      <c r="AW279" s="13" t="s">
        <v>31</v>
      </c>
      <c r="AX279" s="13" t="s">
        <v>73</v>
      </c>
      <c r="AY279" s="207" t="s">
        <v>137</v>
      </c>
    </row>
    <row r="280" spans="1:65" s="14" customFormat="1" ht="11.25">
      <c r="B280" s="208"/>
      <c r="C280" s="209"/>
      <c r="D280" s="199" t="s">
        <v>147</v>
      </c>
      <c r="E280" s="210" t="s">
        <v>1</v>
      </c>
      <c r="F280" s="211" t="s">
        <v>198</v>
      </c>
      <c r="G280" s="209"/>
      <c r="H280" s="212">
        <v>3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147</v>
      </c>
      <c r="AU280" s="218" t="s">
        <v>145</v>
      </c>
      <c r="AV280" s="14" t="s">
        <v>145</v>
      </c>
      <c r="AW280" s="14" t="s">
        <v>31</v>
      </c>
      <c r="AX280" s="14" t="s">
        <v>73</v>
      </c>
      <c r="AY280" s="218" t="s">
        <v>137</v>
      </c>
    </row>
    <row r="281" spans="1:65" s="15" customFormat="1" ht="11.25">
      <c r="B281" s="219"/>
      <c r="C281" s="220"/>
      <c r="D281" s="199" t="s">
        <v>147</v>
      </c>
      <c r="E281" s="221" t="s">
        <v>1</v>
      </c>
      <c r="F281" s="222" t="s">
        <v>178</v>
      </c>
      <c r="G281" s="220"/>
      <c r="H281" s="223">
        <v>18.746500000000001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147</v>
      </c>
      <c r="AU281" s="229" t="s">
        <v>145</v>
      </c>
      <c r="AV281" s="15" t="s">
        <v>144</v>
      </c>
      <c r="AW281" s="15" t="s">
        <v>31</v>
      </c>
      <c r="AX281" s="15" t="s">
        <v>81</v>
      </c>
      <c r="AY281" s="229" t="s">
        <v>137</v>
      </c>
    </row>
    <row r="282" spans="1:65" s="12" customFormat="1" ht="22.9" customHeight="1">
      <c r="B282" s="167"/>
      <c r="C282" s="168"/>
      <c r="D282" s="169" t="s">
        <v>72</v>
      </c>
      <c r="E282" s="181" t="s">
        <v>329</v>
      </c>
      <c r="F282" s="181" t="s">
        <v>330</v>
      </c>
      <c r="G282" s="168"/>
      <c r="H282" s="168"/>
      <c r="I282" s="171"/>
      <c r="J282" s="182">
        <f>BK282</f>
        <v>0</v>
      </c>
      <c r="K282" s="168"/>
      <c r="L282" s="173"/>
      <c r="M282" s="174"/>
      <c r="N282" s="175"/>
      <c r="O282" s="175"/>
      <c r="P282" s="176">
        <f>SUM(P283:P288)</f>
        <v>0</v>
      </c>
      <c r="Q282" s="175"/>
      <c r="R282" s="176">
        <f>SUM(R283:R288)</f>
        <v>0</v>
      </c>
      <c r="S282" s="175"/>
      <c r="T282" s="177">
        <f>SUM(T283:T288)</f>
        <v>0</v>
      </c>
      <c r="AR282" s="178" t="s">
        <v>81</v>
      </c>
      <c r="AT282" s="179" t="s">
        <v>72</v>
      </c>
      <c r="AU282" s="179" t="s">
        <v>81</v>
      </c>
      <c r="AY282" s="178" t="s">
        <v>137</v>
      </c>
      <c r="BK282" s="180">
        <f>SUM(BK283:BK288)</f>
        <v>0</v>
      </c>
    </row>
    <row r="283" spans="1:65" s="2" customFormat="1" ht="24.2" customHeight="1">
      <c r="A283" s="34"/>
      <c r="B283" s="35"/>
      <c r="C283" s="183" t="s">
        <v>331</v>
      </c>
      <c r="D283" s="183" t="s">
        <v>140</v>
      </c>
      <c r="E283" s="184" t="s">
        <v>332</v>
      </c>
      <c r="F283" s="185" t="s">
        <v>333</v>
      </c>
      <c r="G283" s="186" t="s">
        <v>143</v>
      </c>
      <c r="H283" s="187">
        <v>5.2480000000000002</v>
      </c>
      <c r="I283" s="188"/>
      <c r="J283" s="189">
        <f>ROUND(I283*H283,2)</f>
        <v>0</v>
      </c>
      <c r="K283" s="190"/>
      <c r="L283" s="39"/>
      <c r="M283" s="191" t="s">
        <v>1</v>
      </c>
      <c r="N283" s="192" t="s">
        <v>39</v>
      </c>
      <c r="O283" s="71"/>
      <c r="P283" s="193">
        <f>O283*H283</f>
        <v>0</v>
      </c>
      <c r="Q283" s="193">
        <v>0</v>
      </c>
      <c r="R283" s="193">
        <f>Q283*H283</f>
        <v>0</v>
      </c>
      <c r="S283" s="193">
        <v>0</v>
      </c>
      <c r="T283" s="19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5" t="s">
        <v>144</v>
      </c>
      <c r="AT283" s="195" t="s">
        <v>140</v>
      </c>
      <c r="AU283" s="195" t="s">
        <v>145</v>
      </c>
      <c r="AY283" s="17" t="s">
        <v>137</v>
      </c>
      <c r="BE283" s="196">
        <f>IF(N283="základní",J283,0)</f>
        <v>0</v>
      </c>
      <c r="BF283" s="196">
        <f>IF(N283="snížená",J283,0)</f>
        <v>0</v>
      </c>
      <c r="BG283" s="196">
        <f>IF(N283="zákl. přenesená",J283,0)</f>
        <v>0</v>
      </c>
      <c r="BH283" s="196">
        <f>IF(N283="sníž. přenesená",J283,0)</f>
        <v>0</v>
      </c>
      <c r="BI283" s="196">
        <f>IF(N283="nulová",J283,0)</f>
        <v>0</v>
      </c>
      <c r="BJ283" s="17" t="s">
        <v>145</v>
      </c>
      <c r="BK283" s="196">
        <f>ROUND(I283*H283,2)</f>
        <v>0</v>
      </c>
      <c r="BL283" s="17" t="s">
        <v>144</v>
      </c>
      <c r="BM283" s="195" t="s">
        <v>334</v>
      </c>
    </row>
    <row r="284" spans="1:65" s="2" customFormat="1" ht="33" customHeight="1">
      <c r="A284" s="34"/>
      <c r="B284" s="35"/>
      <c r="C284" s="183" t="s">
        <v>335</v>
      </c>
      <c r="D284" s="183" t="s">
        <v>140</v>
      </c>
      <c r="E284" s="184" t="s">
        <v>336</v>
      </c>
      <c r="F284" s="185" t="s">
        <v>337</v>
      </c>
      <c r="G284" s="186" t="s">
        <v>143</v>
      </c>
      <c r="H284" s="187">
        <v>5.2480000000000002</v>
      </c>
      <c r="I284" s="188"/>
      <c r="J284" s="189">
        <f>ROUND(I284*H284,2)</f>
        <v>0</v>
      </c>
      <c r="K284" s="190"/>
      <c r="L284" s="39"/>
      <c r="M284" s="191" t="s">
        <v>1</v>
      </c>
      <c r="N284" s="192" t="s">
        <v>39</v>
      </c>
      <c r="O284" s="71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5" t="s">
        <v>144</v>
      </c>
      <c r="AT284" s="195" t="s">
        <v>140</v>
      </c>
      <c r="AU284" s="195" t="s">
        <v>145</v>
      </c>
      <c r="AY284" s="17" t="s">
        <v>137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7" t="s">
        <v>145</v>
      </c>
      <c r="BK284" s="196">
        <f>ROUND(I284*H284,2)</f>
        <v>0</v>
      </c>
      <c r="BL284" s="17" t="s">
        <v>144</v>
      </c>
      <c r="BM284" s="195" t="s">
        <v>338</v>
      </c>
    </row>
    <row r="285" spans="1:65" s="2" customFormat="1" ht="24.2" customHeight="1">
      <c r="A285" s="34"/>
      <c r="B285" s="35"/>
      <c r="C285" s="183" t="s">
        <v>339</v>
      </c>
      <c r="D285" s="183" t="s">
        <v>140</v>
      </c>
      <c r="E285" s="184" t="s">
        <v>340</v>
      </c>
      <c r="F285" s="185" t="s">
        <v>341</v>
      </c>
      <c r="G285" s="186" t="s">
        <v>143</v>
      </c>
      <c r="H285" s="187">
        <v>5.2480000000000002</v>
      </c>
      <c r="I285" s="188"/>
      <c r="J285" s="189">
        <f>ROUND(I285*H285,2)</f>
        <v>0</v>
      </c>
      <c r="K285" s="190"/>
      <c r="L285" s="39"/>
      <c r="M285" s="191" t="s">
        <v>1</v>
      </c>
      <c r="N285" s="192" t="s">
        <v>39</v>
      </c>
      <c r="O285" s="71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144</v>
      </c>
      <c r="AT285" s="195" t="s">
        <v>140</v>
      </c>
      <c r="AU285" s="195" t="s">
        <v>145</v>
      </c>
      <c r="AY285" s="17" t="s">
        <v>137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7" t="s">
        <v>145</v>
      </c>
      <c r="BK285" s="196">
        <f>ROUND(I285*H285,2)</f>
        <v>0</v>
      </c>
      <c r="BL285" s="17" t="s">
        <v>144</v>
      </c>
      <c r="BM285" s="195" t="s">
        <v>342</v>
      </c>
    </row>
    <row r="286" spans="1:65" s="2" customFormat="1" ht="24.2" customHeight="1">
      <c r="A286" s="34"/>
      <c r="B286" s="35"/>
      <c r="C286" s="183" t="s">
        <v>343</v>
      </c>
      <c r="D286" s="183" t="s">
        <v>140</v>
      </c>
      <c r="E286" s="184" t="s">
        <v>344</v>
      </c>
      <c r="F286" s="185" t="s">
        <v>345</v>
      </c>
      <c r="G286" s="186" t="s">
        <v>143</v>
      </c>
      <c r="H286" s="187">
        <v>99.712000000000003</v>
      </c>
      <c r="I286" s="188"/>
      <c r="J286" s="189">
        <f>ROUND(I286*H286,2)</f>
        <v>0</v>
      </c>
      <c r="K286" s="190"/>
      <c r="L286" s="39"/>
      <c r="M286" s="191" t="s">
        <v>1</v>
      </c>
      <c r="N286" s="192" t="s">
        <v>39</v>
      </c>
      <c r="O286" s="71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5" t="s">
        <v>144</v>
      </c>
      <c r="AT286" s="195" t="s">
        <v>140</v>
      </c>
      <c r="AU286" s="195" t="s">
        <v>145</v>
      </c>
      <c r="AY286" s="17" t="s">
        <v>137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7" t="s">
        <v>145</v>
      </c>
      <c r="BK286" s="196">
        <f>ROUND(I286*H286,2)</f>
        <v>0</v>
      </c>
      <c r="BL286" s="17" t="s">
        <v>144</v>
      </c>
      <c r="BM286" s="195" t="s">
        <v>346</v>
      </c>
    </row>
    <row r="287" spans="1:65" s="14" customFormat="1" ht="11.25">
      <c r="B287" s="208"/>
      <c r="C287" s="209"/>
      <c r="D287" s="199" t="s">
        <v>147</v>
      </c>
      <c r="E287" s="209"/>
      <c r="F287" s="211" t="s">
        <v>347</v>
      </c>
      <c r="G287" s="209"/>
      <c r="H287" s="212">
        <v>99.712000000000003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147</v>
      </c>
      <c r="AU287" s="218" t="s">
        <v>145</v>
      </c>
      <c r="AV287" s="14" t="s">
        <v>145</v>
      </c>
      <c r="AW287" s="14" t="s">
        <v>4</v>
      </c>
      <c r="AX287" s="14" t="s">
        <v>81</v>
      </c>
      <c r="AY287" s="218" t="s">
        <v>137</v>
      </c>
    </row>
    <row r="288" spans="1:65" s="2" customFormat="1" ht="33" customHeight="1">
      <c r="A288" s="34"/>
      <c r="B288" s="35"/>
      <c r="C288" s="183" t="s">
        <v>78</v>
      </c>
      <c r="D288" s="183" t="s">
        <v>140</v>
      </c>
      <c r="E288" s="184" t="s">
        <v>348</v>
      </c>
      <c r="F288" s="185" t="s">
        <v>349</v>
      </c>
      <c r="G288" s="186" t="s">
        <v>143</v>
      </c>
      <c r="H288" s="187">
        <v>5.2480000000000002</v>
      </c>
      <c r="I288" s="188"/>
      <c r="J288" s="189">
        <f>ROUND(I288*H288,2)</f>
        <v>0</v>
      </c>
      <c r="K288" s="190"/>
      <c r="L288" s="39"/>
      <c r="M288" s="191" t="s">
        <v>1</v>
      </c>
      <c r="N288" s="192" t="s">
        <v>39</v>
      </c>
      <c r="O288" s="71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144</v>
      </c>
      <c r="AT288" s="195" t="s">
        <v>140</v>
      </c>
      <c r="AU288" s="195" t="s">
        <v>145</v>
      </c>
      <c r="AY288" s="17" t="s">
        <v>137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7" t="s">
        <v>145</v>
      </c>
      <c r="BK288" s="196">
        <f>ROUND(I288*H288,2)</f>
        <v>0</v>
      </c>
      <c r="BL288" s="17" t="s">
        <v>144</v>
      </c>
      <c r="BM288" s="195" t="s">
        <v>350</v>
      </c>
    </row>
    <row r="289" spans="1:65" s="12" customFormat="1" ht="22.9" customHeight="1">
      <c r="B289" s="167"/>
      <c r="C289" s="168"/>
      <c r="D289" s="169" t="s">
        <v>72</v>
      </c>
      <c r="E289" s="181" t="s">
        <v>351</v>
      </c>
      <c r="F289" s="181" t="s">
        <v>352</v>
      </c>
      <c r="G289" s="168"/>
      <c r="H289" s="168"/>
      <c r="I289" s="171"/>
      <c r="J289" s="182">
        <f>BK289</f>
        <v>0</v>
      </c>
      <c r="K289" s="168"/>
      <c r="L289" s="173"/>
      <c r="M289" s="174"/>
      <c r="N289" s="175"/>
      <c r="O289" s="175"/>
      <c r="P289" s="176">
        <f>SUM(P290:P291)</f>
        <v>0</v>
      </c>
      <c r="Q289" s="175"/>
      <c r="R289" s="176">
        <f>SUM(R290:R291)</f>
        <v>0</v>
      </c>
      <c r="S289" s="175"/>
      <c r="T289" s="177">
        <f>SUM(T290:T291)</f>
        <v>0</v>
      </c>
      <c r="AR289" s="178" t="s">
        <v>81</v>
      </c>
      <c r="AT289" s="179" t="s">
        <v>72</v>
      </c>
      <c r="AU289" s="179" t="s">
        <v>81</v>
      </c>
      <c r="AY289" s="178" t="s">
        <v>137</v>
      </c>
      <c r="BK289" s="180">
        <f>SUM(BK290:BK291)</f>
        <v>0</v>
      </c>
    </row>
    <row r="290" spans="1:65" s="2" customFormat="1" ht="21.75" customHeight="1">
      <c r="A290" s="34"/>
      <c r="B290" s="35"/>
      <c r="C290" s="183" t="s">
        <v>353</v>
      </c>
      <c r="D290" s="183" t="s">
        <v>140</v>
      </c>
      <c r="E290" s="184" t="s">
        <v>354</v>
      </c>
      <c r="F290" s="185" t="s">
        <v>355</v>
      </c>
      <c r="G290" s="186" t="s">
        <v>143</v>
      </c>
      <c r="H290" s="187">
        <v>2.258</v>
      </c>
      <c r="I290" s="188"/>
      <c r="J290" s="189">
        <f>ROUND(I290*H290,2)</f>
        <v>0</v>
      </c>
      <c r="K290" s="190"/>
      <c r="L290" s="39"/>
      <c r="M290" s="191" t="s">
        <v>1</v>
      </c>
      <c r="N290" s="192" t="s">
        <v>39</v>
      </c>
      <c r="O290" s="71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5" t="s">
        <v>144</v>
      </c>
      <c r="AT290" s="195" t="s">
        <v>140</v>
      </c>
      <c r="AU290" s="195" t="s">
        <v>145</v>
      </c>
      <c r="AY290" s="17" t="s">
        <v>137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7" t="s">
        <v>145</v>
      </c>
      <c r="BK290" s="196">
        <f>ROUND(I290*H290,2)</f>
        <v>0</v>
      </c>
      <c r="BL290" s="17" t="s">
        <v>144</v>
      </c>
      <c r="BM290" s="195" t="s">
        <v>356</v>
      </c>
    </row>
    <row r="291" spans="1:65" s="2" customFormat="1" ht="24.2" customHeight="1">
      <c r="A291" s="34"/>
      <c r="B291" s="35"/>
      <c r="C291" s="183" t="s">
        <v>357</v>
      </c>
      <c r="D291" s="183" t="s">
        <v>140</v>
      </c>
      <c r="E291" s="184" t="s">
        <v>358</v>
      </c>
      <c r="F291" s="185" t="s">
        <v>359</v>
      </c>
      <c r="G291" s="186" t="s">
        <v>143</v>
      </c>
      <c r="H291" s="187">
        <v>2.258</v>
      </c>
      <c r="I291" s="188"/>
      <c r="J291" s="189">
        <f>ROUND(I291*H291,2)</f>
        <v>0</v>
      </c>
      <c r="K291" s="190"/>
      <c r="L291" s="39"/>
      <c r="M291" s="191" t="s">
        <v>1</v>
      </c>
      <c r="N291" s="192" t="s">
        <v>39</v>
      </c>
      <c r="O291" s="71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5" t="s">
        <v>144</v>
      </c>
      <c r="AT291" s="195" t="s">
        <v>140</v>
      </c>
      <c r="AU291" s="195" t="s">
        <v>145</v>
      </c>
      <c r="AY291" s="17" t="s">
        <v>137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7" t="s">
        <v>145</v>
      </c>
      <c r="BK291" s="196">
        <f>ROUND(I291*H291,2)</f>
        <v>0</v>
      </c>
      <c r="BL291" s="17" t="s">
        <v>144</v>
      </c>
      <c r="BM291" s="195" t="s">
        <v>360</v>
      </c>
    </row>
    <row r="292" spans="1:65" s="12" customFormat="1" ht="25.9" customHeight="1">
      <c r="B292" s="167"/>
      <c r="C292" s="168"/>
      <c r="D292" s="169" t="s">
        <v>72</v>
      </c>
      <c r="E292" s="170" t="s">
        <v>361</v>
      </c>
      <c r="F292" s="170" t="s">
        <v>362</v>
      </c>
      <c r="G292" s="168"/>
      <c r="H292" s="168"/>
      <c r="I292" s="171"/>
      <c r="J292" s="172">
        <f>BK292</f>
        <v>0</v>
      </c>
      <c r="K292" s="168"/>
      <c r="L292" s="173"/>
      <c r="M292" s="174"/>
      <c r="N292" s="175"/>
      <c r="O292" s="175"/>
      <c r="P292" s="176">
        <f>P293+P316+P380+P428+P436+P498+P503+P512+P543+P739+P762+P774+P816+P841+P848+P891+P951+P980</f>
        <v>0</v>
      </c>
      <c r="Q292" s="175"/>
      <c r="R292" s="176">
        <f>R293+R316+R380+R428+R436+R498+R503+R512+R543+R739+R762+R774+R816+R841+R848+R891+R951+R980</f>
        <v>1.8931883005599996</v>
      </c>
      <c r="S292" s="175"/>
      <c r="T292" s="177">
        <f>T293+T316+T380+T428+T436+T498+T503+T512+T543+T739+T762+T774+T816+T841+T848+T891+T951+T980</f>
        <v>1.24098215</v>
      </c>
      <c r="AR292" s="178" t="s">
        <v>145</v>
      </c>
      <c r="AT292" s="179" t="s">
        <v>72</v>
      </c>
      <c r="AU292" s="179" t="s">
        <v>73</v>
      </c>
      <c r="AY292" s="178" t="s">
        <v>137</v>
      </c>
      <c r="BK292" s="180">
        <f>BK293+BK316+BK380+BK428+BK436+BK498+BK503+BK512+BK543+BK739+BK762+BK774+BK816+BK841+BK848+BK891+BK951+BK980</f>
        <v>0</v>
      </c>
    </row>
    <row r="293" spans="1:65" s="12" customFormat="1" ht="22.9" customHeight="1">
      <c r="B293" s="167"/>
      <c r="C293" s="168"/>
      <c r="D293" s="169" t="s">
        <v>72</v>
      </c>
      <c r="E293" s="181" t="s">
        <v>363</v>
      </c>
      <c r="F293" s="181" t="s">
        <v>364</v>
      </c>
      <c r="G293" s="168"/>
      <c r="H293" s="168"/>
      <c r="I293" s="171"/>
      <c r="J293" s="182">
        <f>BK293</f>
        <v>0</v>
      </c>
      <c r="K293" s="168"/>
      <c r="L293" s="173"/>
      <c r="M293" s="174"/>
      <c r="N293" s="175"/>
      <c r="O293" s="175"/>
      <c r="P293" s="176">
        <f>SUM(P294:P315)</f>
        <v>0</v>
      </c>
      <c r="Q293" s="175"/>
      <c r="R293" s="176">
        <f>SUM(R294:R315)</f>
        <v>1.9160379999999998E-2</v>
      </c>
      <c r="S293" s="175"/>
      <c r="T293" s="177">
        <f>SUM(T294:T315)</f>
        <v>0</v>
      </c>
      <c r="AR293" s="178" t="s">
        <v>145</v>
      </c>
      <c r="AT293" s="179" t="s">
        <v>72</v>
      </c>
      <c r="AU293" s="179" t="s">
        <v>81</v>
      </c>
      <c r="AY293" s="178" t="s">
        <v>137</v>
      </c>
      <c r="BK293" s="180">
        <f>SUM(BK294:BK315)</f>
        <v>0</v>
      </c>
    </row>
    <row r="294" spans="1:65" s="2" customFormat="1" ht="24.2" customHeight="1">
      <c r="A294" s="34"/>
      <c r="B294" s="35"/>
      <c r="C294" s="183" t="s">
        <v>365</v>
      </c>
      <c r="D294" s="183" t="s">
        <v>140</v>
      </c>
      <c r="E294" s="184" t="s">
        <v>366</v>
      </c>
      <c r="F294" s="185" t="s">
        <v>367</v>
      </c>
      <c r="G294" s="186" t="s">
        <v>244</v>
      </c>
      <c r="H294" s="187">
        <v>10.52</v>
      </c>
      <c r="I294" s="188"/>
      <c r="J294" s="189">
        <f>ROUND(I294*H294,2)</f>
        <v>0</v>
      </c>
      <c r="K294" s="190"/>
      <c r="L294" s="39"/>
      <c r="M294" s="191" t="s">
        <v>1</v>
      </c>
      <c r="N294" s="192" t="s">
        <v>39</v>
      </c>
      <c r="O294" s="71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5" t="s">
        <v>254</v>
      </c>
      <c r="AT294" s="195" t="s">
        <v>140</v>
      </c>
      <c r="AU294" s="195" t="s">
        <v>145</v>
      </c>
      <c r="AY294" s="17" t="s">
        <v>137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7" t="s">
        <v>145</v>
      </c>
      <c r="BK294" s="196">
        <f>ROUND(I294*H294,2)</f>
        <v>0</v>
      </c>
      <c r="BL294" s="17" t="s">
        <v>254</v>
      </c>
      <c r="BM294" s="195" t="s">
        <v>368</v>
      </c>
    </row>
    <row r="295" spans="1:65" s="13" customFormat="1" ht="11.25">
      <c r="B295" s="197"/>
      <c r="C295" s="198"/>
      <c r="D295" s="199" t="s">
        <v>147</v>
      </c>
      <c r="E295" s="200" t="s">
        <v>1</v>
      </c>
      <c r="F295" s="201" t="s">
        <v>369</v>
      </c>
      <c r="G295" s="198"/>
      <c r="H295" s="200" t="s">
        <v>1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147</v>
      </c>
      <c r="AU295" s="207" t="s">
        <v>145</v>
      </c>
      <c r="AV295" s="13" t="s">
        <v>81</v>
      </c>
      <c r="AW295" s="13" t="s">
        <v>31</v>
      </c>
      <c r="AX295" s="13" t="s">
        <v>73</v>
      </c>
      <c r="AY295" s="207" t="s">
        <v>137</v>
      </c>
    </row>
    <row r="296" spans="1:65" s="13" customFormat="1" ht="11.25">
      <c r="B296" s="197"/>
      <c r="C296" s="198"/>
      <c r="D296" s="199" t="s">
        <v>147</v>
      </c>
      <c r="E296" s="200" t="s">
        <v>1</v>
      </c>
      <c r="F296" s="201" t="s">
        <v>172</v>
      </c>
      <c r="G296" s="198"/>
      <c r="H296" s="200" t="s">
        <v>1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147</v>
      </c>
      <c r="AU296" s="207" t="s">
        <v>145</v>
      </c>
      <c r="AV296" s="13" t="s">
        <v>81</v>
      </c>
      <c r="AW296" s="13" t="s">
        <v>31</v>
      </c>
      <c r="AX296" s="13" t="s">
        <v>73</v>
      </c>
      <c r="AY296" s="207" t="s">
        <v>137</v>
      </c>
    </row>
    <row r="297" spans="1:65" s="14" customFormat="1" ht="11.25">
      <c r="B297" s="208"/>
      <c r="C297" s="209"/>
      <c r="D297" s="199" t="s">
        <v>147</v>
      </c>
      <c r="E297" s="210" t="s">
        <v>1</v>
      </c>
      <c r="F297" s="211" t="s">
        <v>370</v>
      </c>
      <c r="G297" s="209"/>
      <c r="H297" s="212">
        <v>7.52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147</v>
      </c>
      <c r="AU297" s="218" t="s">
        <v>145</v>
      </c>
      <c r="AV297" s="14" t="s">
        <v>145</v>
      </c>
      <c r="AW297" s="14" t="s">
        <v>31</v>
      </c>
      <c r="AX297" s="14" t="s">
        <v>73</v>
      </c>
      <c r="AY297" s="218" t="s">
        <v>137</v>
      </c>
    </row>
    <row r="298" spans="1:65" s="13" customFormat="1" ht="11.25">
      <c r="B298" s="197"/>
      <c r="C298" s="198"/>
      <c r="D298" s="199" t="s">
        <v>147</v>
      </c>
      <c r="E298" s="200" t="s">
        <v>1</v>
      </c>
      <c r="F298" s="201" t="s">
        <v>371</v>
      </c>
      <c r="G298" s="198"/>
      <c r="H298" s="200" t="s">
        <v>1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147</v>
      </c>
      <c r="AU298" s="207" t="s">
        <v>145</v>
      </c>
      <c r="AV298" s="13" t="s">
        <v>81</v>
      </c>
      <c r="AW298" s="13" t="s">
        <v>31</v>
      </c>
      <c r="AX298" s="13" t="s">
        <v>73</v>
      </c>
      <c r="AY298" s="207" t="s">
        <v>137</v>
      </c>
    </row>
    <row r="299" spans="1:65" s="14" customFormat="1" ht="11.25">
      <c r="B299" s="208"/>
      <c r="C299" s="209"/>
      <c r="D299" s="199" t="s">
        <v>147</v>
      </c>
      <c r="E299" s="210" t="s">
        <v>1</v>
      </c>
      <c r="F299" s="211" t="s">
        <v>372</v>
      </c>
      <c r="G299" s="209"/>
      <c r="H299" s="212">
        <v>3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147</v>
      </c>
      <c r="AU299" s="218" t="s">
        <v>145</v>
      </c>
      <c r="AV299" s="14" t="s">
        <v>145</v>
      </c>
      <c r="AW299" s="14" t="s">
        <v>31</v>
      </c>
      <c r="AX299" s="14" t="s">
        <v>73</v>
      </c>
      <c r="AY299" s="218" t="s">
        <v>137</v>
      </c>
    </row>
    <row r="300" spans="1:65" s="15" customFormat="1" ht="11.25">
      <c r="B300" s="219"/>
      <c r="C300" s="220"/>
      <c r="D300" s="199" t="s">
        <v>147</v>
      </c>
      <c r="E300" s="221" t="s">
        <v>1</v>
      </c>
      <c r="F300" s="222" t="s">
        <v>178</v>
      </c>
      <c r="G300" s="220"/>
      <c r="H300" s="223">
        <v>10.52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147</v>
      </c>
      <c r="AU300" s="229" t="s">
        <v>145</v>
      </c>
      <c r="AV300" s="15" t="s">
        <v>144</v>
      </c>
      <c r="AW300" s="15" t="s">
        <v>31</v>
      </c>
      <c r="AX300" s="15" t="s">
        <v>81</v>
      </c>
      <c r="AY300" s="229" t="s">
        <v>137</v>
      </c>
    </row>
    <row r="301" spans="1:65" s="2" customFormat="1" ht="16.5" customHeight="1">
      <c r="A301" s="34"/>
      <c r="B301" s="35"/>
      <c r="C301" s="230" t="s">
        <v>373</v>
      </c>
      <c r="D301" s="230" t="s">
        <v>374</v>
      </c>
      <c r="E301" s="231" t="s">
        <v>375</v>
      </c>
      <c r="F301" s="232" t="s">
        <v>376</v>
      </c>
      <c r="G301" s="233" t="s">
        <v>244</v>
      </c>
      <c r="H301" s="234">
        <v>11.045999999999999</v>
      </c>
      <c r="I301" s="235"/>
      <c r="J301" s="236">
        <f>ROUND(I301*H301,2)</f>
        <v>0</v>
      </c>
      <c r="K301" s="237"/>
      <c r="L301" s="238"/>
      <c r="M301" s="239" t="s">
        <v>1</v>
      </c>
      <c r="N301" s="240" t="s">
        <v>39</v>
      </c>
      <c r="O301" s="71"/>
      <c r="P301" s="193">
        <f>O301*H301</f>
        <v>0</v>
      </c>
      <c r="Q301" s="193">
        <v>3.0000000000000001E-5</v>
      </c>
      <c r="R301" s="193">
        <f>Q301*H301</f>
        <v>3.3137999999999999E-4</v>
      </c>
      <c r="S301" s="193">
        <v>0</v>
      </c>
      <c r="T301" s="19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335</v>
      </c>
      <c r="AT301" s="195" t="s">
        <v>374</v>
      </c>
      <c r="AU301" s="195" t="s">
        <v>145</v>
      </c>
      <c r="AY301" s="17" t="s">
        <v>137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7" t="s">
        <v>145</v>
      </c>
      <c r="BK301" s="196">
        <f>ROUND(I301*H301,2)</f>
        <v>0</v>
      </c>
      <c r="BL301" s="17" t="s">
        <v>254</v>
      </c>
      <c r="BM301" s="195" t="s">
        <v>377</v>
      </c>
    </row>
    <row r="302" spans="1:65" s="14" customFormat="1" ht="11.25">
      <c r="B302" s="208"/>
      <c r="C302" s="209"/>
      <c r="D302" s="199" t="s">
        <v>147</v>
      </c>
      <c r="E302" s="209"/>
      <c r="F302" s="211" t="s">
        <v>378</v>
      </c>
      <c r="G302" s="209"/>
      <c r="H302" s="212">
        <v>11.045999999999999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147</v>
      </c>
      <c r="AU302" s="218" t="s">
        <v>145</v>
      </c>
      <c r="AV302" s="14" t="s">
        <v>145</v>
      </c>
      <c r="AW302" s="14" t="s">
        <v>4</v>
      </c>
      <c r="AX302" s="14" t="s">
        <v>81</v>
      </c>
      <c r="AY302" s="218" t="s">
        <v>137</v>
      </c>
    </row>
    <row r="303" spans="1:65" s="2" customFormat="1" ht="24.2" customHeight="1">
      <c r="A303" s="34"/>
      <c r="B303" s="35"/>
      <c r="C303" s="183" t="s">
        <v>379</v>
      </c>
      <c r="D303" s="183" t="s">
        <v>140</v>
      </c>
      <c r="E303" s="184" t="s">
        <v>380</v>
      </c>
      <c r="F303" s="185" t="s">
        <v>381</v>
      </c>
      <c r="G303" s="186" t="s">
        <v>233</v>
      </c>
      <c r="H303" s="187">
        <v>5</v>
      </c>
      <c r="I303" s="188"/>
      <c r="J303" s="189">
        <f>ROUND(I303*H303,2)</f>
        <v>0</v>
      </c>
      <c r="K303" s="190"/>
      <c r="L303" s="39"/>
      <c r="M303" s="191" t="s">
        <v>1</v>
      </c>
      <c r="N303" s="192" t="s">
        <v>39</v>
      </c>
      <c r="O303" s="71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5" t="s">
        <v>254</v>
      </c>
      <c r="AT303" s="195" t="s">
        <v>140</v>
      </c>
      <c r="AU303" s="195" t="s">
        <v>145</v>
      </c>
      <c r="AY303" s="17" t="s">
        <v>137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7" t="s">
        <v>145</v>
      </c>
      <c r="BK303" s="196">
        <f>ROUND(I303*H303,2)</f>
        <v>0</v>
      </c>
      <c r="BL303" s="17" t="s">
        <v>254</v>
      </c>
      <c r="BM303" s="195" t="s">
        <v>382</v>
      </c>
    </row>
    <row r="304" spans="1:65" s="2" customFormat="1" ht="16.5" customHeight="1">
      <c r="A304" s="34"/>
      <c r="B304" s="35"/>
      <c r="C304" s="230" t="s">
        <v>383</v>
      </c>
      <c r="D304" s="230" t="s">
        <v>374</v>
      </c>
      <c r="E304" s="231" t="s">
        <v>384</v>
      </c>
      <c r="F304" s="232" t="s">
        <v>385</v>
      </c>
      <c r="G304" s="233" t="s">
        <v>233</v>
      </c>
      <c r="H304" s="234">
        <v>4</v>
      </c>
      <c r="I304" s="235"/>
      <c r="J304" s="236">
        <f>ROUND(I304*H304,2)</f>
        <v>0</v>
      </c>
      <c r="K304" s="237"/>
      <c r="L304" s="238"/>
      <c r="M304" s="239" t="s">
        <v>1</v>
      </c>
      <c r="N304" s="240" t="s">
        <v>39</v>
      </c>
      <c r="O304" s="71"/>
      <c r="P304" s="193">
        <f>O304*H304</f>
        <v>0</v>
      </c>
      <c r="Q304" s="193">
        <v>4.0000000000000003E-5</v>
      </c>
      <c r="R304" s="193">
        <f>Q304*H304</f>
        <v>1.6000000000000001E-4</v>
      </c>
      <c r="S304" s="193">
        <v>0</v>
      </c>
      <c r="T304" s="19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5" t="s">
        <v>335</v>
      </c>
      <c r="AT304" s="195" t="s">
        <v>374</v>
      </c>
      <c r="AU304" s="195" t="s">
        <v>145</v>
      </c>
      <c r="AY304" s="17" t="s">
        <v>137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7" t="s">
        <v>145</v>
      </c>
      <c r="BK304" s="196">
        <f>ROUND(I304*H304,2)</f>
        <v>0</v>
      </c>
      <c r="BL304" s="17" t="s">
        <v>254</v>
      </c>
      <c r="BM304" s="195" t="s">
        <v>386</v>
      </c>
    </row>
    <row r="305" spans="1:65" s="2" customFormat="1" ht="16.5" customHeight="1">
      <c r="A305" s="34"/>
      <c r="B305" s="35"/>
      <c r="C305" s="230" t="s">
        <v>387</v>
      </c>
      <c r="D305" s="230" t="s">
        <v>374</v>
      </c>
      <c r="E305" s="231" t="s">
        <v>388</v>
      </c>
      <c r="F305" s="232" t="s">
        <v>389</v>
      </c>
      <c r="G305" s="233" t="s">
        <v>233</v>
      </c>
      <c r="H305" s="234">
        <v>1</v>
      </c>
      <c r="I305" s="235"/>
      <c r="J305" s="236">
        <f>ROUND(I305*H305,2)</f>
        <v>0</v>
      </c>
      <c r="K305" s="237"/>
      <c r="L305" s="238"/>
      <c r="M305" s="239" t="s">
        <v>1</v>
      </c>
      <c r="N305" s="240" t="s">
        <v>39</v>
      </c>
      <c r="O305" s="71"/>
      <c r="P305" s="193">
        <f>O305*H305</f>
        <v>0</v>
      </c>
      <c r="Q305" s="193">
        <v>3.0000000000000001E-5</v>
      </c>
      <c r="R305" s="193">
        <f>Q305*H305</f>
        <v>3.0000000000000001E-5</v>
      </c>
      <c r="S305" s="193">
        <v>0</v>
      </c>
      <c r="T305" s="194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5" t="s">
        <v>335</v>
      </c>
      <c r="AT305" s="195" t="s">
        <v>374</v>
      </c>
      <c r="AU305" s="195" t="s">
        <v>145</v>
      </c>
      <c r="AY305" s="17" t="s">
        <v>137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7" t="s">
        <v>145</v>
      </c>
      <c r="BK305" s="196">
        <f>ROUND(I305*H305,2)</f>
        <v>0</v>
      </c>
      <c r="BL305" s="17" t="s">
        <v>254</v>
      </c>
      <c r="BM305" s="195" t="s">
        <v>390</v>
      </c>
    </row>
    <row r="306" spans="1:65" s="2" customFormat="1" ht="33" customHeight="1">
      <c r="A306" s="34"/>
      <c r="B306" s="35"/>
      <c r="C306" s="183" t="s">
        <v>391</v>
      </c>
      <c r="D306" s="183" t="s">
        <v>140</v>
      </c>
      <c r="E306" s="184" t="s">
        <v>392</v>
      </c>
      <c r="F306" s="185" t="s">
        <v>393</v>
      </c>
      <c r="G306" s="186" t="s">
        <v>152</v>
      </c>
      <c r="H306" s="187">
        <v>3.5019999999999998</v>
      </c>
      <c r="I306" s="188"/>
      <c r="J306" s="189">
        <f>ROUND(I306*H306,2)</f>
        <v>0</v>
      </c>
      <c r="K306" s="190"/>
      <c r="L306" s="39"/>
      <c r="M306" s="191" t="s">
        <v>1</v>
      </c>
      <c r="N306" s="192" t="s">
        <v>39</v>
      </c>
      <c r="O306" s="71"/>
      <c r="P306" s="193">
        <f>O306*H306</f>
        <v>0</v>
      </c>
      <c r="Q306" s="193">
        <v>4.4999999999999997E-3</v>
      </c>
      <c r="R306" s="193">
        <f>Q306*H306</f>
        <v>1.5758999999999999E-2</v>
      </c>
      <c r="S306" s="193">
        <v>0</v>
      </c>
      <c r="T306" s="194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5" t="s">
        <v>254</v>
      </c>
      <c r="AT306" s="195" t="s">
        <v>140</v>
      </c>
      <c r="AU306" s="195" t="s">
        <v>145</v>
      </c>
      <c r="AY306" s="17" t="s">
        <v>137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7" t="s">
        <v>145</v>
      </c>
      <c r="BK306" s="196">
        <f>ROUND(I306*H306,2)</f>
        <v>0</v>
      </c>
      <c r="BL306" s="17" t="s">
        <v>254</v>
      </c>
      <c r="BM306" s="195" t="s">
        <v>394</v>
      </c>
    </row>
    <row r="307" spans="1:65" s="13" customFormat="1" ht="11.25">
      <c r="B307" s="197"/>
      <c r="C307" s="198"/>
      <c r="D307" s="199" t="s">
        <v>147</v>
      </c>
      <c r="E307" s="200" t="s">
        <v>1</v>
      </c>
      <c r="F307" s="201" t="s">
        <v>172</v>
      </c>
      <c r="G307" s="198"/>
      <c r="H307" s="200" t="s">
        <v>1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147</v>
      </c>
      <c r="AU307" s="207" t="s">
        <v>145</v>
      </c>
      <c r="AV307" s="13" t="s">
        <v>81</v>
      </c>
      <c r="AW307" s="13" t="s">
        <v>31</v>
      </c>
      <c r="AX307" s="13" t="s">
        <v>73</v>
      </c>
      <c r="AY307" s="207" t="s">
        <v>137</v>
      </c>
    </row>
    <row r="308" spans="1:65" s="14" customFormat="1" ht="11.25">
      <c r="B308" s="208"/>
      <c r="C308" s="209"/>
      <c r="D308" s="199" t="s">
        <v>147</v>
      </c>
      <c r="E308" s="210" t="s">
        <v>1</v>
      </c>
      <c r="F308" s="211" t="s">
        <v>395</v>
      </c>
      <c r="G308" s="209"/>
      <c r="H308" s="212">
        <v>3.5019999999999998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147</v>
      </c>
      <c r="AU308" s="218" t="s">
        <v>145</v>
      </c>
      <c r="AV308" s="14" t="s">
        <v>145</v>
      </c>
      <c r="AW308" s="14" t="s">
        <v>31</v>
      </c>
      <c r="AX308" s="14" t="s">
        <v>81</v>
      </c>
      <c r="AY308" s="218" t="s">
        <v>137</v>
      </c>
    </row>
    <row r="309" spans="1:65" s="2" customFormat="1" ht="24.2" customHeight="1">
      <c r="A309" s="34"/>
      <c r="B309" s="35"/>
      <c r="C309" s="183" t="s">
        <v>396</v>
      </c>
      <c r="D309" s="183" t="s">
        <v>140</v>
      </c>
      <c r="E309" s="184" t="s">
        <v>397</v>
      </c>
      <c r="F309" s="185" t="s">
        <v>398</v>
      </c>
      <c r="G309" s="186" t="s">
        <v>152</v>
      </c>
      <c r="H309" s="187">
        <v>0.64</v>
      </c>
      <c r="I309" s="188"/>
      <c r="J309" s="189">
        <f>ROUND(I309*H309,2)</f>
        <v>0</v>
      </c>
      <c r="K309" s="190"/>
      <c r="L309" s="39"/>
      <c r="M309" s="191" t="s">
        <v>1</v>
      </c>
      <c r="N309" s="192" t="s">
        <v>39</v>
      </c>
      <c r="O309" s="71"/>
      <c r="P309" s="193">
        <f>O309*H309</f>
        <v>0</v>
      </c>
      <c r="Q309" s="193">
        <v>4.4999999999999997E-3</v>
      </c>
      <c r="R309" s="193">
        <f>Q309*H309</f>
        <v>2.8799999999999997E-3</v>
      </c>
      <c r="S309" s="193">
        <v>0</v>
      </c>
      <c r="T309" s="19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254</v>
      </c>
      <c r="AT309" s="195" t="s">
        <v>140</v>
      </c>
      <c r="AU309" s="195" t="s">
        <v>145</v>
      </c>
      <c r="AY309" s="17" t="s">
        <v>137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7" t="s">
        <v>145</v>
      </c>
      <c r="BK309" s="196">
        <f>ROUND(I309*H309,2)</f>
        <v>0</v>
      </c>
      <c r="BL309" s="17" t="s">
        <v>254</v>
      </c>
      <c r="BM309" s="195" t="s">
        <v>399</v>
      </c>
    </row>
    <row r="310" spans="1:65" s="13" customFormat="1" ht="11.25">
      <c r="B310" s="197"/>
      <c r="C310" s="198"/>
      <c r="D310" s="199" t="s">
        <v>147</v>
      </c>
      <c r="E310" s="200" t="s">
        <v>1</v>
      </c>
      <c r="F310" s="201" t="s">
        <v>172</v>
      </c>
      <c r="G310" s="198"/>
      <c r="H310" s="200" t="s">
        <v>1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147</v>
      </c>
      <c r="AU310" s="207" t="s">
        <v>145</v>
      </c>
      <c r="AV310" s="13" t="s">
        <v>81</v>
      </c>
      <c r="AW310" s="13" t="s">
        <v>31</v>
      </c>
      <c r="AX310" s="13" t="s">
        <v>73</v>
      </c>
      <c r="AY310" s="207" t="s">
        <v>137</v>
      </c>
    </row>
    <row r="311" spans="1:65" s="13" customFormat="1" ht="11.25">
      <c r="B311" s="197"/>
      <c r="C311" s="198"/>
      <c r="D311" s="199" t="s">
        <v>147</v>
      </c>
      <c r="E311" s="200" t="s">
        <v>1</v>
      </c>
      <c r="F311" s="201" t="s">
        <v>400</v>
      </c>
      <c r="G311" s="198"/>
      <c r="H311" s="200" t="s">
        <v>1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147</v>
      </c>
      <c r="AU311" s="207" t="s">
        <v>145</v>
      </c>
      <c r="AV311" s="13" t="s">
        <v>81</v>
      </c>
      <c r="AW311" s="13" t="s">
        <v>31</v>
      </c>
      <c r="AX311" s="13" t="s">
        <v>73</v>
      </c>
      <c r="AY311" s="207" t="s">
        <v>137</v>
      </c>
    </row>
    <row r="312" spans="1:65" s="14" customFormat="1" ht="11.25">
      <c r="B312" s="208"/>
      <c r="C312" s="209"/>
      <c r="D312" s="199" t="s">
        <v>147</v>
      </c>
      <c r="E312" s="210" t="s">
        <v>1</v>
      </c>
      <c r="F312" s="211" t="s">
        <v>401</v>
      </c>
      <c r="G312" s="209"/>
      <c r="H312" s="212">
        <v>0.64000000000000012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147</v>
      </c>
      <c r="AU312" s="218" t="s">
        <v>145</v>
      </c>
      <c r="AV312" s="14" t="s">
        <v>145</v>
      </c>
      <c r="AW312" s="14" t="s">
        <v>31</v>
      </c>
      <c r="AX312" s="14" t="s">
        <v>73</v>
      </c>
      <c r="AY312" s="218" t="s">
        <v>137</v>
      </c>
    </row>
    <row r="313" spans="1:65" s="15" customFormat="1" ht="11.25">
      <c r="B313" s="219"/>
      <c r="C313" s="220"/>
      <c r="D313" s="199" t="s">
        <v>147</v>
      </c>
      <c r="E313" s="221" t="s">
        <v>1</v>
      </c>
      <c r="F313" s="222" t="s">
        <v>178</v>
      </c>
      <c r="G313" s="220"/>
      <c r="H313" s="223">
        <v>0.64000000000000012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147</v>
      </c>
      <c r="AU313" s="229" t="s">
        <v>145</v>
      </c>
      <c r="AV313" s="15" t="s">
        <v>144</v>
      </c>
      <c r="AW313" s="15" t="s">
        <v>31</v>
      </c>
      <c r="AX313" s="15" t="s">
        <v>81</v>
      </c>
      <c r="AY313" s="229" t="s">
        <v>137</v>
      </c>
    </row>
    <row r="314" spans="1:65" s="2" customFormat="1" ht="24.2" customHeight="1">
      <c r="A314" s="34"/>
      <c r="B314" s="35"/>
      <c r="C314" s="183" t="s">
        <v>402</v>
      </c>
      <c r="D314" s="183" t="s">
        <v>140</v>
      </c>
      <c r="E314" s="184" t="s">
        <v>403</v>
      </c>
      <c r="F314" s="185" t="s">
        <v>404</v>
      </c>
      <c r="G314" s="186" t="s">
        <v>143</v>
      </c>
      <c r="H314" s="187">
        <v>1.9E-2</v>
      </c>
      <c r="I314" s="188"/>
      <c r="J314" s="189">
        <f>ROUND(I314*H314,2)</f>
        <v>0</v>
      </c>
      <c r="K314" s="190"/>
      <c r="L314" s="39"/>
      <c r="M314" s="191" t="s">
        <v>1</v>
      </c>
      <c r="N314" s="192" t="s">
        <v>39</v>
      </c>
      <c r="O314" s="71"/>
      <c r="P314" s="193">
        <f>O314*H314</f>
        <v>0</v>
      </c>
      <c r="Q314" s="193">
        <v>0</v>
      </c>
      <c r="R314" s="193">
        <f>Q314*H314</f>
        <v>0</v>
      </c>
      <c r="S314" s="193">
        <v>0</v>
      </c>
      <c r="T314" s="194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5" t="s">
        <v>254</v>
      </c>
      <c r="AT314" s="195" t="s">
        <v>140</v>
      </c>
      <c r="AU314" s="195" t="s">
        <v>145</v>
      </c>
      <c r="AY314" s="17" t="s">
        <v>137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7" t="s">
        <v>145</v>
      </c>
      <c r="BK314" s="196">
        <f>ROUND(I314*H314,2)</f>
        <v>0</v>
      </c>
      <c r="BL314" s="17" t="s">
        <v>254</v>
      </c>
      <c r="BM314" s="195" t="s">
        <v>405</v>
      </c>
    </row>
    <row r="315" spans="1:65" s="2" customFormat="1" ht="24.2" customHeight="1">
      <c r="A315" s="34"/>
      <c r="B315" s="35"/>
      <c r="C315" s="183" t="s">
        <v>406</v>
      </c>
      <c r="D315" s="183" t="s">
        <v>140</v>
      </c>
      <c r="E315" s="184" t="s">
        <v>407</v>
      </c>
      <c r="F315" s="185" t="s">
        <v>408</v>
      </c>
      <c r="G315" s="186" t="s">
        <v>143</v>
      </c>
      <c r="H315" s="187">
        <v>1.9E-2</v>
      </c>
      <c r="I315" s="188"/>
      <c r="J315" s="189">
        <f>ROUND(I315*H315,2)</f>
        <v>0</v>
      </c>
      <c r="K315" s="190"/>
      <c r="L315" s="39"/>
      <c r="M315" s="191" t="s">
        <v>1</v>
      </c>
      <c r="N315" s="192" t="s">
        <v>39</v>
      </c>
      <c r="O315" s="71"/>
      <c r="P315" s="193">
        <f>O315*H315</f>
        <v>0</v>
      </c>
      <c r="Q315" s="193">
        <v>0</v>
      </c>
      <c r="R315" s="193">
        <f>Q315*H315</f>
        <v>0</v>
      </c>
      <c r="S315" s="193">
        <v>0</v>
      </c>
      <c r="T315" s="194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5" t="s">
        <v>254</v>
      </c>
      <c r="AT315" s="195" t="s">
        <v>140</v>
      </c>
      <c r="AU315" s="195" t="s">
        <v>145</v>
      </c>
      <c r="AY315" s="17" t="s">
        <v>137</v>
      </c>
      <c r="BE315" s="196">
        <f>IF(N315="základní",J315,0)</f>
        <v>0</v>
      </c>
      <c r="BF315" s="196">
        <f>IF(N315="snížená",J315,0)</f>
        <v>0</v>
      </c>
      <c r="BG315" s="196">
        <f>IF(N315="zákl. přenesená",J315,0)</f>
        <v>0</v>
      </c>
      <c r="BH315" s="196">
        <f>IF(N315="sníž. přenesená",J315,0)</f>
        <v>0</v>
      </c>
      <c r="BI315" s="196">
        <f>IF(N315="nulová",J315,0)</f>
        <v>0</v>
      </c>
      <c r="BJ315" s="17" t="s">
        <v>145</v>
      </c>
      <c r="BK315" s="196">
        <f>ROUND(I315*H315,2)</f>
        <v>0</v>
      </c>
      <c r="BL315" s="17" t="s">
        <v>254</v>
      </c>
      <c r="BM315" s="195" t="s">
        <v>409</v>
      </c>
    </row>
    <row r="316" spans="1:65" s="12" customFormat="1" ht="22.9" customHeight="1">
      <c r="B316" s="167"/>
      <c r="C316" s="168"/>
      <c r="D316" s="169" t="s">
        <v>72</v>
      </c>
      <c r="E316" s="181" t="s">
        <v>410</v>
      </c>
      <c r="F316" s="181" t="s">
        <v>411</v>
      </c>
      <c r="G316" s="168"/>
      <c r="H316" s="168"/>
      <c r="I316" s="171"/>
      <c r="J316" s="182">
        <f>BK316</f>
        <v>0</v>
      </c>
      <c r="K316" s="168"/>
      <c r="L316" s="173"/>
      <c r="M316" s="174"/>
      <c r="N316" s="175"/>
      <c r="O316" s="175"/>
      <c r="P316" s="176">
        <f>SUM(P317:P379)</f>
        <v>0</v>
      </c>
      <c r="Q316" s="175"/>
      <c r="R316" s="176">
        <f>SUM(R317:R379)</f>
        <v>1.3302699999999999E-2</v>
      </c>
      <c r="S316" s="175"/>
      <c r="T316" s="177">
        <f>SUM(T317:T379)</f>
        <v>1.4459999999999999E-2</v>
      </c>
      <c r="AR316" s="178" t="s">
        <v>145</v>
      </c>
      <c r="AT316" s="179" t="s">
        <v>72</v>
      </c>
      <c r="AU316" s="179" t="s">
        <v>81</v>
      </c>
      <c r="AY316" s="178" t="s">
        <v>137</v>
      </c>
      <c r="BK316" s="180">
        <f>SUM(BK317:BK379)</f>
        <v>0</v>
      </c>
    </row>
    <row r="317" spans="1:65" s="2" customFormat="1" ht="16.5" customHeight="1">
      <c r="A317" s="34"/>
      <c r="B317" s="35"/>
      <c r="C317" s="183" t="s">
        <v>412</v>
      </c>
      <c r="D317" s="183" t="s">
        <v>140</v>
      </c>
      <c r="E317" s="184" t="s">
        <v>413</v>
      </c>
      <c r="F317" s="185" t="s">
        <v>414</v>
      </c>
      <c r="G317" s="186" t="s">
        <v>233</v>
      </c>
      <c r="H317" s="187">
        <v>5</v>
      </c>
      <c r="I317" s="188"/>
      <c r="J317" s="189">
        <f>ROUND(I317*H317,2)</f>
        <v>0</v>
      </c>
      <c r="K317" s="190"/>
      <c r="L317" s="39"/>
      <c r="M317" s="191" t="s">
        <v>1</v>
      </c>
      <c r="N317" s="192" t="s">
        <v>39</v>
      </c>
      <c r="O317" s="71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5" t="s">
        <v>254</v>
      </c>
      <c r="AT317" s="195" t="s">
        <v>140</v>
      </c>
      <c r="AU317" s="195" t="s">
        <v>145</v>
      </c>
      <c r="AY317" s="17" t="s">
        <v>137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7" t="s">
        <v>145</v>
      </c>
      <c r="BK317" s="196">
        <f>ROUND(I317*H317,2)</f>
        <v>0</v>
      </c>
      <c r="BL317" s="17" t="s">
        <v>254</v>
      </c>
      <c r="BM317" s="195" t="s">
        <v>415</v>
      </c>
    </row>
    <row r="318" spans="1:65" s="13" customFormat="1" ht="11.25">
      <c r="B318" s="197"/>
      <c r="C318" s="198"/>
      <c r="D318" s="199" t="s">
        <v>147</v>
      </c>
      <c r="E318" s="200" t="s">
        <v>1</v>
      </c>
      <c r="F318" s="201" t="s">
        <v>416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147</v>
      </c>
      <c r="AU318" s="207" t="s">
        <v>145</v>
      </c>
      <c r="AV318" s="13" t="s">
        <v>81</v>
      </c>
      <c r="AW318" s="13" t="s">
        <v>31</v>
      </c>
      <c r="AX318" s="13" t="s">
        <v>73</v>
      </c>
      <c r="AY318" s="207" t="s">
        <v>137</v>
      </c>
    </row>
    <row r="319" spans="1:65" s="14" customFormat="1" ht="11.25">
      <c r="B319" s="208"/>
      <c r="C319" s="209"/>
      <c r="D319" s="199" t="s">
        <v>147</v>
      </c>
      <c r="E319" s="210" t="s">
        <v>1</v>
      </c>
      <c r="F319" s="211" t="s">
        <v>417</v>
      </c>
      <c r="G319" s="209"/>
      <c r="H319" s="212">
        <v>3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147</v>
      </c>
      <c r="AU319" s="218" t="s">
        <v>145</v>
      </c>
      <c r="AV319" s="14" t="s">
        <v>145</v>
      </c>
      <c r="AW319" s="14" t="s">
        <v>31</v>
      </c>
      <c r="AX319" s="14" t="s">
        <v>73</v>
      </c>
      <c r="AY319" s="218" t="s">
        <v>137</v>
      </c>
    </row>
    <row r="320" spans="1:65" s="13" customFormat="1" ht="11.25">
      <c r="B320" s="197"/>
      <c r="C320" s="198"/>
      <c r="D320" s="199" t="s">
        <v>147</v>
      </c>
      <c r="E320" s="200" t="s">
        <v>1</v>
      </c>
      <c r="F320" s="201" t="s">
        <v>172</v>
      </c>
      <c r="G320" s="198"/>
      <c r="H320" s="200" t="s">
        <v>1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147</v>
      </c>
      <c r="AU320" s="207" t="s">
        <v>145</v>
      </c>
      <c r="AV320" s="13" t="s">
        <v>81</v>
      </c>
      <c r="AW320" s="13" t="s">
        <v>31</v>
      </c>
      <c r="AX320" s="13" t="s">
        <v>73</v>
      </c>
      <c r="AY320" s="207" t="s">
        <v>137</v>
      </c>
    </row>
    <row r="321" spans="1:65" s="14" customFormat="1" ht="11.25">
      <c r="B321" s="208"/>
      <c r="C321" s="209"/>
      <c r="D321" s="199" t="s">
        <v>147</v>
      </c>
      <c r="E321" s="210" t="s">
        <v>1</v>
      </c>
      <c r="F321" s="211" t="s">
        <v>145</v>
      </c>
      <c r="G321" s="209"/>
      <c r="H321" s="212">
        <v>2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147</v>
      </c>
      <c r="AU321" s="218" t="s">
        <v>145</v>
      </c>
      <c r="AV321" s="14" t="s">
        <v>145</v>
      </c>
      <c r="AW321" s="14" t="s">
        <v>31</v>
      </c>
      <c r="AX321" s="14" t="s">
        <v>73</v>
      </c>
      <c r="AY321" s="218" t="s">
        <v>137</v>
      </c>
    </row>
    <row r="322" spans="1:65" s="15" customFormat="1" ht="11.25">
      <c r="B322" s="219"/>
      <c r="C322" s="220"/>
      <c r="D322" s="199" t="s">
        <v>147</v>
      </c>
      <c r="E322" s="221" t="s">
        <v>1</v>
      </c>
      <c r="F322" s="222" t="s">
        <v>178</v>
      </c>
      <c r="G322" s="220"/>
      <c r="H322" s="223">
        <v>5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147</v>
      </c>
      <c r="AU322" s="229" t="s">
        <v>145</v>
      </c>
      <c r="AV322" s="15" t="s">
        <v>144</v>
      </c>
      <c r="AW322" s="15" t="s">
        <v>31</v>
      </c>
      <c r="AX322" s="15" t="s">
        <v>81</v>
      </c>
      <c r="AY322" s="229" t="s">
        <v>137</v>
      </c>
    </row>
    <row r="323" spans="1:65" s="2" customFormat="1" ht="16.5" customHeight="1">
      <c r="A323" s="34"/>
      <c r="B323" s="35"/>
      <c r="C323" s="183" t="s">
        <v>418</v>
      </c>
      <c r="D323" s="183" t="s">
        <v>140</v>
      </c>
      <c r="E323" s="184" t="s">
        <v>419</v>
      </c>
      <c r="F323" s="185" t="s">
        <v>420</v>
      </c>
      <c r="G323" s="186" t="s">
        <v>233</v>
      </c>
      <c r="H323" s="187">
        <v>1</v>
      </c>
      <c r="I323" s="188"/>
      <c r="J323" s="189">
        <f>ROUND(I323*H323,2)</f>
        <v>0</v>
      </c>
      <c r="K323" s="190"/>
      <c r="L323" s="39"/>
      <c r="M323" s="191" t="s">
        <v>1</v>
      </c>
      <c r="N323" s="192" t="s">
        <v>39</v>
      </c>
      <c r="O323" s="71"/>
      <c r="P323" s="193">
        <f>O323*H323</f>
        <v>0</v>
      </c>
      <c r="Q323" s="193">
        <v>0</v>
      </c>
      <c r="R323" s="193">
        <f>Q323*H323</f>
        <v>0</v>
      </c>
      <c r="S323" s="193">
        <v>0</v>
      </c>
      <c r="T323" s="194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5" t="s">
        <v>254</v>
      </c>
      <c r="AT323" s="195" t="s">
        <v>140</v>
      </c>
      <c r="AU323" s="195" t="s">
        <v>145</v>
      </c>
      <c r="AY323" s="17" t="s">
        <v>137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17" t="s">
        <v>145</v>
      </c>
      <c r="BK323" s="196">
        <f>ROUND(I323*H323,2)</f>
        <v>0</v>
      </c>
      <c r="BL323" s="17" t="s">
        <v>254</v>
      </c>
      <c r="BM323" s="195" t="s">
        <v>421</v>
      </c>
    </row>
    <row r="324" spans="1:65" s="13" customFormat="1" ht="11.25">
      <c r="B324" s="197"/>
      <c r="C324" s="198"/>
      <c r="D324" s="199" t="s">
        <v>147</v>
      </c>
      <c r="E324" s="200" t="s">
        <v>1</v>
      </c>
      <c r="F324" s="201" t="s">
        <v>170</v>
      </c>
      <c r="G324" s="198"/>
      <c r="H324" s="200" t="s">
        <v>1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147</v>
      </c>
      <c r="AU324" s="207" t="s">
        <v>145</v>
      </c>
      <c r="AV324" s="13" t="s">
        <v>81</v>
      </c>
      <c r="AW324" s="13" t="s">
        <v>31</v>
      </c>
      <c r="AX324" s="13" t="s">
        <v>73</v>
      </c>
      <c r="AY324" s="207" t="s">
        <v>137</v>
      </c>
    </row>
    <row r="325" spans="1:65" s="14" customFormat="1" ht="11.25">
      <c r="B325" s="208"/>
      <c r="C325" s="209"/>
      <c r="D325" s="199" t="s">
        <v>147</v>
      </c>
      <c r="E325" s="210" t="s">
        <v>1</v>
      </c>
      <c r="F325" s="211" t="s">
        <v>81</v>
      </c>
      <c r="G325" s="209"/>
      <c r="H325" s="212">
        <v>1</v>
      </c>
      <c r="I325" s="213"/>
      <c r="J325" s="209"/>
      <c r="K325" s="209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147</v>
      </c>
      <c r="AU325" s="218" t="s">
        <v>145</v>
      </c>
      <c r="AV325" s="14" t="s">
        <v>145</v>
      </c>
      <c r="AW325" s="14" t="s">
        <v>31</v>
      </c>
      <c r="AX325" s="14" t="s">
        <v>81</v>
      </c>
      <c r="AY325" s="218" t="s">
        <v>137</v>
      </c>
    </row>
    <row r="326" spans="1:65" s="2" customFormat="1" ht="16.5" customHeight="1">
      <c r="A326" s="34"/>
      <c r="B326" s="35"/>
      <c r="C326" s="183" t="s">
        <v>422</v>
      </c>
      <c r="D326" s="183" t="s">
        <v>140</v>
      </c>
      <c r="E326" s="184" t="s">
        <v>423</v>
      </c>
      <c r="F326" s="185" t="s">
        <v>424</v>
      </c>
      <c r="G326" s="186" t="s">
        <v>244</v>
      </c>
      <c r="H326" s="187">
        <v>5</v>
      </c>
      <c r="I326" s="188"/>
      <c r="J326" s="189">
        <f>ROUND(I326*H326,2)</f>
        <v>0</v>
      </c>
      <c r="K326" s="190"/>
      <c r="L326" s="39"/>
      <c r="M326" s="191" t="s">
        <v>1</v>
      </c>
      <c r="N326" s="192" t="s">
        <v>39</v>
      </c>
      <c r="O326" s="71"/>
      <c r="P326" s="193">
        <f>O326*H326</f>
        <v>0</v>
      </c>
      <c r="Q326" s="193">
        <v>0</v>
      </c>
      <c r="R326" s="193">
        <f>Q326*H326</f>
        <v>0</v>
      </c>
      <c r="S326" s="193">
        <v>2.0999999999999999E-3</v>
      </c>
      <c r="T326" s="194">
        <f>S326*H326</f>
        <v>1.0499999999999999E-2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5" t="s">
        <v>254</v>
      </c>
      <c r="AT326" s="195" t="s">
        <v>140</v>
      </c>
      <c r="AU326" s="195" t="s">
        <v>145</v>
      </c>
      <c r="AY326" s="17" t="s">
        <v>137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17" t="s">
        <v>145</v>
      </c>
      <c r="BK326" s="196">
        <f>ROUND(I326*H326,2)</f>
        <v>0</v>
      </c>
      <c r="BL326" s="17" t="s">
        <v>254</v>
      </c>
      <c r="BM326" s="195" t="s">
        <v>425</v>
      </c>
    </row>
    <row r="327" spans="1:65" s="13" customFormat="1" ht="11.25">
      <c r="B327" s="197"/>
      <c r="C327" s="198"/>
      <c r="D327" s="199" t="s">
        <v>147</v>
      </c>
      <c r="E327" s="200" t="s">
        <v>1</v>
      </c>
      <c r="F327" s="201" t="s">
        <v>416</v>
      </c>
      <c r="G327" s="198"/>
      <c r="H327" s="200" t="s">
        <v>1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147</v>
      </c>
      <c r="AU327" s="207" t="s">
        <v>145</v>
      </c>
      <c r="AV327" s="13" t="s">
        <v>81</v>
      </c>
      <c r="AW327" s="13" t="s">
        <v>31</v>
      </c>
      <c r="AX327" s="13" t="s">
        <v>73</v>
      </c>
      <c r="AY327" s="207" t="s">
        <v>137</v>
      </c>
    </row>
    <row r="328" spans="1:65" s="14" customFormat="1" ht="11.25">
      <c r="B328" s="208"/>
      <c r="C328" s="209"/>
      <c r="D328" s="199" t="s">
        <v>147</v>
      </c>
      <c r="E328" s="210" t="s">
        <v>1</v>
      </c>
      <c r="F328" s="211" t="s">
        <v>138</v>
      </c>
      <c r="G328" s="209"/>
      <c r="H328" s="212">
        <v>3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147</v>
      </c>
      <c r="AU328" s="218" t="s">
        <v>145</v>
      </c>
      <c r="AV328" s="14" t="s">
        <v>145</v>
      </c>
      <c r="AW328" s="14" t="s">
        <v>31</v>
      </c>
      <c r="AX328" s="14" t="s">
        <v>73</v>
      </c>
      <c r="AY328" s="218" t="s">
        <v>137</v>
      </c>
    </row>
    <row r="329" spans="1:65" s="13" customFormat="1" ht="11.25">
      <c r="B329" s="197"/>
      <c r="C329" s="198"/>
      <c r="D329" s="199" t="s">
        <v>147</v>
      </c>
      <c r="E329" s="200" t="s">
        <v>1</v>
      </c>
      <c r="F329" s="201" t="s">
        <v>172</v>
      </c>
      <c r="G329" s="198"/>
      <c r="H329" s="200" t="s">
        <v>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147</v>
      </c>
      <c r="AU329" s="207" t="s">
        <v>145</v>
      </c>
      <c r="AV329" s="13" t="s">
        <v>81</v>
      </c>
      <c r="AW329" s="13" t="s">
        <v>31</v>
      </c>
      <c r="AX329" s="13" t="s">
        <v>73</v>
      </c>
      <c r="AY329" s="207" t="s">
        <v>137</v>
      </c>
    </row>
    <row r="330" spans="1:65" s="14" customFormat="1" ht="11.25">
      <c r="B330" s="208"/>
      <c r="C330" s="209"/>
      <c r="D330" s="199" t="s">
        <v>147</v>
      </c>
      <c r="E330" s="210" t="s">
        <v>1</v>
      </c>
      <c r="F330" s="211" t="s">
        <v>145</v>
      </c>
      <c r="G330" s="209"/>
      <c r="H330" s="212">
        <v>2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147</v>
      </c>
      <c r="AU330" s="218" t="s">
        <v>145</v>
      </c>
      <c r="AV330" s="14" t="s">
        <v>145</v>
      </c>
      <c r="AW330" s="14" t="s">
        <v>31</v>
      </c>
      <c r="AX330" s="14" t="s">
        <v>73</v>
      </c>
      <c r="AY330" s="218" t="s">
        <v>137</v>
      </c>
    </row>
    <row r="331" spans="1:65" s="15" customFormat="1" ht="11.25">
      <c r="B331" s="219"/>
      <c r="C331" s="220"/>
      <c r="D331" s="199" t="s">
        <v>147</v>
      </c>
      <c r="E331" s="221" t="s">
        <v>1</v>
      </c>
      <c r="F331" s="222" t="s">
        <v>178</v>
      </c>
      <c r="G331" s="220"/>
      <c r="H331" s="223">
        <v>5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147</v>
      </c>
      <c r="AU331" s="229" t="s">
        <v>145</v>
      </c>
      <c r="AV331" s="15" t="s">
        <v>144</v>
      </c>
      <c r="AW331" s="15" t="s">
        <v>31</v>
      </c>
      <c r="AX331" s="15" t="s">
        <v>81</v>
      </c>
      <c r="AY331" s="229" t="s">
        <v>137</v>
      </c>
    </row>
    <row r="332" spans="1:65" s="2" customFormat="1" ht="16.5" customHeight="1">
      <c r="A332" s="34"/>
      <c r="B332" s="35"/>
      <c r="C332" s="183" t="s">
        <v>426</v>
      </c>
      <c r="D332" s="183" t="s">
        <v>140</v>
      </c>
      <c r="E332" s="184" t="s">
        <v>427</v>
      </c>
      <c r="F332" s="185" t="s">
        <v>428</v>
      </c>
      <c r="G332" s="186" t="s">
        <v>244</v>
      </c>
      <c r="H332" s="187">
        <v>2</v>
      </c>
      <c r="I332" s="188"/>
      <c r="J332" s="189">
        <f>ROUND(I332*H332,2)</f>
        <v>0</v>
      </c>
      <c r="K332" s="190"/>
      <c r="L332" s="39"/>
      <c r="M332" s="191" t="s">
        <v>1</v>
      </c>
      <c r="N332" s="192" t="s">
        <v>39</v>
      </c>
      <c r="O332" s="71"/>
      <c r="P332" s="193">
        <f>O332*H332</f>
        <v>0</v>
      </c>
      <c r="Q332" s="193">
        <v>0</v>
      </c>
      <c r="R332" s="193">
        <f>Q332*H332</f>
        <v>0</v>
      </c>
      <c r="S332" s="193">
        <v>1.98E-3</v>
      </c>
      <c r="T332" s="194">
        <f>S332*H332</f>
        <v>3.96E-3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5" t="s">
        <v>254</v>
      </c>
      <c r="AT332" s="195" t="s">
        <v>140</v>
      </c>
      <c r="AU332" s="195" t="s">
        <v>145</v>
      </c>
      <c r="AY332" s="17" t="s">
        <v>137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7" t="s">
        <v>145</v>
      </c>
      <c r="BK332" s="196">
        <f>ROUND(I332*H332,2)</f>
        <v>0</v>
      </c>
      <c r="BL332" s="17" t="s">
        <v>254</v>
      </c>
      <c r="BM332" s="195" t="s">
        <v>429</v>
      </c>
    </row>
    <row r="333" spans="1:65" s="13" customFormat="1" ht="11.25">
      <c r="B333" s="197"/>
      <c r="C333" s="198"/>
      <c r="D333" s="199" t="s">
        <v>147</v>
      </c>
      <c r="E333" s="200" t="s">
        <v>1</v>
      </c>
      <c r="F333" s="201" t="s">
        <v>172</v>
      </c>
      <c r="G333" s="198"/>
      <c r="H333" s="200" t="s">
        <v>1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147</v>
      </c>
      <c r="AU333" s="207" t="s">
        <v>145</v>
      </c>
      <c r="AV333" s="13" t="s">
        <v>81</v>
      </c>
      <c r="AW333" s="13" t="s">
        <v>31</v>
      </c>
      <c r="AX333" s="13" t="s">
        <v>73</v>
      </c>
      <c r="AY333" s="207" t="s">
        <v>137</v>
      </c>
    </row>
    <row r="334" spans="1:65" s="14" customFormat="1" ht="11.25">
      <c r="B334" s="208"/>
      <c r="C334" s="209"/>
      <c r="D334" s="199" t="s">
        <v>147</v>
      </c>
      <c r="E334" s="210" t="s">
        <v>1</v>
      </c>
      <c r="F334" s="211" t="s">
        <v>145</v>
      </c>
      <c r="G334" s="209"/>
      <c r="H334" s="212">
        <v>2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147</v>
      </c>
      <c r="AU334" s="218" t="s">
        <v>145</v>
      </c>
      <c r="AV334" s="14" t="s">
        <v>145</v>
      </c>
      <c r="AW334" s="14" t="s">
        <v>31</v>
      </c>
      <c r="AX334" s="14" t="s">
        <v>81</v>
      </c>
      <c r="AY334" s="218" t="s">
        <v>137</v>
      </c>
    </row>
    <row r="335" spans="1:65" s="2" customFormat="1" ht="16.5" customHeight="1">
      <c r="A335" s="34"/>
      <c r="B335" s="35"/>
      <c r="C335" s="183" t="s">
        <v>430</v>
      </c>
      <c r="D335" s="183" t="s">
        <v>140</v>
      </c>
      <c r="E335" s="184" t="s">
        <v>431</v>
      </c>
      <c r="F335" s="185" t="s">
        <v>432</v>
      </c>
      <c r="G335" s="186" t="s">
        <v>233</v>
      </c>
      <c r="H335" s="187">
        <v>1</v>
      </c>
      <c r="I335" s="188"/>
      <c r="J335" s="189">
        <f>ROUND(I335*H335,2)</f>
        <v>0</v>
      </c>
      <c r="K335" s="190"/>
      <c r="L335" s="39"/>
      <c r="M335" s="191" t="s">
        <v>1</v>
      </c>
      <c r="N335" s="192" t="s">
        <v>39</v>
      </c>
      <c r="O335" s="71"/>
      <c r="P335" s="193">
        <f>O335*H335</f>
        <v>0</v>
      </c>
      <c r="Q335" s="193">
        <v>1.7906E-3</v>
      </c>
      <c r="R335" s="193">
        <f>Q335*H335</f>
        <v>1.7906E-3</v>
      </c>
      <c r="S335" s="193">
        <v>0</v>
      </c>
      <c r="T335" s="19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5" t="s">
        <v>254</v>
      </c>
      <c r="AT335" s="195" t="s">
        <v>140</v>
      </c>
      <c r="AU335" s="195" t="s">
        <v>145</v>
      </c>
      <c r="AY335" s="17" t="s">
        <v>137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7" t="s">
        <v>145</v>
      </c>
      <c r="BK335" s="196">
        <f>ROUND(I335*H335,2)</f>
        <v>0</v>
      </c>
      <c r="BL335" s="17" t="s">
        <v>254</v>
      </c>
      <c r="BM335" s="195" t="s">
        <v>433</v>
      </c>
    </row>
    <row r="336" spans="1:65" s="2" customFormat="1" ht="16.5" customHeight="1">
      <c r="A336" s="34"/>
      <c r="B336" s="35"/>
      <c r="C336" s="183" t="s">
        <v>434</v>
      </c>
      <c r="D336" s="183" t="s">
        <v>140</v>
      </c>
      <c r="E336" s="184" t="s">
        <v>435</v>
      </c>
      <c r="F336" s="185" t="s">
        <v>436</v>
      </c>
      <c r="G336" s="186" t="s">
        <v>233</v>
      </c>
      <c r="H336" s="187">
        <v>1</v>
      </c>
      <c r="I336" s="188"/>
      <c r="J336" s="189">
        <f>ROUND(I336*H336,2)</f>
        <v>0</v>
      </c>
      <c r="K336" s="190"/>
      <c r="L336" s="39"/>
      <c r="M336" s="191" t="s">
        <v>1</v>
      </c>
      <c r="N336" s="192" t="s">
        <v>39</v>
      </c>
      <c r="O336" s="71"/>
      <c r="P336" s="193">
        <f>O336*H336</f>
        <v>0</v>
      </c>
      <c r="Q336" s="193">
        <v>1.0005999999999999E-3</v>
      </c>
      <c r="R336" s="193">
        <f>Q336*H336</f>
        <v>1.0005999999999999E-3</v>
      </c>
      <c r="S336" s="193">
        <v>0</v>
      </c>
      <c r="T336" s="194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5" t="s">
        <v>254</v>
      </c>
      <c r="AT336" s="195" t="s">
        <v>140</v>
      </c>
      <c r="AU336" s="195" t="s">
        <v>145</v>
      </c>
      <c r="AY336" s="17" t="s">
        <v>137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7" t="s">
        <v>145</v>
      </c>
      <c r="BK336" s="196">
        <f>ROUND(I336*H336,2)</f>
        <v>0</v>
      </c>
      <c r="BL336" s="17" t="s">
        <v>254</v>
      </c>
      <c r="BM336" s="195" t="s">
        <v>437</v>
      </c>
    </row>
    <row r="337" spans="1:65" s="2" customFormat="1" ht="16.5" customHeight="1">
      <c r="A337" s="34"/>
      <c r="B337" s="35"/>
      <c r="C337" s="183" t="s">
        <v>438</v>
      </c>
      <c r="D337" s="183" t="s">
        <v>140</v>
      </c>
      <c r="E337" s="184" t="s">
        <v>439</v>
      </c>
      <c r="F337" s="185" t="s">
        <v>440</v>
      </c>
      <c r="G337" s="186" t="s">
        <v>244</v>
      </c>
      <c r="H337" s="187">
        <v>6</v>
      </c>
      <c r="I337" s="188"/>
      <c r="J337" s="189">
        <f>ROUND(I337*H337,2)</f>
        <v>0</v>
      </c>
      <c r="K337" s="190"/>
      <c r="L337" s="39"/>
      <c r="M337" s="191" t="s">
        <v>1</v>
      </c>
      <c r="N337" s="192" t="s">
        <v>39</v>
      </c>
      <c r="O337" s="71"/>
      <c r="P337" s="193">
        <f>O337*H337</f>
        <v>0</v>
      </c>
      <c r="Q337" s="193">
        <v>4.1189999999999998E-4</v>
      </c>
      <c r="R337" s="193">
        <f>Q337*H337</f>
        <v>2.4713999999999999E-3</v>
      </c>
      <c r="S337" s="193">
        <v>0</v>
      </c>
      <c r="T337" s="194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5" t="s">
        <v>254</v>
      </c>
      <c r="AT337" s="195" t="s">
        <v>140</v>
      </c>
      <c r="AU337" s="195" t="s">
        <v>145</v>
      </c>
      <c r="AY337" s="17" t="s">
        <v>137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17" t="s">
        <v>145</v>
      </c>
      <c r="BK337" s="196">
        <f>ROUND(I337*H337,2)</f>
        <v>0</v>
      </c>
      <c r="BL337" s="17" t="s">
        <v>254</v>
      </c>
      <c r="BM337" s="195" t="s">
        <v>441</v>
      </c>
    </row>
    <row r="338" spans="1:65" s="13" customFormat="1" ht="11.25">
      <c r="B338" s="197"/>
      <c r="C338" s="198"/>
      <c r="D338" s="199" t="s">
        <v>147</v>
      </c>
      <c r="E338" s="200" t="s">
        <v>1</v>
      </c>
      <c r="F338" s="201" t="s">
        <v>442</v>
      </c>
      <c r="G338" s="198"/>
      <c r="H338" s="200" t="s">
        <v>1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147</v>
      </c>
      <c r="AU338" s="207" t="s">
        <v>145</v>
      </c>
      <c r="AV338" s="13" t="s">
        <v>81</v>
      </c>
      <c r="AW338" s="13" t="s">
        <v>31</v>
      </c>
      <c r="AX338" s="13" t="s">
        <v>73</v>
      </c>
      <c r="AY338" s="207" t="s">
        <v>137</v>
      </c>
    </row>
    <row r="339" spans="1:65" s="14" customFormat="1" ht="11.25">
      <c r="B339" s="208"/>
      <c r="C339" s="209"/>
      <c r="D339" s="199" t="s">
        <v>147</v>
      </c>
      <c r="E339" s="210" t="s">
        <v>1</v>
      </c>
      <c r="F339" s="211" t="s">
        <v>443</v>
      </c>
      <c r="G339" s="209"/>
      <c r="H339" s="212">
        <v>4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147</v>
      </c>
      <c r="AU339" s="218" t="s">
        <v>145</v>
      </c>
      <c r="AV339" s="14" t="s">
        <v>145</v>
      </c>
      <c r="AW339" s="14" t="s">
        <v>31</v>
      </c>
      <c r="AX339" s="14" t="s">
        <v>73</v>
      </c>
      <c r="AY339" s="218" t="s">
        <v>137</v>
      </c>
    </row>
    <row r="340" spans="1:65" s="13" customFormat="1" ht="11.25">
      <c r="B340" s="197"/>
      <c r="C340" s="198"/>
      <c r="D340" s="199" t="s">
        <v>147</v>
      </c>
      <c r="E340" s="200" t="s">
        <v>1</v>
      </c>
      <c r="F340" s="201" t="s">
        <v>444</v>
      </c>
      <c r="G340" s="198"/>
      <c r="H340" s="200" t="s">
        <v>1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147</v>
      </c>
      <c r="AU340" s="207" t="s">
        <v>145</v>
      </c>
      <c r="AV340" s="13" t="s">
        <v>81</v>
      </c>
      <c r="AW340" s="13" t="s">
        <v>31</v>
      </c>
      <c r="AX340" s="13" t="s">
        <v>73</v>
      </c>
      <c r="AY340" s="207" t="s">
        <v>137</v>
      </c>
    </row>
    <row r="341" spans="1:65" s="14" customFormat="1" ht="11.25">
      <c r="B341" s="208"/>
      <c r="C341" s="209"/>
      <c r="D341" s="199" t="s">
        <v>147</v>
      </c>
      <c r="E341" s="210" t="s">
        <v>1</v>
      </c>
      <c r="F341" s="211" t="s">
        <v>145</v>
      </c>
      <c r="G341" s="209"/>
      <c r="H341" s="212">
        <v>2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147</v>
      </c>
      <c r="AU341" s="218" t="s">
        <v>145</v>
      </c>
      <c r="AV341" s="14" t="s">
        <v>145</v>
      </c>
      <c r="AW341" s="14" t="s">
        <v>31</v>
      </c>
      <c r="AX341" s="14" t="s">
        <v>73</v>
      </c>
      <c r="AY341" s="218" t="s">
        <v>137</v>
      </c>
    </row>
    <row r="342" spans="1:65" s="15" customFormat="1" ht="11.25">
      <c r="B342" s="219"/>
      <c r="C342" s="220"/>
      <c r="D342" s="199" t="s">
        <v>147</v>
      </c>
      <c r="E342" s="221" t="s">
        <v>1</v>
      </c>
      <c r="F342" s="222" t="s">
        <v>178</v>
      </c>
      <c r="G342" s="220"/>
      <c r="H342" s="223">
        <v>6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147</v>
      </c>
      <c r="AU342" s="229" t="s">
        <v>145</v>
      </c>
      <c r="AV342" s="15" t="s">
        <v>144</v>
      </c>
      <c r="AW342" s="15" t="s">
        <v>31</v>
      </c>
      <c r="AX342" s="15" t="s">
        <v>81</v>
      </c>
      <c r="AY342" s="229" t="s">
        <v>137</v>
      </c>
    </row>
    <row r="343" spans="1:65" s="2" customFormat="1" ht="16.5" customHeight="1">
      <c r="A343" s="34"/>
      <c r="B343" s="35"/>
      <c r="C343" s="183" t="s">
        <v>445</v>
      </c>
      <c r="D343" s="183" t="s">
        <v>140</v>
      </c>
      <c r="E343" s="184" t="s">
        <v>446</v>
      </c>
      <c r="F343" s="185" t="s">
        <v>447</v>
      </c>
      <c r="G343" s="186" t="s">
        <v>244</v>
      </c>
      <c r="H343" s="187">
        <v>7</v>
      </c>
      <c r="I343" s="188"/>
      <c r="J343" s="189">
        <f>ROUND(I343*H343,2)</f>
        <v>0</v>
      </c>
      <c r="K343" s="190"/>
      <c r="L343" s="39"/>
      <c r="M343" s="191" t="s">
        <v>1</v>
      </c>
      <c r="N343" s="192" t="s">
        <v>39</v>
      </c>
      <c r="O343" s="71"/>
      <c r="P343" s="193">
        <f>O343*H343</f>
        <v>0</v>
      </c>
      <c r="Q343" s="193">
        <v>4.7649999999999998E-4</v>
      </c>
      <c r="R343" s="193">
        <f>Q343*H343</f>
        <v>3.3354999999999999E-3</v>
      </c>
      <c r="S343" s="193">
        <v>0</v>
      </c>
      <c r="T343" s="19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5" t="s">
        <v>254</v>
      </c>
      <c r="AT343" s="195" t="s">
        <v>140</v>
      </c>
      <c r="AU343" s="195" t="s">
        <v>145</v>
      </c>
      <c r="AY343" s="17" t="s">
        <v>137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17" t="s">
        <v>145</v>
      </c>
      <c r="BK343" s="196">
        <f>ROUND(I343*H343,2)</f>
        <v>0</v>
      </c>
      <c r="BL343" s="17" t="s">
        <v>254</v>
      </c>
      <c r="BM343" s="195" t="s">
        <v>448</v>
      </c>
    </row>
    <row r="344" spans="1:65" s="13" customFormat="1" ht="11.25">
      <c r="B344" s="197"/>
      <c r="C344" s="198"/>
      <c r="D344" s="199" t="s">
        <v>147</v>
      </c>
      <c r="E344" s="200" t="s">
        <v>1</v>
      </c>
      <c r="F344" s="201" t="s">
        <v>449</v>
      </c>
      <c r="G344" s="198"/>
      <c r="H344" s="200" t="s">
        <v>1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147</v>
      </c>
      <c r="AU344" s="207" t="s">
        <v>145</v>
      </c>
      <c r="AV344" s="13" t="s">
        <v>81</v>
      </c>
      <c r="AW344" s="13" t="s">
        <v>31</v>
      </c>
      <c r="AX344" s="13" t="s">
        <v>73</v>
      </c>
      <c r="AY344" s="207" t="s">
        <v>137</v>
      </c>
    </row>
    <row r="345" spans="1:65" s="14" customFormat="1" ht="11.25">
      <c r="B345" s="208"/>
      <c r="C345" s="209"/>
      <c r="D345" s="199" t="s">
        <v>147</v>
      </c>
      <c r="E345" s="210" t="s">
        <v>1</v>
      </c>
      <c r="F345" s="211" t="s">
        <v>144</v>
      </c>
      <c r="G345" s="209"/>
      <c r="H345" s="212">
        <v>4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147</v>
      </c>
      <c r="AU345" s="218" t="s">
        <v>145</v>
      </c>
      <c r="AV345" s="14" t="s">
        <v>145</v>
      </c>
      <c r="AW345" s="14" t="s">
        <v>31</v>
      </c>
      <c r="AX345" s="14" t="s">
        <v>73</v>
      </c>
      <c r="AY345" s="218" t="s">
        <v>137</v>
      </c>
    </row>
    <row r="346" spans="1:65" s="13" customFormat="1" ht="11.25">
      <c r="B346" s="197"/>
      <c r="C346" s="198"/>
      <c r="D346" s="199" t="s">
        <v>147</v>
      </c>
      <c r="E346" s="200" t="s">
        <v>1</v>
      </c>
      <c r="F346" s="201" t="s">
        <v>305</v>
      </c>
      <c r="G346" s="198"/>
      <c r="H346" s="200" t="s">
        <v>1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147</v>
      </c>
      <c r="AU346" s="207" t="s">
        <v>145</v>
      </c>
      <c r="AV346" s="13" t="s">
        <v>81</v>
      </c>
      <c r="AW346" s="13" t="s">
        <v>31</v>
      </c>
      <c r="AX346" s="13" t="s">
        <v>73</v>
      </c>
      <c r="AY346" s="207" t="s">
        <v>137</v>
      </c>
    </row>
    <row r="347" spans="1:65" s="14" customFormat="1" ht="11.25">
      <c r="B347" s="208"/>
      <c r="C347" s="209"/>
      <c r="D347" s="199" t="s">
        <v>147</v>
      </c>
      <c r="E347" s="210" t="s">
        <v>1</v>
      </c>
      <c r="F347" s="211" t="s">
        <v>138</v>
      </c>
      <c r="G347" s="209"/>
      <c r="H347" s="212">
        <v>3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147</v>
      </c>
      <c r="AU347" s="218" t="s">
        <v>145</v>
      </c>
      <c r="AV347" s="14" t="s">
        <v>145</v>
      </c>
      <c r="AW347" s="14" t="s">
        <v>31</v>
      </c>
      <c r="AX347" s="14" t="s">
        <v>73</v>
      </c>
      <c r="AY347" s="218" t="s">
        <v>137</v>
      </c>
    </row>
    <row r="348" spans="1:65" s="15" customFormat="1" ht="11.25">
      <c r="B348" s="219"/>
      <c r="C348" s="220"/>
      <c r="D348" s="199" t="s">
        <v>147</v>
      </c>
      <c r="E348" s="221" t="s">
        <v>1</v>
      </c>
      <c r="F348" s="222" t="s">
        <v>178</v>
      </c>
      <c r="G348" s="220"/>
      <c r="H348" s="223">
        <v>7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147</v>
      </c>
      <c r="AU348" s="229" t="s">
        <v>145</v>
      </c>
      <c r="AV348" s="15" t="s">
        <v>144</v>
      </c>
      <c r="AW348" s="15" t="s">
        <v>31</v>
      </c>
      <c r="AX348" s="15" t="s">
        <v>81</v>
      </c>
      <c r="AY348" s="229" t="s">
        <v>137</v>
      </c>
    </row>
    <row r="349" spans="1:65" s="2" customFormat="1" ht="16.5" customHeight="1">
      <c r="A349" s="34"/>
      <c r="B349" s="35"/>
      <c r="C349" s="183" t="s">
        <v>450</v>
      </c>
      <c r="D349" s="183" t="s">
        <v>140</v>
      </c>
      <c r="E349" s="184" t="s">
        <v>451</v>
      </c>
      <c r="F349" s="185" t="s">
        <v>452</v>
      </c>
      <c r="G349" s="186" t="s">
        <v>244</v>
      </c>
      <c r="H349" s="187">
        <v>2</v>
      </c>
      <c r="I349" s="188"/>
      <c r="J349" s="189">
        <f>ROUND(I349*H349,2)</f>
        <v>0</v>
      </c>
      <c r="K349" s="190"/>
      <c r="L349" s="39"/>
      <c r="M349" s="191" t="s">
        <v>1</v>
      </c>
      <c r="N349" s="192" t="s">
        <v>39</v>
      </c>
      <c r="O349" s="71"/>
      <c r="P349" s="193">
        <f>O349*H349</f>
        <v>0</v>
      </c>
      <c r="Q349" s="193">
        <v>7.092E-4</v>
      </c>
      <c r="R349" s="193">
        <f>Q349*H349</f>
        <v>1.4184E-3</v>
      </c>
      <c r="S349" s="193">
        <v>0</v>
      </c>
      <c r="T349" s="194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5" t="s">
        <v>254</v>
      </c>
      <c r="AT349" s="195" t="s">
        <v>140</v>
      </c>
      <c r="AU349" s="195" t="s">
        <v>145</v>
      </c>
      <c r="AY349" s="17" t="s">
        <v>137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17" t="s">
        <v>145</v>
      </c>
      <c r="BK349" s="196">
        <f>ROUND(I349*H349,2)</f>
        <v>0</v>
      </c>
      <c r="BL349" s="17" t="s">
        <v>254</v>
      </c>
      <c r="BM349" s="195" t="s">
        <v>453</v>
      </c>
    </row>
    <row r="350" spans="1:65" s="13" customFormat="1" ht="11.25">
      <c r="B350" s="197"/>
      <c r="C350" s="198"/>
      <c r="D350" s="199" t="s">
        <v>147</v>
      </c>
      <c r="E350" s="200" t="s">
        <v>1</v>
      </c>
      <c r="F350" s="201" t="s">
        <v>174</v>
      </c>
      <c r="G350" s="198"/>
      <c r="H350" s="200" t="s">
        <v>1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147</v>
      </c>
      <c r="AU350" s="207" t="s">
        <v>145</v>
      </c>
      <c r="AV350" s="13" t="s">
        <v>81</v>
      </c>
      <c r="AW350" s="13" t="s">
        <v>31</v>
      </c>
      <c r="AX350" s="13" t="s">
        <v>73</v>
      </c>
      <c r="AY350" s="207" t="s">
        <v>137</v>
      </c>
    </row>
    <row r="351" spans="1:65" s="14" customFormat="1" ht="11.25">
      <c r="B351" s="208"/>
      <c r="C351" s="209"/>
      <c r="D351" s="199" t="s">
        <v>147</v>
      </c>
      <c r="E351" s="210" t="s">
        <v>1</v>
      </c>
      <c r="F351" s="211" t="s">
        <v>145</v>
      </c>
      <c r="G351" s="209"/>
      <c r="H351" s="212">
        <v>2</v>
      </c>
      <c r="I351" s="213"/>
      <c r="J351" s="209"/>
      <c r="K351" s="209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147</v>
      </c>
      <c r="AU351" s="218" t="s">
        <v>145</v>
      </c>
      <c r="AV351" s="14" t="s">
        <v>145</v>
      </c>
      <c r="AW351" s="14" t="s">
        <v>31</v>
      </c>
      <c r="AX351" s="14" t="s">
        <v>73</v>
      </c>
      <c r="AY351" s="218" t="s">
        <v>137</v>
      </c>
    </row>
    <row r="352" spans="1:65" s="15" customFormat="1" ht="11.25">
      <c r="B352" s="219"/>
      <c r="C352" s="220"/>
      <c r="D352" s="199" t="s">
        <v>147</v>
      </c>
      <c r="E352" s="221" t="s">
        <v>1</v>
      </c>
      <c r="F352" s="222" t="s">
        <v>178</v>
      </c>
      <c r="G352" s="220"/>
      <c r="H352" s="223">
        <v>2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147</v>
      </c>
      <c r="AU352" s="229" t="s">
        <v>145</v>
      </c>
      <c r="AV352" s="15" t="s">
        <v>144</v>
      </c>
      <c r="AW352" s="15" t="s">
        <v>31</v>
      </c>
      <c r="AX352" s="15" t="s">
        <v>81</v>
      </c>
      <c r="AY352" s="229" t="s">
        <v>137</v>
      </c>
    </row>
    <row r="353" spans="1:65" s="2" customFormat="1" ht="16.5" customHeight="1">
      <c r="A353" s="34"/>
      <c r="B353" s="35"/>
      <c r="C353" s="183" t="s">
        <v>454</v>
      </c>
      <c r="D353" s="183" t="s">
        <v>140</v>
      </c>
      <c r="E353" s="184" t="s">
        <v>455</v>
      </c>
      <c r="F353" s="185" t="s">
        <v>456</v>
      </c>
      <c r="G353" s="186" t="s">
        <v>244</v>
      </c>
      <c r="H353" s="187">
        <v>1</v>
      </c>
      <c r="I353" s="188"/>
      <c r="J353" s="189">
        <f>ROUND(I353*H353,2)</f>
        <v>0</v>
      </c>
      <c r="K353" s="190"/>
      <c r="L353" s="39"/>
      <c r="M353" s="191" t="s">
        <v>1</v>
      </c>
      <c r="N353" s="192" t="s">
        <v>39</v>
      </c>
      <c r="O353" s="71"/>
      <c r="P353" s="193">
        <f>O353*H353</f>
        <v>0</v>
      </c>
      <c r="Q353" s="193">
        <v>2.2361999999999998E-3</v>
      </c>
      <c r="R353" s="193">
        <f>Q353*H353</f>
        <v>2.2361999999999998E-3</v>
      </c>
      <c r="S353" s="193">
        <v>0</v>
      </c>
      <c r="T353" s="19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5" t="s">
        <v>254</v>
      </c>
      <c r="AT353" s="195" t="s">
        <v>140</v>
      </c>
      <c r="AU353" s="195" t="s">
        <v>145</v>
      </c>
      <c r="AY353" s="17" t="s">
        <v>137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7" t="s">
        <v>145</v>
      </c>
      <c r="BK353" s="196">
        <f>ROUND(I353*H353,2)</f>
        <v>0</v>
      </c>
      <c r="BL353" s="17" t="s">
        <v>254</v>
      </c>
      <c r="BM353" s="195" t="s">
        <v>457</v>
      </c>
    </row>
    <row r="354" spans="1:65" s="13" customFormat="1" ht="11.25">
      <c r="B354" s="197"/>
      <c r="C354" s="198"/>
      <c r="D354" s="199" t="s">
        <v>147</v>
      </c>
      <c r="E354" s="200" t="s">
        <v>1</v>
      </c>
      <c r="F354" s="201" t="s">
        <v>170</v>
      </c>
      <c r="G354" s="198"/>
      <c r="H354" s="200" t="s">
        <v>1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147</v>
      </c>
      <c r="AU354" s="207" t="s">
        <v>145</v>
      </c>
      <c r="AV354" s="13" t="s">
        <v>81</v>
      </c>
      <c r="AW354" s="13" t="s">
        <v>31</v>
      </c>
      <c r="AX354" s="13" t="s">
        <v>73</v>
      </c>
      <c r="AY354" s="207" t="s">
        <v>137</v>
      </c>
    </row>
    <row r="355" spans="1:65" s="14" customFormat="1" ht="11.25">
      <c r="B355" s="208"/>
      <c r="C355" s="209"/>
      <c r="D355" s="199" t="s">
        <v>147</v>
      </c>
      <c r="E355" s="210" t="s">
        <v>1</v>
      </c>
      <c r="F355" s="211" t="s">
        <v>81</v>
      </c>
      <c r="G355" s="209"/>
      <c r="H355" s="212">
        <v>1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147</v>
      </c>
      <c r="AU355" s="218" t="s">
        <v>145</v>
      </c>
      <c r="AV355" s="14" t="s">
        <v>145</v>
      </c>
      <c r="AW355" s="14" t="s">
        <v>31</v>
      </c>
      <c r="AX355" s="14" t="s">
        <v>81</v>
      </c>
      <c r="AY355" s="218" t="s">
        <v>137</v>
      </c>
    </row>
    <row r="356" spans="1:65" s="2" customFormat="1" ht="16.5" customHeight="1">
      <c r="A356" s="34"/>
      <c r="B356" s="35"/>
      <c r="C356" s="183" t="s">
        <v>458</v>
      </c>
      <c r="D356" s="183" t="s">
        <v>140</v>
      </c>
      <c r="E356" s="184" t="s">
        <v>459</v>
      </c>
      <c r="F356" s="185" t="s">
        <v>460</v>
      </c>
      <c r="G356" s="186" t="s">
        <v>233</v>
      </c>
      <c r="H356" s="187">
        <v>2</v>
      </c>
      <c r="I356" s="188"/>
      <c r="J356" s="189">
        <f>ROUND(I356*H356,2)</f>
        <v>0</v>
      </c>
      <c r="K356" s="190"/>
      <c r="L356" s="39"/>
      <c r="M356" s="191" t="s">
        <v>1</v>
      </c>
      <c r="N356" s="192" t="s">
        <v>39</v>
      </c>
      <c r="O356" s="71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5" t="s">
        <v>254</v>
      </c>
      <c r="AT356" s="195" t="s">
        <v>140</v>
      </c>
      <c r="AU356" s="195" t="s">
        <v>145</v>
      </c>
      <c r="AY356" s="17" t="s">
        <v>137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17" t="s">
        <v>145</v>
      </c>
      <c r="BK356" s="196">
        <f>ROUND(I356*H356,2)</f>
        <v>0</v>
      </c>
      <c r="BL356" s="17" t="s">
        <v>254</v>
      </c>
      <c r="BM356" s="195" t="s">
        <v>461</v>
      </c>
    </row>
    <row r="357" spans="1:65" s="13" customFormat="1" ht="11.25">
      <c r="B357" s="197"/>
      <c r="C357" s="198"/>
      <c r="D357" s="199" t="s">
        <v>147</v>
      </c>
      <c r="E357" s="200" t="s">
        <v>1</v>
      </c>
      <c r="F357" s="201" t="s">
        <v>442</v>
      </c>
      <c r="G357" s="198"/>
      <c r="H357" s="200" t="s">
        <v>1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147</v>
      </c>
      <c r="AU357" s="207" t="s">
        <v>145</v>
      </c>
      <c r="AV357" s="13" t="s">
        <v>81</v>
      </c>
      <c r="AW357" s="13" t="s">
        <v>31</v>
      </c>
      <c r="AX357" s="13" t="s">
        <v>73</v>
      </c>
      <c r="AY357" s="207" t="s">
        <v>137</v>
      </c>
    </row>
    <row r="358" spans="1:65" s="14" customFormat="1" ht="11.25">
      <c r="B358" s="208"/>
      <c r="C358" s="209"/>
      <c r="D358" s="199" t="s">
        <v>147</v>
      </c>
      <c r="E358" s="210" t="s">
        <v>1</v>
      </c>
      <c r="F358" s="211" t="s">
        <v>81</v>
      </c>
      <c r="G358" s="209"/>
      <c r="H358" s="212">
        <v>1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147</v>
      </c>
      <c r="AU358" s="218" t="s">
        <v>145</v>
      </c>
      <c r="AV358" s="14" t="s">
        <v>145</v>
      </c>
      <c r="AW358" s="14" t="s">
        <v>31</v>
      </c>
      <c r="AX358" s="14" t="s">
        <v>73</v>
      </c>
      <c r="AY358" s="218" t="s">
        <v>137</v>
      </c>
    </row>
    <row r="359" spans="1:65" s="13" customFormat="1" ht="11.25">
      <c r="B359" s="197"/>
      <c r="C359" s="198"/>
      <c r="D359" s="199" t="s">
        <v>147</v>
      </c>
      <c r="E359" s="200" t="s">
        <v>1</v>
      </c>
      <c r="F359" s="201" t="s">
        <v>462</v>
      </c>
      <c r="G359" s="198"/>
      <c r="H359" s="200" t="s">
        <v>1</v>
      </c>
      <c r="I359" s="202"/>
      <c r="J359" s="198"/>
      <c r="K359" s="198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147</v>
      </c>
      <c r="AU359" s="207" t="s">
        <v>145</v>
      </c>
      <c r="AV359" s="13" t="s">
        <v>81</v>
      </c>
      <c r="AW359" s="13" t="s">
        <v>31</v>
      </c>
      <c r="AX359" s="13" t="s">
        <v>73</v>
      </c>
      <c r="AY359" s="207" t="s">
        <v>137</v>
      </c>
    </row>
    <row r="360" spans="1:65" s="14" customFormat="1" ht="11.25">
      <c r="B360" s="208"/>
      <c r="C360" s="209"/>
      <c r="D360" s="199" t="s">
        <v>147</v>
      </c>
      <c r="E360" s="210" t="s">
        <v>1</v>
      </c>
      <c r="F360" s="211" t="s">
        <v>81</v>
      </c>
      <c r="G360" s="209"/>
      <c r="H360" s="212">
        <v>1</v>
      </c>
      <c r="I360" s="213"/>
      <c r="J360" s="209"/>
      <c r="K360" s="209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147</v>
      </c>
      <c r="AU360" s="218" t="s">
        <v>145</v>
      </c>
      <c r="AV360" s="14" t="s">
        <v>145</v>
      </c>
      <c r="AW360" s="14" t="s">
        <v>31</v>
      </c>
      <c r="AX360" s="14" t="s">
        <v>73</v>
      </c>
      <c r="AY360" s="218" t="s">
        <v>137</v>
      </c>
    </row>
    <row r="361" spans="1:65" s="15" customFormat="1" ht="11.25">
      <c r="B361" s="219"/>
      <c r="C361" s="220"/>
      <c r="D361" s="199" t="s">
        <v>147</v>
      </c>
      <c r="E361" s="221" t="s">
        <v>1</v>
      </c>
      <c r="F361" s="222" t="s">
        <v>178</v>
      </c>
      <c r="G361" s="220"/>
      <c r="H361" s="223">
        <v>2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147</v>
      </c>
      <c r="AU361" s="229" t="s">
        <v>145</v>
      </c>
      <c r="AV361" s="15" t="s">
        <v>144</v>
      </c>
      <c r="AW361" s="15" t="s">
        <v>31</v>
      </c>
      <c r="AX361" s="15" t="s">
        <v>81</v>
      </c>
      <c r="AY361" s="229" t="s">
        <v>137</v>
      </c>
    </row>
    <row r="362" spans="1:65" s="2" customFormat="1" ht="16.5" customHeight="1">
      <c r="A362" s="34"/>
      <c r="B362" s="35"/>
      <c r="C362" s="183" t="s">
        <v>463</v>
      </c>
      <c r="D362" s="183" t="s">
        <v>140</v>
      </c>
      <c r="E362" s="184" t="s">
        <v>464</v>
      </c>
      <c r="F362" s="185" t="s">
        <v>465</v>
      </c>
      <c r="G362" s="186" t="s">
        <v>233</v>
      </c>
      <c r="H362" s="187">
        <v>3</v>
      </c>
      <c r="I362" s="188"/>
      <c r="J362" s="189">
        <f>ROUND(I362*H362,2)</f>
        <v>0</v>
      </c>
      <c r="K362" s="190"/>
      <c r="L362" s="39"/>
      <c r="M362" s="191" t="s">
        <v>1</v>
      </c>
      <c r="N362" s="192" t="s">
        <v>39</v>
      </c>
      <c r="O362" s="71"/>
      <c r="P362" s="193">
        <f>O362*H362</f>
        <v>0</v>
      </c>
      <c r="Q362" s="193">
        <v>0</v>
      </c>
      <c r="R362" s="193">
        <f>Q362*H362</f>
        <v>0</v>
      </c>
      <c r="S362" s="193">
        <v>0</v>
      </c>
      <c r="T362" s="194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5" t="s">
        <v>254</v>
      </c>
      <c r="AT362" s="195" t="s">
        <v>140</v>
      </c>
      <c r="AU362" s="195" t="s">
        <v>145</v>
      </c>
      <c r="AY362" s="17" t="s">
        <v>137</v>
      </c>
      <c r="BE362" s="196">
        <f>IF(N362="základní",J362,0)</f>
        <v>0</v>
      </c>
      <c r="BF362" s="196">
        <f>IF(N362="snížená",J362,0)</f>
        <v>0</v>
      </c>
      <c r="BG362" s="196">
        <f>IF(N362="zákl. přenesená",J362,0)</f>
        <v>0</v>
      </c>
      <c r="BH362" s="196">
        <f>IF(N362="sníž. přenesená",J362,0)</f>
        <v>0</v>
      </c>
      <c r="BI362" s="196">
        <f>IF(N362="nulová",J362,0)</f>
        <v>0</v>
      </c>
      <c r="BJ362" s="17" t="s">
        <v>145</v>
      </c>
      <c r="BK362" s="196">
        <f>ROUND(I362*H362,2)</f>
        <v>0</v>
      </c>
      <c r="BL362" s="17" t="s">
        <v>254</v>
      </c>
      <c r="BM362" s="195" t="s">
        <v>466</v>
      </c>
    </row>
    <row r="363" spans="1:65" s="13" customFormat="1" ht="11.25">
      <c r="B363" s="197"/>
      <c r="C363" s="198"/>
      <c r="D363" s="199" t="s">
        <v>147</v>
      </c>
      <c r="E363" s="200" t="s">
        <v>1</v>
      </c>
      <c r="F363" s="201" t="s">
        <v>449</v>
      </c>
      <c r="G363" s="198"/>
      <c r="H363" s="200" t="s">
        <v>1</v>
      </c>
      <c r="I363" s="202"/>
      <c r="J363" s="198"/>
      <c r="K363" s="198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147</v>
      </c>
      <c r="AU363" s="207" t="s">
        <v>145</v>
      </c>
      <c r="AV363" s="13" t="s">
        <v>81</v>
      </c>
      <c r="AW363" s="13" t="s">
        <v>31</v>
      </c>
      <c r="AX363" s="13" t="s">
        <v>73</v>
      </c>
      <c r="AY363" s="207" t="s">
        <v>137</v>
      </c>
    </row>
    <row r="364" spans="1:65" s="14" customFormat="1" ht="11.25">
      <c r="B364" s="208"/>
      <c r="C364" s="209"/>
      <c r="D364" s="199" t="s">
        <v>147</v>
      </c>
      <c r="E364" s="210" t="s">
        <v>1</v>
      </c>
      <c r="F364" s="211" t="s">
        <v>467</v>
      </c>
      <c r="G364" s="209"/>
      <c r="H364" s="212">
        <v>2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147</v>
      </c>
      <c r="AU364" s="218" t="s">
        <v>145</v>
      </c>
      <c r="AV364" s="14" t="s">
        <v>145</v>
      </c>
      <c r="AW364" s="14" t="s">
        <v>31</v>
      </c>
      <c r="AX364" s="14" t="s">
        <v>73</v>
      </c>
      <c r="AY364" s="218" t="s">
        <v>137</v>
      </c>
    </row>
    <row r="365" spans="1:65" s="13" customFormat="1" ht="11.25">
      <c r="B365" s="197"/>
      <c r="C365" s="198"/>
      <c r="D365" s="199" t="s">
        <v>147</v>
      </c>
      <c r="E365" s="200" t="s">
        <v>1</v>
      </c>
      <c r="F365" s="201" t="s">
        <v>468</v>
      </c>
      <c r="G365" s="198"/>
      <c r="H365" s="200" t="s">
        <v>1</v>
      </c>
      <c r="I365" s="202"/>
      <c r="J365" s="198"/>
      <c r="K365" s="198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147</v>
      </c>
      <c r="AU365" s="207" t="s">
        <v>145</v>
      </c>
      <c r="AV365" s="13" t="s">
        <v>81</v>
      </c>
      <c r="AW365" s="13" t="s">
        <v>31</v>
      </c>
      <c r="AX365" s="13" t="s">
        <v>73</v>
      </c>
      <c r="AY365" s="207" t="s">
        <v>137</v>
      </c>
    </row>
    <row r="366" spans="1:65" s="14" customFormat="1" ht="11.25">
      <c r="B366" s="208"/>
      <c r="C366" s="209"/>
      <c r="D366" s="199" t="s">
        <v>147</v>
      </c>
      <c r="E366" s="210" t="s">
        <v>1</v>
      </c>
      <c r="F366" s="211" t="s">
        <v>81</v>
      </c>
      <c r="G366" s="209"/>
      <c r="H366" s="212">
        <v>1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147</v>
      </c>
      <c r="AU366" s="218" t="s">
        <v>145</v>
      </c>
      <c r="AV366" s="14" t="s">
        <v>145</v>
      </c>
      <c r="AW366" s="14" t="s">
        <v>31</v>
      </c>
      <c r="AX366" s="14" t="s">
        <v>73</v>
      </c>
      <c r="AY366" s="218" t="s">
        <v>137</v>
      </c>
    </row>
    <row r="367" spans="1:65" s="15" customFormat="1" ht="11.25">
      <c r="B367" s="219"/>
      <c r="C367" s="220"/>
      <c r="D367" s="199" t="s">
        <v>147</v>
      </c>
      <c r="E367" s="221" t="s">
        <v>1</v>
      </c>
      <c r="F367" s="222" t="s">
        <v>178</v>
      </c>
      <c r="G367" s="220"/>
      <c r="H367" s="223">
        <v>3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147</v>
      </c>
      <c r="AU367" s="229" t="s">
        <v>145</v>
      </c>
      <c r="AV367" s="15" t="s">
        <v>144</v>
      </c>
      <c r="AW367" s="15" t="s">
        <v>31</v>
      </c>
      <c r="AX367" s="15" t="s">
        <v>81</v>
      </c>
      <c r="AY367" s="229" t="s">
        <v>137</v>
      </c>
    </row>
    <row r="368" spans="1:65" s="2" customFormat="1" ht="21.75" customHeight="1">
      <c r="A368" s="34"/>
      <c r="B368" s="35"/>
      <c r="C368" s="183" t="s">
        <v>469</v>
      </c>
      <c r="D368" s="183" t="s">
        <v>140</v>
      </c>
      <c r="E368" s="184" t="s">
        <v>470</v>
      </c>
      <c r="F368" s="185" t="s">
        <v>471</v>
      </c>
      <c r="G368" s="186" t="s">
        <v>233</v>
      </c>
      <c r="H368" s="187">
        <v>1</v>
      </c>
      <c r="I368" s="188"/>
      <c r="J368" s="189">
        <f>ROUND(I368*H368,2)</f>
        <v>0</v>
      </c>
      <c r="K368" s="190"/>
      <c r="L368" s="39"/>
      <c r="M368" s="191" t="s">
        <v>1</v>
      </c>
      <c r="N368" s="192" t="s">
        <v>39</v>
      </c>
      <c r="O368" s="71"/>
      <c r="P368" s="193">
        <f>O368*H368</f>
        <v>0</v>
      </c>
      <c r="Q368" s="193">
        <v>0</v>
      </c>
      <c r="R368" s="193">
        <f>Q368*H368</f>
        <v>0</v>
      </c>
      <c r="S368" s="193">
        <v>0</v>
      </c>
      <c r="T368" s="194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5" t="s">
        <v>254</v>
      </c>
      <c r="AT368" s="195" t="s">
        <v>140</v>
      </c>
      <c r="AU368" s="195" t="s">
        <v>145</v>
      </c>
      <c r="AY368" s="17" t="s">
        <v>137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17" t="s">
        <v>145</v>
      </c>
      <c r="BK368" s="196">
        <f>ROUND(I368*H368,2)</f>
        <v>0</v>
      </c>
      <c r="BL368" s="17" t="s">
        <v>254</v>
      </c>
      <c r="BM368" s="195" t="s">
        <v>472</v>
      </c>
    </row>
    <row r="369" spans="1:65" s="13" customFormat="1" ht="11.25">
      <c r="B369" s="197"/>
      <c r="C369" s="198"/>
      <c r="D369" s="199" t="s">
        <v>147</v>
      </c>
      <c r="E369" s="200" t="s">
        <v>1</v>
      </c>
      <c r="F369" s="201" t="s">
        <v>170</v>
      </c>
      <c r="G369" s="198"/>
      <c r="H369" s="200" t="s">
        <v>1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147</v>
      </c>
      <c r="AU369" s="207" t="s">
        <v>145</v>
      </c>
      <c r="AV369" s="13" t="s">
        <v>81</v>
      </c>
      <c r="AW369" s="13" t="s">
        <v>31</v>
      </c>
      <c r="AX369" s="13" t="s">
        <v>73</v>
      </c>
      <c r="AY369" s="207" t="s">
        <v>137</v>
      </c>
    </row>
    <row r="370" spans="1:65" s="14" customFormat="1" ht="11.25">
      <c r="B370" s="208"/>
      <c r="C370" s="209"/>
      <c r="D370" s="199" t="s">
        <v>147</v>
      </c>
      <c r="E370" s="210" t="s">
        <v>1</v>
      </c>
      <c r="F370" s="211" t="s">
        <v>81</v>
      </c>
      <c r="G370" s="209"/>
      <c r="H370" s="212">
        <v>1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147</v>
      </c>
      <c r="AU370" s="218" t="s">
        <v>145</v>
      </c>
      <c r="AV370" s="14" t="s">
        <v>145</v>
      </c>
      <c r="AW370" s="14" t="s">
        <v>31</v>
      </c>
      <c r="AX370" s="14" t="s">
        <v>81</v>
      </c>
      <c r="AY370" s="218" t="s">
        <v>137</v>
      </c>
    </row>
    <row r="371" spans="1:65" s="2" customFormat="1" ht="24.2" customHeight="1">
      <c r="A371" s="34"/>
      <c r="B371" s="35"/>
      <c r="C371" s="183" t="s">
        <v>473</v>
      </c>
      <c r="D371" s="183" t="s">
        <v>140</v>
      </c>
      <c r="E371" s="184" t="s">
        <v>474</v>
      </c>
      <c r="F371" s="185" t="s">
        <v>475</v>
      </c>
      <c r="G371" s="186" t="s">
        <v>233</v>
      </c>
      <c r="H371" s="187">
        <v>2</v>
      </c>
      <c r="I371" s="188"/>
      <c r="J371" s="189">
        <f>ROUND(I371*H371,2)</f>
        <v>0</v>
      </c>
      <c r="K371" s="190"/>
      <c r="L371" s="39"/>
      <c r="M371" s="191" t="s">
        <v>1</v>
      </c>
      <c r="N371" s="192" t="s">
        <v>39</v>
      </c>
      <c r="O371" s="71"/>
      <c r="P371" s="193">
        <f>O371*H371</f>
        <v>0</v>
      </c>
      <c r="Q371" s="193">
        <v>6.0000000000000002E-5</v>
      </c>
      <c r="R371" s="193">
        <f>Q371*H371</f>
        <v>1.2E-4</v>
      </c>
      <c r="S371" s="193">
        <v>0</v>
      </c>
      <c r="T371" s="19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5" t="s">
        <v>254</v>
      </c>
      <c r="AT371" s="195" t="s">
        <v>140</v>
      </c>
      <c r="AU371" s="195" t="s">
        <v>145</v>
      </c>
      <c r="AY371" s="17" t="s">
        <v>137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7" t="s">
        <v>145</v>
      </c>
      <c r="BK371" s="196">
        <f>ROUND(I371*H371,2)</f>
        <v>0</v>
      </c>
      <c r="BL371" s="17" t="s">
        <v>254</v>
      </c>
      <c r="BM371" s="195" t="s">
        <v>476</v>
      </c>
    </row>
    <row r="372" spans="1:65" s="2" customFormat="1" ht="24.2" customHeight="1">
      <c r="A372" s="34"/>
      <c r="B372" s="35"/>
      <c r="C372" s="230" t="s">
        <v>477</v>
      </c>
      <c r="D372" s="230" t="s">
        <v>374</v>
      </c>
      <c r="E372" s="231" t="s">
        <v>478</v>
      </c>
      <c r="F372" s="232" t="s">
        <v>479</v>
      </c>
      <c r="G372" s="233" t="s">
        <v>233</v>
      </c>
      <c r="H372" s="234">
        <v>2</v>
      </c>
      <c r="I372" s="235"/>
      <c r="J372" s="236">
        <f>ROUND(I372*H372,2)</f>
        <v>0</v>
      </c>
      <c r="K372" s="237"/>
      <c r="L372" s="238"/>
      <c r="M372" s="239" t="s">
        <v>1</v>
      </c>
      <c r="N372" s="240" t="s">
        <v>39</v>
      </c>
      <c r="O372" s="71"/>
      <c r="P372" s="193">
        <f>O372*H372</f>
        <v>0</v>
      </c>
      <c r="Q372" s="193">
        <v>4.4999999999999999E-4</v>
      </c>
      <c r="R372" s="193">
        <f>Q372*H372</f>
        <v>8.9999999999999998E-4</v>
      </c>
      <c r="S372" s="193">
        <v>0</v>
      </c>
      <c r="T372" s="194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5" t="s">
        <v>335</v>
      </c>
      <c r="AT372" s="195" t="s">
        <v>374</v>
      </c>
      <c r="AU372" s="195" t="s">
        <v>145</v>
      </c>
      <c r="AY372" s="17" t="s">
        <v>137</v>
      </c>
      <c r="BE372" s="196">
        <f>IF(N372="základní",J372,0)</f>
        <v>0</v>
      </c>
      <c r="BF372" s="196">
        <f>IF(N372="snížená",J372,0)</f>
        <v>0</v>
      </c>
      <c r="BG372" s="196">
        <f>IF(N372="zákl. přenesená",J372,0)</f>
        <v>0</v>
      </c>
      <c r="BH372" s="196">
        <f>IF(N372="sníž. přenesená",J372,0)</f>
        <v>0</v>
      </c>
      <c r="BI372" s="196">
        <f>IF(N372="nulová",J372,0)</f>
        <v>0</v>
      </c>
      <c r="BJ372" s="17" t="s">
        <v>145</v>
      </c>
      <c r="BK372" s="196">
        <f>ROUND(I372*H372,2)</f>
        <v>0</v>
      </c>
      <c r="BL372" s="17" t="s">
        <v>254</v>
      </c>
      <c r="BM372" s="195" t="s">
        <v>480</v>
      </c>
    </row>
    <row r="373" spans="1:65" s="2" customFormat="1" ht="16.5" customHeight="1">
      <c r="A373" s="34"/>
      <c r="B373" s="35"/>
      <c r="C373" s="230" t="s">
        <v>481</v>
      </c>
      <c r="D373" s="230" t="s">
        <v>374</v>
      </c>
      <c r="E373" s="231" t="s">
        <v>482</v>
      </c>
      <c r="F373" s="232" t="s">
        <v>483</v>
      </c>
      <c r="G373" s="233" t="s">
        <v>233</v>
      </c>
      <c r="H373" s="234">
        <v>3</v>
      </c>
      <c r="I373" s="235"/>
      <c r="J373" s="236">
        <f>ROUND(I373*H373,2)</f>
        <v>0</v>
      </c>
      <c r="K373" s="237"/>
      <c r="L373" s="238"/>
      <c r="M373" s="239" t="s">
        <v>1</v>
      </c>
      <c r="N373" s="240" t="s">
        <v>39</v>
      </c>
      <c r="O373" s="71"/>
      <c r="P373" s="193">
        <f>O373*H373</f>
        <v>0</v>
      </c>
      <c r="Q373" s="193">
        <v>1.0000000000000001E-5</v>
      </c>
      <c r="R373" s="193">
        <f>Q373*H373</f>
        <v>3.0000000000000004E-5</v>
      </c>
      <c r="S373" s="193">
        <v>0</v>
      </c>
      <c r="T373" s="19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5" t="s">
        <v>335</v>
      </c>
      <c r="AT373" s="195" t="s">
        <v>374</v>
      </c>
      <c r="AU373" s="195" t="s">
        <v>145</v>
      </c>
      <c r="AY373" s="17" t="s">
        <v>137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7" t="s">
        <v>145</v>
      </c>
      <c r="BK373" s="196">
        <f>ROUND(I373*H373,2)</f>
        <v>0</v>
      </c>
      <c r="BL373" s="17" t="s">
        <v>254</v>
      </c>
      <c r="BM373" s="195" t="s">
        <v>484</v>
      </c>
    </row>
    <row r="374" spans="1:65" s="13" customFormat="1" ht="11.25">
      <c r="B374" s="197"/>
      <c r="C374" s="198"/>
      <c r="D374" s="199" t="s">
        <v>147</v>
      </c>
      <c r="E374" s="200" t="s">
        <v>1</v>
      </c>
      <c r="F374" s="201" t="s">
        <v>485</v>
      </c>
      <c r="G374" s="198"/>
      <c r="H374" s="200" t="s">
        <v>1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147</v>
      </c>
      <c r="AU374" s="207" t="s">
        <v>145</v>
      </c>
      <c r="AV374" s="13" t="s">
        <v>81</v>
      </c>
      <c r="AW374" s="13" t="s">
        <v>31</v>
      </c>
      <c r="AX374" s="13" t="s">
        <v>73</v>
      </c>
      <c r="AY374" s="207" t="s">
        <v>137</v>
      </c>
    </row>
    <row r="375" spans="1:65" s="14" customFormat="1" ht="11.25">
      <c r="B375" s="208"/>
      <c r="C375" s="209"/>
      <c r="D375" s="199" t="s">
        <v>147</v>
      </c>
      <c r="E375" s="210" t="s">
        <v>1</v>
      </c>
      <c r="F375" s="211" t="s">
        <v>138</v>
      </c>
      <c r="G375" s="209"/>
      <c r="H375" s="212">
        <v>3</v>
      </c>
      <c r="I375" s="213"/>
      <c r="J375" s="209"/>
      <c r="K375" s="209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147</v>
      </c>
      <c r="AU375" s="218" t="s">
        <v>145</v>
      </c>
      <c r="AV375" s="14" t="s">
        <v>145</v>
      </c>
      <c r="AW375" s="14" t="s">
        <v>31</v>
      </c>
      <c r="AX375" s="14" t="s">
        <v>81</v>
      </c>
      <c r="AY375" s="218" t="s">
        <v>137</v>
      </c>
    </row>
    <row r="376" spans="1:65" s="2" customFormat="1" ht="21.75" customHeight="1">
      <c r="A376" s="34"/>
      <c r="B376" s="35"/>
      <c r="C376" s="183" t="s">
        <v>486</v>
      </c>
      <c r="D376" s="183" t="s">
        <v>140</v>
      </c>
      <c r="E376" s="184" t="s">
        <v>487</v>
      </c>
      <c r="F376" s="185" t="s">
        <v>488</v>
      </c>
      <c r="G376" s="186" t="s">
        <v>244</v>
      </c>
      <c r="H376" s="187">
        <v>16</v>
      </c>
      <c r="I376" s="188"/>
      <c r="J376" s="189">
        <f>ROUND(I376*H376,2)</f>
        <v>0</v>
      </c>
      <c r="K376" s="190"/>
      <c r="L376" s="39"/>
      <c r="M376" s="191" t="s">
        <v>1</v>
      </c>
      <c r="N376" s="192" t="s">
        <v>39</v>
      </c>
      <c r="O376" s="71"/>
      <c r="P376" s="193">
        <f>O376*H376</f>
        <v>0</v>
      </c>
      <c r="Q376" s="193">
        <v>0</v>
      </c>
      <c r="R376" s="193">
        <f>Q376*H376</f>
        <v>0</v>
      </c>
      <c r="S376" s="193">
        <v>0</v>
      </c>
      <c r="T376" s="194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5" t="s">
        <v>254</v>
      </c>
      <c r="AT376" s="195" t="s">
        <v>140</v>
      </c>
      <c r="AU376" s="195" t="s">
        <v>145</v>
      </c>
      <c r="AY376" s="17" t="s">
        <v>137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7" t="s">
        <v>145</v>
      </c>
      <c r="BK376" s="196">
        <f>ROUND(I376*H376,2)</f>
        <v>0</v>
      </c>
      <c r="BL376" s="17" t="s">
        <v>254</v>
      </c>
      <c r="BM376" s="195" t="s">
        <v>489</v>
      </c>
    </row>
    <row r="377" spans="1:65" s="2" customFormat="1" ht="24.2" customHeight="1">
      <c r="A377" s="34"/>
      <c r="B377" s="35"/>
      <c r="C377" s="183" t="s">
        <v>490</v>
      </c>
      <c r="D377" s="183" t="s">
        <v>140</v>
      </c>
      <c r="E377" s="184" t="s">
        <v>491</v>
      </c>
      <c r="F377" s="185" t="s">
        <v>492</v>
      </c>
      <c r="G377" s="186" t="s">
        <v>233</v>
      </c>
      <c r="H377" s="187">
        <v>1</v>
      </c>
      <c r="I377" s="188"/>
      <c r="J377" s="189">
        <f>ROUND(I377*H377,2)</f>
        <v>0</v>
      </c>
      <c r="K377" s="190"/>
      <c r="L377" s="39"/>
      <c r="M377" s="191" t="s">
        <v>1</v>
      </c>
      <c r="N377" s="192" t="s">
        <v>39</v>
      </c>
      <c r="O377" s="71"/>
      <c r="P377" s="193">
        <f>O377*H377</f>
        <v>0</v>
      </c>
      <c r="Q377" s="193">
        <v>0</v>
      </c>
      <c r="R377" s="193">
        <f>Q377*H377</f>
        <v>0</v>
      </c>
      <c r="S377" s="193">
        <v>0</v>
      </c>
      <c r="T377" s="194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5" t="s">
        <v>254</v>
      </c>
      <c r="AT377" s="195" t="s">
        <v>140</v>
      </c>
      <c r="AU377" s="195" t="s">
        <v>145</v>
      </c>
      <c r="AY377" s="17" t="s">
        <v>137</v>
      </c>
      <c r="BE377" s="196">
        <f>IF(N377="základní",J377,0)</f>
        <v>0</v>
      </c>
      <c r="BF377" s="196">
        <f>IF(N377="snížená",J377,0)</f>
        <v>0</v>
      </c>
      <c r="BG377" s="196">
        <f>IF(N377="zákl. přenesená",J377,0)</f>
        <v>0</v>
      </c>
      <c r="BH377" s="196">
        <f>IF(N377="sníž. přenesená",J377,0)</f>
        <v>0</v>
      </c>
      <c r="BI377" s="196">
        <f>IF(N377="nulová",J377,0)</f>
        <v>0</v>
      </c>
      <c r="BJ377" s="17" t="s">
        <v>145</v>
      </c>
      <c r="BK377" s="196">
        <f>ROUND(I377*H377,2)</f>
        <v>0</v>
      </c>
      <c r="BL377" s="17" t="s">
        <v>254</v>
      </c>
      <c r="BM377" s="195" t="s">
        <v>493</v>
      </c>
    </row>
    <row r="378" spans="1:65" s="2" customFormat="1" ht="24.2" customHeight="1">
      <c r="A378" s="34"/>
      <c r="B378" s="35"/>
      <c r="C378" s="183" t="s">
        <v>494</v>
      </c>
      <c r="D378" s="183" t="s">
        <v>140</v>
      </c>
      <c r="E378" s="184" t="s">
        <v>495</v>
      </c>
      <c r="F378" s="185" t="s">
        <v>496</v>
      </c>
      <c r="G378" s="186" t="s">
        <v>143</v>
      </c>
      <c r="H378" s="187">
        <v>1.2999999999999999E-2</v>
      </c>
      <c r="I378" s="188"/>
      <c r="J378" s="189">
        <f>ROUND(I378*H378,2)</f>
        <v>0</v>
      </c>
      <c r="K378" s="190"/>
      <c r="L378" s="39"/>
      <c r="M378" s="191" t="s">
        <v>1</v>
      </c>
      <c r="N378" s="192" t="s">
        <v>39</v>
      </c>
      <c r="O378" s="71"/>
      <c r="P378" s="193">
        <f>O378*H378</f>
        <v>0</v>
      </c>
      <c r="Q378" s="193">
        <v>0</v>
      </c>
      <c r="R378" s="193">
        <f>Q378*H378</f>
        <v>0</v>
      </c>
      <c r="S378" s="193">
        <v>0</v>
      </c>
      <c r="T378" s="194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5" t="s">
        <v>254</v>
      </c>
      <c r="AT378" s="195" t="s">
        <v>140</v>
      </c>
      <c r="AU378" s="195" t="s">
        <v>145</v>
      </c>
      <c r="AY378" s="17" t="s">
        <v>137</v>
      </c>
      <c r="BE378" s="196">
        <f>IF(N378="základní",J378,0)</f>
        <v>0</v>
      </c>
      <c r="BF378" s="196">
        <f>IF(N378="snížená",J378,0)</f>
        <v>0</v>
      </c>
      <c r="BG378" s="196">
        <f>IF(N378="zákl. přenesená",J378,0)</f>
        <v>0</v>
      </c>
      <c r="BH378" s="196">
        <f>IF(N378="sníž. přenesená",J378,0)</f>
        <v>0</v>
      </c>
      <c r="BI378" s="196">
        <f>IF(N378="nulová",J378,0)</f>
        <v>0</v>
      </c>
      <c r="BJ378" s="17" t="s">
        <v>145</v>
      </c>
      <c r="BK378" s="196">
        <f>ROUND(I378*H378,2)</f>
        <v>0</v>
      </c>
      <c r="BL378" s="17" t="s">
        <v>254</v>
      </c>
      <c r="BM378" s="195" t="s">
        <v>497</v>
      </c>
    </row>
    <row r="379" spans="1:65" s="2" customFormat="1" ht="24.2" customHeight="1">
      <c r="A379" s="34"/>
      <c r="B379" s="35"/>
      <c r="C379" s="183" t="s">
        <v>498</v>
      </c>
      <c r="D379" s="183" t="s">
        <v>140</v>
      </c>
      <c r="E379" s="184" t="s">
        <v>499</v>
      </c>
      <c r="F379" s="185" t="s">
        <v>500</v>
      </c>
      <c r="G379" s="186" t="s">
        <v>143</v>
      </c>
      <c r="H379" s="187">
        <v>1.2999999999999999E-2</v>
      </c>
      <c r="I379" s="188"/>
      <c r="J379" s="189">
        <f>ROUND(I379*H379,2)</f>
        <v>0</v>
      </c>
      <c r="K379" s="190"/>
      <c r="L379" s="39"/>
      <c r="M379" s="191" t="s">
        <v>1</v>
      </c>
      <c r="N379" s="192" t="s">
        <v>39</v>
      </c>
      <c r="O379" s="71"/>
      <c r="P379" s="193">
        <f>O379*H379</f>
        <v>0</v>
      </c>
      <c r="Q379" s="193">
        <v>0</v>
      </c>
      <c r="R379" s="193">
        <f>Q379*H379</f>
        <v>0</v>
      </c>
      <c r="S379" s="193">
        <v>0</v>
      </c>
      <c r="T379" s="194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5" t="s">
        <v>254</v>
      </c>
      <c r="AT379" s="195" t="s">
        <v>140</v>
      </c>
      <c r="AU379" s="195" t="s">
        <v>145</v>
      </c>
      <c r="AY379" s="17" t="s">
        <v>137</v>
      </c>
      <c r="BE379" s="196">
        <f>IF(N379="základní",J379,0)</f>
        <v>0</v>
      </c>
      <c r="BF379" s="196">
        <f>IF(N379="snížená",J379,0)</f>
        <v>0</v>
      </c>
      <c r="BG379" s="196">
        <f>IF(N379="zákl. přenesená",J379,0)</f>
        <v>0</v>
      </c>
      <c r="BH379" s="196">
        <f>IF(N379="sníž. přenesená",J379,0)</f>
        <v>0</v>
      </c>
      <c r="BI379" s="196">
        <f>IF(N379="nulová",J379,0)</f>
        <v>0</v>
      </c>
      <c r="BJ379" s="17" t="s">
        <v>145</v>
      </c>
      <c r="BK379" s="196">
        <f>ROUND(I379*H379,2)</f>
        <v>0</v>
      </c>
      <c r="BL379" s="17" t="s">
        <v>254</v>
      </c>
      <c r="BM379" s="195" t="s">
        <v>501</v>
      </c>
    </row>
    <row r="380" spans="1:65" s="12" customFormat="1" ht="22.9" customHeight="1">
      <c r="B380" s="167"/>
      <c r="C380" s="168"/>
      <c r="D380" s="169" t="s">
        <v>72</v>
      </c>
      <c r="E380" s="181" t="s">
        <v>502</v>
      </c>
      <c r="F380" s="181" t="s">
        <v>503</v>
      </c>
      <c r="G380" s="168"/>
      <c r="H380" s="168"/>
      <c r="I380" s="171"/>
      <c r="J380" s="182">
        <f>BK380</f>
        <v>0</v>
      </c>
      <c r="K380" s="168"/>
      <c r="L380" s="173"/>
      <c r="M380" s="174"/>
      <c r="N380" s="175"/>
      <c r="O380" s="175"/>
      <c r="P380" s="176">
        <f>SUM(P381:P427)</f>
        <v>0</v>
      </c>
      <c r="Q380" s="175"/>
      <c r="R380" s="176">
        <f>SUM(R381:R427)</f>
        <v>3.9673937999999992E-2</v>
      </c>
      <c r="S380" s="175"/>
      <c r="T380" s="177">
        <f>SUM(T381:T427)</f>
        <v>7.9699999999999997E-3</v>
      </c>
      <c r="AR380" s="178" t="s">
        <v>145</v>
      </c>
      <c r="AT380" s="179" t="s">
        <v>72</v>
      </c>
      <c r="AU380" s="179" t="s">
        <v>81</v>
      </c>
      <c r="AY380" s="178" t="s">
        <v>137</v>
      </c>
      <c r="BK380" s="180">
        <f>SUM(BK381:BK427)</f>
        <v>0</v>
      </c>
    </row>
    <row r="381" spans="1:65" s="2" customFormat="1" ht="24.2" customHeight="1">
      <c r="A381" s="34"/>
      <c r="B381" s="35"/>
      <c r="C381" s="183" t="s">
        <v>504</v>
      </c>
      <c r="D381" s="183" t="s">
        <v>140</v>
      </c>
      <c r="E381" s="184" t="s">
        <v>505</v>
      </c>
      <c r="F381" s="185" t="s">
        <v>506</v>
      </c>
      <c r="G381" s="186" t="s">
        <v>244</v>
      </c>
      <c r="H381" s="187">
        <v>2</v>
      </c>
      <c r="I381" s="188"/>
      <c r="J381" s="189">
        <f>ROUND(I381*H381,2)</f>
        <v>0</v>
      </c>
      <c r="K381" s="190"/>
      <c r="L381" s="39"/>
      <c r="M381" s="191" t="s">
        <v>1</v>
      </c>
      <c r="N381" s="192" t="s">
        <v>39</v>
      </c>
      <c r="O381" s="71"/>
      <c r="P381" s="193">
        <f>O381*H381</f>
        <v>0</v>
      </c>
      <c r="Q381" s="193">
        <v>0</v>
      </c>
      <c r="R381" s="193">
        <f>Q381*H381</f>
        <v>0</v>
      </c>
      <c r="S381" s="193">
        <v>2.1299999999999999E-3</v>
      </c>
      <c r="T381" s="194">
        <f>S381*H381</f>
        <v>4.2599999999999999E-3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5" t="s">
        <v>254</v>
      </c>
      <c r="AT381" s="195" t="s">
        <v>140</v>
      </c>
      <c r="AU381" s="195" t="s">
        <v>145</v>
      </c>
      <c r="AY381" s="17" t="s">
        <v>137</v>
      </c>
      <c r="BE381" s="196">
        <f>IF(N381="základní",J381,0)</f>
        <v>0</v>
      </c>
      <c r="BF381" s="196">
        <f>IF(N381="snížená",J381,0)</f>
        <v>0</v>
      </c>
      <c r="BG381" s="196">
        <f>IF(N381="zákl. přenesená",J381,0)</f>
        <v>0</v>
      </c>
      <c r="BH381" s="196">
        <f>IF(N381="sníž. přenesená",J381,0)</f>
        <v>0</v>
      </c>
      <c r="BI381" s="196">
        <f>IF(N381="nulová",J381,0)</f>
        <v>0</v>
      </c>
      <c r="BJ381" s="17" t="s">
        <v>145</v>
      </c>
      <c r="BK381" s="196">
        <f>ROUND(I381*H381,2)</f>
        <v>0</v>
      </c>
      <c r="BL381" s="17" t="s">
        <v>254</v>
      </c>
      <c r="BM381" s="195" t="s">
        <v>507</v>
      </c>
    </row>
    <row r="382" spans="1:65" s="13" customFormat="1" ht="11.25">
      <c r="B382" s="197"/>
      <c r="C382" s="198"/>
      <c r="D382" s="199" t="s">
        <v>147</v>
      </c>
      <c r="E382" s="200" t="s">
        <v>1</v>
      </c>
      <c r="F382" s="201" t="s">
        <v>172</v>
      </c>
      <c r="G382" s="198"/>
      <c r="H382" s="200" t="s">
        <v>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147</v>
      </c>
      <c r="AU382" s="207" t="s">
        <v>145</v>
      </c>
      <c r="AV382" s="13" t="s">
        <v>81</v>
      </c>
      <c r="AW382" s="13" t="s">
        <v>31</v>
      </c>
      <c r="AX382" s="13" t="s">
        <v>73</v>
      </c>
      <c r="AY382" s="207" t="s">
        <v>137</v>
      </c>
    </row>
    <row r="383" spans="1:65" s="14" customFormat="1" ht="11.25">
      <c r="B383" s="208"/>
      <c r="C383" s="209"/>
      <c r="D383" s="199" t="s">
        <v>147</v>
      </c>
      <c r="E383" s="210" t="s">
        <v>1</v>
      </c>
      <c r="F383" s="211" t="s">
        <v>145</v>
      </c>
      <c r="G383" s="209"/>
      <c r="H383" s="212">
        <v>2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147</v>
      </c>
      <c r="AU383" s="218" t="s">
        <v>145</v>
      </c>
      <c r="AV383" s="14" t="s">
        <v>145</v>
      </c>
      <c r="AW383" s="14" t="s">
        <v>31</v>
      </c>
      <c r="AX383" s="14" t="s">
        <v>81</v>
      </c>
      <c r="AY383" s="218" t="s">
        <v>137</v>
      </c>
    </row>
    <row r="384" spans="1:65" s="2" customFormat="1" ht="24.2" customHeight="1">
      <c r="A384" s="34"/>
      <c r="B384" s="35"/>
      <c r="C384" s="183" t="s">
        <v>508</v>
      </c>
      <c r="D384" s="183" t="s">
        <v>140</v>
      </c>
      <c r="E384" s="184" t="s">
        <v>509</v>
      </c>
      <c r="F384" s="185" t="s">
        <v>510</v>
      </c>
      <c r="G384" s="186" t="s">
        <v>244</v>
      </c>
      <c r="H384" s="187">
        <v>18</v>
      </c>
      <c r="I384" s="188"/>
      <c r="J384" s="189">
        <f>ROUND(I384*H384,2)</f>
        <v>0</v>
      </c>
      <c r="K384" s="190"/>
      <c r="L384" s="39"/>
      <c r="M384" s="191" t="s">
        <v>1</v>
      </c>
      <c r="N384" s="192" t="s">
        <v>39</v>
      </c>
      <c r="O384" s="71"/>
      <c r="P384" s="193">
        <f>O384*H384</f>
        <v>0</v>
      </c>
      <c r="Q384" s="193">
        <v>8.4000000000000003E-4</v>
      </c>
      <c r="R384" s="193">
        <f>Q384*H384</f>
        <v>1.5120000000000001E-2</v>
      </c>
      <c r="S384" s="193">
        <v>0</v>
      </c>
      <c r="T384" s="194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5" t="s">
        <v>254</v>
      </c>
      <c r="AT384" s="195" t="s">
        <v>140</v>
      </c>
      <c r="AU384" s="195" t="s">
        <v>145</v>
      </c>
      <c r="AY384" s="17" t="s">
        <v>137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7" t="s">
        <v>145</v>
      </c>
      <c r="BK384" s="196">
        <f>ROUND(I384*H384,2)</f>
        <v>0</v>
      </c>
      <c r="BL384" s="17" t="s">
        <v>254</v>
      </c>
      <c r="BM384" s="195" t="s">
        <v>511</v>
      </c>
    </row>
    <row r="385" spans="1:65" s="13" customFormat="1" ht="11.25">
      <c r="B385" s="197"/>
      <c r="C385" s="198"/>
      <c r="D385" s="199" t="s">
        <v>147</v>
      </c>
      <c r="E385" s="200" t="s">
        <v>1</v>
      </c>
      <c r="F385" s="201" t="s">
        <v>512</v>
      </c>
      <c r="G385" s="198"/>
      <c r="H385" s="200" t="s">
        <v>1</v>
      </c>
      <c r="I385" s="202"/>
      <c r="J385" s="198"/>
      <c r="K385" s="198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147</v>
      </c>
      <c r="AU385" s="207" t="s">
        <v>145</v>
      </c>
      <c r="AV385" s="13" t="s">
        <v>81</v>
      </c>
      <c r="AW385" s="13" t="s">
        <v>31</v>
      </c>
      <c r="AX385" s="13" t="s">
        <v>73</v>
      </c>
      <c r="AY385" s="207" t="s">
        <v>137</v>
      </c>
    </row>
    <row r="386" spans="1:65" s="14" customFormat="1" ht="11.25">
      <c r="B386" s="208"/>
      <c r="C386" s="209"/>
      <c r="D386" s="199" t="s">
        <v>147</v>
      </c>
      <c r="E386" s="210" t="s">
        <v>1</v>
      </c>
      <c r="F386" s="211" t="s">
        <v>513</v>
      </c>
      <c r="G386" s="209"/>
      <c r="H386" s="212">
        <v>8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147</v>
      </c>
      <c r="AU386" s="218" t="s">
        <v>145</v>
      </c>
      <c r="AV386" s="14" t="s">
        <v>145</v>
      </c>
      <c r="AW386" s="14" t="s">
        <v>31</v>
      </c>
      <c r="AX386" s="14" t="s">
        <v>73</v>
      </c>
      <c r="AY386" s="218" t="s">
        <v>137</v>
      </c>
    </row>
    <row r="387" spans="1:65" s="13" customFormat="1" ht="11.25">
      <c r="B387" s="197"/>
      <c r="C387" s="198"/>
      <c r="D387" s="199" t="s">
        <v>147</v>
      </c>
      <c r="E387" s="200" t="s">
        <v>1</v>
      </c>
      <c r="F387" s="201" t="s">
        <v>174</v>
      </c>
      <c r="G387" s="198"/>
      <c r="H387" s="200" t="s">
        <v>1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147</v>
      </c>
      <c r="AU387" s="207" t="s">
        <v>145</v>
      </c>
      <c r="AV387" s="13" t="s">
        <v>81</v>
      </c>
      <c r="AW387" s="13" t="s">
        <v>31</v>
      </c>
      <c r="AX387" s="13" t="s">
        <v>73</v>
      </c>
      <c r="AY387" s="207" t="s">
        <v>137</v>
      </c>
    </row>
    <row r="388" spans="1:65" s="14" customFormat="1" ht="11.25">
      <c r="B388" s="208"/>
      <c r="C388" s="209"/>
      <c r="D388" s="199" t="s">
        <v>147</v>
      </c>
      <c r="E388" s="210" t="s">
        <v>1</v>
      </c>
      <c r="F388" s="211" t="s">
        <v>514</v>
      </c>
      <c r="G388" s="209"/>
      <c r="H388" s="212">
        <v>7</v>
      </c>
      <c r="I388" s="213"/>
      <c r="J388" s="209"/>
      <c r="K388" s="209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147</v>
      </c>
      <c r="AU388" s="218" t="s">
        <v>145</v>
      </c>
      <c r="AV388" s="14" t="s">
        <v>145</v>
      </c>
      <c r="AW388" s="14" t="s">
        <v>31</v>
      </c>
      <c r="AX388" s="14" t="s">
        <v>73</v>
      </c>
      <c r="AY388" s="218" t="s">
        <v>137</v>
      </c>
    </row>
    <row r="389" spans="1:65" s="13" customFormat="1" ht="11.25">
      <c r="B389" s="197"/>
      <c r="C389" s="198"/>
      <c r="D389" s="199" t="s">
        <v>147</v>
      </c>
      <c r="E389" s="200" t="s">
        <v>1</v>
      </c>
      <c r="F389" s="201" t="s">
        <v>305</v>
      </c>
      <c r="G389" s="198"/>
      <c r="H389" s="200" t="s">
        <v>1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147</v>
      </c>
      <c r="AU389" s="207" t="s">
        <v>145</v>
      </c>
      <c r="AV389" s="13" t="s">
        <v>81</v>
      </c>
      <c r="AW389" s="13" t="s">
        <v>31</v>
      </c>
      <c r="AX389" s="13" t="s">
        <v>73</v>
      </c>
      <c r="AY389" s="207" t="s">
        <v>137</v>
      </c>
    </row>
    <row r="390" spans="1:65" s="14" customFormat="1" ht="11.25">
      <c r="B390" s="208"/>
      <c r="C390" s="209"/>
      <c r="D390" s="199" t="s">
        <v>147</v>
      </c>
      <c r="E390" s="210" t="s">
        <v>1</v>
      </c>
      <c r="F390" s="211" t="s">
        <v>138</v>
      </c>
      <c r="G390" s="209"/>
      <c r="H390" s="212">
        <v>3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147</v>
      </c>
      <c r="AU390" s="218" t="s">
        <v>145</v>
      </c>
      <c r="AV390" s="14" t="s">
        <v>145</v>
      </c>
      <c r="AW390" s="14" t="s">
        <v>31</v>
      </c>
      <c r="AX390" s="14" t="s">
        <v>73</v>
      </c>
      <c r="AY390" s="218" t="s">
        <v>137</v>
      </c>
    </row>
    <row r="391" spans="1:65" s="15" customFormat="1" ht="11.25">
      <c r="B391" s="219"/>
      <c r="C391" s="220"/>
      <c r="D391" s="199" t="s">
        <v>147</v>
      </c>
      <c r="E391" s="221" t="s">
        <v>1</v>
      </c>
      <c r="F391" s="222" t="s">
        <v>178</v>
      </c>
      <c r="G391" s="220"/>
      <c r="H391" s="223">
        <v>18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147</v>
      </c>
      <c r="AU391" s="229" t="s">
        <v>145</v>
      </c>
      <c r="AV391" s="15" t="s">
        <v>144</v>
      </c>
      <c r="AW391" s="15" t="s">
        <v>31</v>
      </c>
      <c r="AX391" s="15" t="s">
        <v>81</v>
      </c>
      <c r="AY391" s="229" t="s">
        <v>137</v>
      </c>
    </row>
    <row r="392" spans="1:65" s="2" customFormat="1" ht="24.2" customHeight="1">
      <c r="A392" s="34"/>
      <c r="B392" s="35"/>
      <c r="C392" s="183" t="s">
        <v>515</v>
      </c>
      <c r="D392" s="183" t="s">
        <v>140</v>
      </c>
      <c r="E392" s="184" t="s">
        <v>516</v>
      </c>
      <c r="F392" s="185" t="s">
        <v>517</v>
      </c>
      <c r="G392" s="186" t="s">
        <v>244</v>
      </c>
      <c r="H392" s="187">
        <v>14</v>
      </c>
      <c r="I392" s="188"/>
      <c r="J392" s="189">
        <f>ROUND(I392*H392,2)</f>
        <v>0</v>
      </c>
      <c r="K392" s="190"/>
      <c r="L392" s="39"/>
      <c r="M392" s="191" t="s">
        <v>1</v>
      </c>
      <c r="N392" s="192" t="s">
        <v>39</v>
      </c>
      <c r="O392" s="71"/>
      <c r="P392" s="193">
        <f>O392*H392</f>
        <v>0</v>
      </c>
      <c r="Q392" s="193">
        <v>1.1590999999999999E-3</v>
      </c>
      <c r="R392" s="193">
        <f>Q392*H392</f>
        <v>1.6227399999999999E-2</v>
      </c>
      <c r="S392" s="193">
        <v>0</v>
      </c>
      <c r="T392" s="194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5" t="s">
        <v>254</v>
      </c>
      <c r="AT392" s="195" t="s">
        <v>140</v>
      </c>
      <c r="AU392" s="195" t="s">
        <v>145</v>
      </c>
      <c r="AY392" s="17" t="s">
        <v>137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17" t="s">
        <v>145</v>
      </c>
      <c r="BK392" s="196">
        <f>ROUND(I392*H392,2)</f>
        <v>0</v>
      </c>
      <c r="BL392" s="17" t="s">
        <v>254</v>
      </c>
      <c r="BM392" s="195" t="s">
        <v>518</v>
      </c>
    </row>
    <row r="393" spans="1:65" s="13" customFormat="1" ht="11.25">
      <c r="B393" s="197"/>
      <c r="C393" s="198"/>
      <c r="D393" s="199" t="s">
        <v>147</v>
      </c>
      <c r="E393" s="200" t="s">
        <v>1</v>
      </c>
      <c r="F393" s="201" t="s">
        <v>519</v>
      </c>
      <c r="G393" s="198"/>
      <c r="H393" s="200" t="s">
        <v>1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147</v>
      </c>
      <c r="AU393" s="207" t="s">
        <v>145</v>
      </c>
      <c r="AV393" s="13" t="s">
        <v>81</v>
      </c>
      <c r="AW393" s="13" t="s">
        <v>31</v>
      </c>
      <c r="AX393" s="13" t="s">
        <v>73</v>
      </c>
      <c r="AY393" s="207" t="s">
        <v>137</v>
      </c>
    </row>
    <row r="394" spans="1:65" s="14" customFormat="1" ht="11.25">
      <c r="B394" s="208"/>
      <c r="C394" s="209"/>
      <c r="D394" s="199" t="s">
        <v>147</v>
      </c>
      <c r="E394" s="210" t="s">
        <v>1</v>
      </c>
      <c r="F394" s="211" t="s">
        <v>520</v>
      </c>
      <c r="G394" s="209"/>
      <c r="H394" s="212">
        <v>6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147</v>
      </c>
      <c r="AU394" s="218" t="s">
        <v>145</v>
      </c>
      <c r="AV394" s="14" t="s">
        <v>145</v>
      </c>
      <c r="AW394" s="14" t="s">
        <v>31</v>
      </c>
      <c r="AX394" s="14" t="s">
        <v>73</v>
      </c>
      <c r="AY394" s="218" t="s">
        <v>137</v>
      </c>
    </row>
    <row r="395" spans="1:65" s="13" customFormat="1" ht="11.25">
      <c r="B395" s="197"/>
      <c r="C395" s="198"/>
      <c r="D395" s="199" t="s">
        <v>147</v>
      </c>
      <c r="E395" s="200" t="s">
        <v>1</v>
      </c>
      <c r="F395" s="201" t="s">
        <v>174</v>
      </c>
      <c r="G395" s="198"/>
      <c r="H395" s="200" t="s">
        <v>1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147</v>
      </c>
      <c r="AU395" s="207" t="s">
        <v>145</v>
      </c>
      <c r="AV395" s="13" t="s">
        <v>81</v>
      </c>
      <c r="AW395" s="13" t="s">
        <v>31</v>
      </c>
      <c r="AX395" s="13" t="s">
        <v>73</v>
      </c>
      <c r="AY395" s="207" t="s">
        <v>137</v>
      </c>
    </row>
    <row r="396" spans="1:65" s="14" customFormat="1" ht="11.25">
      <c r="B396" s="208"/>
      <c r="C396" s="209"/>
      <c r="D396" s="199" t="s">
        <v>147</v>
      </c>
      <c r="E396" s="210" t="s">
        <v>1</v>
      </c>
      <c r="F396" s="211" t="s">
        <v>521</v>
      </c>
      <c r="G396" s="209"/>
      <c r="H396" s="212">
        <v>8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147</v>
      </c>
      <c r="AU396" s="218" t="s">
        <v>145</v>
      </c>
      <c r="AV396" s="14" t="s">
        <v>145</v>
      </c>
      <c r="AW396" s="14" t="s">
        <v>31</v>
      </c>
      <c r="AX396" s="14" t="s">
        <v>73</v>
      </c>
      <c r="AY396" s="218" t="s">
        <v>137</v>
      </c>
    </row>
    <row r="397" spans="1:65" s="15" customFormat="1" ht="11.25">
      <c r="B397" s="219"/>
      <c r="C397" s="220"/>
      <c r="D397" s="199" t="s">
        <v>147</v>
      </c>
      <c r="E397" s="221" t="s">
        <v>1</v>
      </c>
      <c r="F397" s="222" t="s">
        <v>178</v>
      </c>
      <c r="G397" s="220"/>
      <c r="H397" s="223">
        <v>14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147</v>
      </c>
      <c r="AU397" s="229" t="s">
        <v>145</v>
      </c>
      <c r="AV397" s="15" t="s">
        <v>144</v>
      </c>
      <c r="AW397" s="15" t="s">
        <v>31</v>
      </c>
      <c r="AX397" s="15" t="s">
        <v>81</v>
      </c>
      <c r="AY397" s="229" t="s">
        <v>137</v>
      </c>
    </row>
    <row r="398" spans="1:65" s="2" customFormat="1" ht="24.2" customHeight="1">
      <c r="A398" s="34"/>
      <c r="B398" s="35"/>
      <c r="C398" s="183" t="s">
        <v>522</v>
      </c>
      <c r="D398" s="183" t="s">
        <v>140</v>
      </c>
      <c r="E398" s="184" t="s">
        <v>523</v>
      </c>
      <c r="F398" s="185" t="s">
        <v>524</v>
      </c>
      <c r="G398" s="186" t="s">
        <v>525</v>
      </c>
      <c r="H398" s="187">
        <v>1</v>
      </c>
      <c r="I398" s="188"/>
      <c r="J398" s="189">
        <f>ROUND(I398*H398,2)</f>
        <v>0</v>
      </c>
      <c r="K398" s="190"/>
      <c r="L398" s="39"/>
      <c r="M398" s="191" t="s">
        <v>1</v>
      </c>
      <c r="N398" s="192" t="s">
        <v>39</v>
      </c>
      <c r="O398" s="71"/>
      <c r="P398" s="193">
        <f>O398*H398</f>
        <v>0</v>
      </c>
      <c r="Q398" s="193">
        <v>0</v>
      </c>
      <c r="R398" s="193">
        <f>Q398*H398</f>
        <v>0</v>
      </c>
      <c r="S398" s="193">
        <v>0</v>
      </c>
      <c r="T398" s="194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5" t="s">
        <v>254</v>
      </c>
      <c r="AT398" s="195" t="s">
        <v>140</v>
      </c>
      <c r="AU398" s="195" t="s">
        <v>145</v>
      </c>
      <c r="AY398" s="17" t="s">
        <v>137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17" t="s">
        <v>145</v>
      </c>
      <c r="BK398" s="196">
        <f>ROUND(I398*H398,2)</f>
        <v>0</v>
      </c>
      <c r="BL398" s="17" t="s">
        <v>254</v>
      </c>
      <c r="BM398" s="195" t="s">
        <v>526</v>
      </c>
    </row>
    <row r="399" spans="1:65" s="2" customFormat="1" ht="24.2" customHeight="1">
      <c r="A399" s="34"/>
      <c r="B399" s="35"/>
      <c r="C399" s="183" t="s">
        <v>527</v>
      </c>
      <c r="D399" s="183" t="s">
        <v>140</v>
      </c>
      <c r="E399" s="184" t="s">
        <v>528</v>
      </c>
      <c r="F399" s="185" t="s">
        <v>529</v>
      </c>
      <c r="G399" s="186" t="s">
        <v>525</v>
      </c>
      <c r="H399" s="187">
        <v>1</v>
      </c>
      <c r="I399" s="188"/>
      <c r="J399" s="189">
        <f>ROUND(I399*H399,2)</f>
        <v>0</v>
      </c>
      <c r="K399" s="190"/>
      <c r="L399" s="39"/>
      <c r="M399" s="191" t="s">
        <v>1</v>
      </c>
      <c r="N399" s="192" t="s">
        <v>39</v>
      </c>
      <c r="O399" s="71"/>
      <c r="P399" s="193">
        <f>O399*H399</f>
        <v>0</v>
      </c>
      <c r="Q399" s="193">
        <v>0</v>
      </c>
      <c r="R399" s="193">
        <f>Q399*H399</f>
        <v>0</v>
      </c>
      <c r="S399" s="193">
        <v>0</v>
      </c>
      <c r="T399" s="194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5" t="s">
        <v>254</v>
      </c>
      <c r="AT399" s="195" t="s">
        <v>140</v>
      </c>
      <c r="AU399" s="195" t="s">
        <v>145</v>
      </c>
      <c r="AY399" s="17" t="s">
        <v>137</v>
      </c>
      <c r="BE399" s="196">
        <f>IF(N399="základní",J399,0)</f>
        <v>0</v>
      </c>
      <c r="BF399" s="196">
        <f>IF(N399="snížená",J399,0)</f>
        <v>0</v>
      </c>
      <c r="BG399" s="196">
        <f>IF(N399="zákl. přenesená",J399,0)</f>
        <v>0</v>
      </c>
      <c r="BH399" s="196">
        <f>IF(N399="sníž. přenesená",J399,0)</f>
        <v>0</v>
      </c>
      <c r="BI399" s="196">
        <f>IF(N399="nulová",J399,0)</f>
        <v>0</v>
      </c>
      <c r="BJ399" s="17" t="s">
        <v>145</v>
      </c>
      <c r="BK399" s="196">
        <f>ROUND(I399*H399,2)</f>
        <v>0</v>
      </c>
      <c r="BL399" s="17" t="s">
        <v>254</v>
      </c>
      <c r="BM399" s="195" t="s">
        <v>530</v>
      </c>
    </row>
    <row r="400" spans="1:65" s="2" customFormat="1" ht="37.9" customHeight="1">
      <c r="A400" s="34"/>
      <c r="B400" s="35"/>
      <c r="C400" s="183" t="s">
        <v>531</v>
      </c>
      <c r="D400" s="183" t="s">
        <v>140</v>
      </c>
      <c r="E400" s="184" t="s">
        <v>532</v>
      </c>
      <c r="F400" s="185" t="s">
        <v>533</v>
      </c>
      <c r="G400" s="186" t="s">
        <v>244</v>
      </c>
      <c r="H400" s="187">
        <v>32</v>
      </c>
      <c r="I400" s="188"/>
      <c r="J400" s="189">
        <f>ROUND(I400*H400,2)</f>
        <v>0</v>
      </c>
      <c r="K400" s="190"/>
      <c r="L400" s="39"/>
      <c r="M400" s="191" t="s">
        <v>1</v>
      </c>
      <c r="N400" s="192" t="s">
        <v>39</v>
      </c>
      <c r="O400" s="71"/>
      <c r="P400" s="193">
        <f>O400*H400</f>
        <v>0</v>
      </c>
      <c r="Q400" s="193">
        <v>4.2249999999999997E-5</v>
      </c>
      <c r="R400" s="193">
        <f>Q400*H400</f>
        <v>1.3519999999999999E-3</v>
      </c>
      <c r="S400" s="193">
        <v>0</v>
      </c>
      <c r="T400" s="194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5" t="s">
        <v>254</v>
      </c>
      <c r="AT400" s="195" t="s">
        <v>140</v>
      </c>
      <c r="AU400" s="195" t="s">
        <v>145</v>
      </c>
      <c r="AY400" s="17" t="s">
        <v>137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7" t="s">
        <v>145</v>
      </c>
      <c r="BK400" s="196">
        <f>ROUND(I400*H400,2)</f>
        <v>0</v>
      </c>
      <c r="BL400" s="17" t="s">
        <v>254</v>
      </c>
      <c r="BM400" s="195" t="s">
        <v>534</v>
      </c>
    </row>
    <row r="401" spans="1:65" s="2" customFormat="1" ht="16.5" customHeight="1">
      <c r="A401" s="34"/>
      <c r="B401" s="35"/>
      <c r="C401" s="183" t="s">
        <v>535</v>
      </c>
      <c r="D401" s="183" t="s">
        <v>140</v>
      </c>
      <c r="E401" s="184" t="s">
        <v>536</v>
      </c>
      <c r="F401" s="185" t="s">
        <v>537</v>
      </c>
      <c r="G401" s="186" t="s">
        <v>233</v>
      </c>
      <c r="H401" s="187">
        <v>11</v>
      </c>
      <c r="I401" s="188"/>
      <c r="J401" s="189">
        <f>ROUND(I401*H401,2)</f>
        <v>0</v>
      </c>
      <c r="K401" s="190"/>
      <c r="L401" s="39"/>
      <c r="M401" s="191" t="s">
        <v>1</v>
      </c>
      <c r="N401" s="192" t="s">
        <v>39</v>
      </c>
      <c r="O401" s="71"/>
      <c r="P401" s="193">
        <f>O401*H401</f>
        <v>0</v>
      </c>
      <c r="Q401" s="193">
        <v>0</v>
      </c>
      <c r="R401" s="193">
        <f>Q401*H401</f>
        <v>0</v>
      </c>
      <c r="S401" s="193">
        <v>0</v>
      </c>
      <c r="T401" s="194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5" t="s">
        <v>254</v>
      </c>
      <c r="AT401" s="195" t="s">
        <v>140</v>
      </c>
      <c r="AU401" s="195" t="s">
        <v>145</v>
      </c>
      <c r="AY401" s="17" t="s">
        <v>137</v>
      </c>
      <c r="BE401" s="196">
        <f>IF(N401="základní",J401,0)</f>
        <v>0</v>
      </c>
      <c r="BF401" s="196">
        <f>IF(N401="snížená",J401,0)</f>
        <v>0</v>
      </c>
      <c r="BG401" s="196">
        <f>IF(N401="zákl. přenesená",J401,0)</f>
        <v>0</v>
      </c>
      <c r="BH401" s="196">
        <f>IF(N401="sníž. přenesená",J401,0)</f>
        <v>0</v>
      </c>
      <c r="BI401" s="196">
        <f>IF(N401="nulová",J401,0)</f>
        <v>0</v>
      </c>
      <c r="BJ401" s="17" t="s">
        <v>145</v>
      </c>
      <c r="BK401" s="196">
        <f>ROUND(I401*H401,2)</f>
        <v>0</v>
      </c>
      <c r="BL401" s="17" t="s">
        <v>254</v>
      </c>
      <c r="BM401" s="195" t="s">
        <v>538</v>
      </c>
    </row>
    <row r="402" spans="1:65" s="13" customFormat="1" ht="11.25">
      <c r="B402" s="197"/>
      <c r="C402" s="198"/>
      <c r="D402" s="199" t="s">
        <v>147</v>
      </c>
      <c r="E402" s="200" t="s">
        <v>1</v>
      </c>
      <c r="F402" s="201" t="s">
        <v>539</v>
      </c>
      <c r="G402" s="198"/>
      <c r="H402" s="200" t="s">
        <v>1</v>
      </c>
      <c r="I402" s="202"/>
      <c r="J402" s="198"/>
      <c r="K402" s="198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147</v>
      </c>
      <c r="AU402" s="207" t="s">
        <v>145</v>
      </c>
      <c r="AV402" s="13" t="s">
        <v>81</v>
      </c>
      <c r="AW402" s="13" t="s">
        <v>31</v>
      </c>
      <c r="AX402" s="13" t="s">
        <v>73</v>
      </c>
      <c r="AY402" s="207" t="s">
        <v>137</v>
      </c>
    </row>
    <row r="403" spans="1:65" s="14" customFormat="1" ht="11.25">
      <c r="B403" s="208"/>
      <c r="C403" s="209"/>
      <c r="D403" s="199" t="s">
        <v>147</v>
      </c>
      <c r="E403" s="210" t="s">
        <v>1</v>
      </c>
      <c r="F403" s="211" t="s">
        <v>540</v>
      </c>
      <c r="G403" s="209"/>
      <c r="H403" s="212">
        <v>11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147</v>
      </c>
      <c r="AU403" s="218" t="s">
        <v>145</v>
      </c>
      <c r="AV403" s="14" t="s">
        <v>145</v>
      </c>
      <c r="AW403" s="14" t="s">
        <v>31</v>
      </c>
      <c r="AX403" s="14" t="s">
        <v>81</v>
      </c>
      <c r="AY403" s="218" t="s">
        <v>137</v>
      </c>
    </row>
    <row r="404" spans="1:65" s="2" customFormat="1" ht="24.2" customHeight="1">
      <c r="A404" s="34"/>
      <c r="B404" s="35"/>
      <c r="C404" s="183" t="s">
        <v>541</v>
      </c>
      <c r="D404" s="183" t="s">
        <v>140</v>
      </c>
      <c r="E404" s="184" t="s">
        <v>542</v>
      </c>
      <c r="F404" s="185" t="s">
        <v>543</v>
      </c>
      <c r="G404" s="186" t="s">
        <v>233</v>
      </c>
      <c r="H404" s="187">
        <v>2</v>
      </c>
      <c r="I404" s="188"/>
      <c r="J404" s="189">
        <f>ROUND(I404*H404,2)</f>
        <v>0</v>
      </c>
      <c r="K404" s="190"/>
      <c r="L404" s="39"/>
      <c r="M404" s="191" t="s">
        <v>1</v>
      </c>
      <c r="N404" s="192" t="s">
        <v>39</v>
      </c>
      <c r="O404" s="71"/>
      <c r="P404" s="193">
        <f>O404*H404</f>
        <v>0</v>
      </c>
      <c r="Q404" s="193">
        <v>0</v>
      </c>
      <c r="R404" s="193">
        <f>Q404*H404</f>
        <v>0</v>
      </c>
      <c r="S404" s="193">
        <v>0</v>
      </c>
      <c r="T404" s="194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5" t="s">
        <v>254</v>
      </c>
      <c r="AT404" s="195" t="s">
        <v>140</v>
      </c>
      <c r="AU404" s="195" t="s">
        <v>145</v>
      </c>
      <c r="AY404" s="17" t="s">
        <v>137</v>
      </c>
      <c r="BE404" s="196">
        <f>IF(N404="základní",J404,0)</f>
        <v>0</v>
      </c>
      <c r="BF404" s="196">
        <f>IF(N404="snížená",J404,0)</f>
        <v>0</v>
      </c>
      <c r="BG404" s="196">
        <f>IF(N404="zákl. přenesená",J404,0)</f>
        <v>0</v>
      </c>
      <c r="BH404" s="196">
        <f>IF(N404="sníž. přenesená",J404,0)</f>
        <v>0</v>
      </c>
      <c r="BI404" s="196">
        <f>IF(N404="nulová",J404,0)</f>
        <v>0</v>
      </c>
      <c r="BJ404" s="17" t="s">
        <v>145</v>
      </c>
      <c r="BK404" s="196">
        <f>ROUND(I404*H404,2)</f>
        <v>0</v>
      </c>
      <c r="BL404" s="17" t="s">
        <v>254</v>
      </c>
      <c r="BM404" s="195" t="s">
        <v>544</v>
      </c>
    </row>
    <row r="405" spans="1:65" s="2" customFormat="1" ht="21.75" customHeight="1">
      <c r="A405" s="34"/>
      <c r="B405" s="35"/>
      <c r="C405" s="183" t="s">
        <v>545</v>
      </c>
      <c r="D405" s="183" t="s">
        <v>140</v>
      </c>
      <c r="E405" s="184" t="s">
        <v>546</v>
      </c>
      <c r="F405" s="185" t="s">
        <v>547</v>
      </c>
      <c r="G405" s="186" t="s">
        <v>233</v>
      </c>
      <c r="H405" s="187">
        <v>9</v>
      </c>
      <c r="I405" s="188"/>
      <c r="J405" s="189">
        <f>ROUND(I405*H405,2)</f>
        <v>0</v>
      </c>
      <c r="K405" s="190"/>
      <c r="L405" s="39"/>
      <c r="M405" s="191" t="s">
        <v>1</v>
      </c>
      <c r="N405" s="192" t="s">
        <v>39</v>
      </c>
      <c r="O405" s="71"/>
      <c r="P405" s="193">
        <f>O405*H405</f>
        <v>0</v>
      </c>
      <c r="Q405" s="193">
        <v>1.7000000000000001E-4</v>
      </c>
      <c r="R405" s="193">
        <f>Q405*H405</f>
        <v>1.5300000000000001E-3</v>
      </c>
      <c r="S405" s="193">
        <v>0</v>
      </c>
      <c r="T405" s="194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5" t="s">
        <v>254</v>
      </c>
      <c r="AT405" s="195" t="s">
        <v>140</v>
      </c>
      <c r="AU405" s="195" t="s">
        <v>145</v>
      </c>
      <c r="AY405" s="17" t="s">
        <v>137</v>
      </c>
      <c r="BE405" s="196">
        <f>IF(N405="základní",J405,0)</f>
        <v>0</v>
      </c>
      <c r="BF405" s="196">
        <f>IF(N405="snížená",J405,0)</f>
        <v>0</v>
      </c>
      <c r="BG405" s="196">
        <f>IF(N405="zákl. přenesená",J405,0)</f>
        <v>0</v>
      </c>
      <c r="BH405" s="196">
        <f>IF(N405="sníž. přenesená",J405,0)</f>
        <v>0</v>
      </c>
      <c r="BI405" s="196">
        <f>IF(N405="nulová",J405,0)</f>
        <v>0</v>
      </c>
      <c r="BJ405" s="17" t="s">
        <v>145</v>
      </c>
      <c r="BK405" s="196">
        <f>ROUND(I405*H405,2)</f>
        <v>0</v>
      </c>
      <c r="BL405" s="17" t="s">
        <v>254</v>
      </c>
      <c r="BM405" s="195" t="s">
        <v>548</v>
      </c>
    </row>
    <row r="406" spans="1:65" s="13" customFormat="1" ht="11.25">
      <c r="B406" s="197"/>
      <c r="C406" s="198"/>
      <c r="D406" s="199" t="s">
        <v>147</v>
      </c>
      <c r="E406" s="200" t="s">
        <v>1</v>
      </c>
      <c r="F406" s="201" t="s">
        <v>549</v>
      </c>
      <c r="G406" s="198"/>
      <c r="H406" s="200" t="s">
        <v>1</v>
      </c>
      <c r="I406" s="202"/>
      <c r="J406" s="198"/>
      <c r="K406" s="198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147</v>
      </c>
      <c r="AU406" s="207" t="s">
        <v>145</v>
      </c>
      <c r="AV406" s="13" t="s">
        <v>81</v>
      </c>
      <c r="AW406" s="13" t="s">
        <v>31</v>
      </c>
      <c r="AX406" s="13" t="s">
        <v>73</v>
      </c>
      <c r="AY406" s="207" t="s">
        <v>137</v>
      </c>
    </row>
    <row r="407" spans="1:65" s="14" customFormat="1" ht="11.25">
      <c r="B407" s="208"/>
      <c r="C407" s="209"/>
      <c r="D407" s="199" t="s">
        <v>147</v>
      </c>
      <c r="E407" s="210" t="s">
        <v>1</v>
      </c>
      <c r="F407" s="211" t="s">
        <v>550</v>
      </c>
      <c r="G407" s="209"/>
      <c r="H407" s="212">
        <v>9</v>
      </c>
      <c r="I407" s="213"/>
      <c r="J407" s="209"/>
      <c r="K407" s="209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147</v>
      </c>
      <c r="AU407" s="218" t="s">
        <v>145</v>
      </c>
      <c r="AV407" s="14" t="s">
        <v>145</v>
      </c>
      <c r="AW407" s="14" t="s">
        <v>31</v>
      </c>
      <c r="AX407" s="14" t="s">
        <v>81</v>
      </c>
      <c r="AY407" s="218" t="s">
        <v>137</v>
      </c>
    </row>
    <row r="408" spans="1:65" s="2" customFormat="1" ht="21.75" customHeight="1">
      <c r="A408" s="34"/>
      <c r="B408" s="35"/>
      <c r="C408" s="183" t="s">
        <v>551</v>
      </c>
      <c r="D408" s="183" t="s">
        <v>140</v>
      </c>
      <c r="E408" s="184" t="s">
        <v>552</v>
      </c>
      <c r="F408" s="185" t="s">
        <v>553</v>
      </c>
      <c r="G408" s="186" t="s">
        <v>525</v>
      </c>
      <c r="H408" s="187">
        <v>1</v>
      </c>
      <c r="I408" s="188"/>
      <c r="J408" s="189">
        <f>ROUND(I408*H408,2)</f>
        <v>0</v>
      </c>
      <c r="K408" s="190"/>
      <c r="L408" s="39"/>
      <c r="M408" s="191" t="s">
        <v>1</v>
      </c>
      <c r="N408" s="192" t="s">
        <v>39</v>
      </c>
      <c r="O408" s="71"/>
      <c r="P408" s="193">
        <f>O408*H408</f>
        <v>0</v>
      </c>
      <c r="Q408" s="193">
        <v>2.0799999999999999E-4</v>
      </c>
      <c r="R408" s="193">
        <f>Q408*H408</f>
        <v>2.0799999999999999E-4</v>
      </c>
      <c r="S408" s="193">
        <v>0</v>
      </c>
      <c r="T408" s="194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5" t="s">
        <v>254</v>
      </c>
      <c r="AT408" s="195" t="s">
        <v>140</v>
      </c>
      <c r="AU408" s="195" t="s">
        <v>145</v>
      </c>
      <c r="AY408" s="17" t="s">
        <v>137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7" t="s">
        <v>145</v>
      </c>
      <c r="BK408" s="196">
        <f>ROUND(I408*H408,2)</f>
        <v>0</v>
      </c>
      <c r="BL408" s="17" t="s">
        <v>254</v>
      </c>
      <c r="BM408" s="195" t="s">
        <v>554</v>
      </c>
    </row>
    <row r="409" spans="1:65" s="13" customFormat="1" ht="11.25">
      <c r="B409" s="197"/>
      <c r="C409" s="198"/>
      <c r="D409" s="199" t="s">
        <v>147</v>
      </c>
      <c r="E409" s="200" t="s">
        <v>1</v>
      </c>
      <c r="F409" s="201" t="s">
        <v>555</v>
      </c>
      <c r="G409" s="198"/>
      <c r="H409" s="200" t="s">
        <v>1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147</v>
      </c>
      <c r="AU409" s="207" t="s">
        <v>145</v>
      </c>
      <c r="AV409" s="13" t="s">
        <v>81</v>
      </c>
      <c r="AW409" s="13" t="s">
        <v>31</v>
      </c>
      <c r="AX409" s="13" t="s">
        <v>73</v>
      </c>
      <c r="AY409" s="207" t="s">
        <v>137</v>
      </c>
    </row>
    <row r="410" spans="1:65" s="14" customFormat="1" ht="11.25">
      <c r="B410" s="208"/>
      <c r="C410" s="209"/>
      <c r="D410" s="199" t="s">
        <v>147</v>
      </c>
      <c r="E410" s="210" t="s">
        <v>1</v>
      </c>
      <c r="F410" s="211" t="s">
        <v>81</v>
      </c>
      <c r="G410" s="209"/>
      <c r="H410" s="212">
        <v>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147</v>
      </c>
      <c r="AU410" s="218" t="s">
        <v>145</v>
      </c>
      <c r="AV410" s="14" t="s">
        <v>145</v>
      </c>
      <c r="AW410" s="14" t="s">
        <v>31</v>
      </c>
      <c r="AX410" s="14" t="s">
        <v>81</v>
      </c>
      <c r="AY410" s="218" t="s">
        <v>137</v>
      </c>
    </row>
    <row r="411" spans="1:65" s="2" customFormat="1" ht="21.75" customHeight="1">
      <c r="A411" s="34"/>
      <c r="B411" s="35"/>
      <c r="C411" s="183" t="s">
        <v>556</v>
      </c>
      <c r="D411" s="183" t="s">
        <v>140</v>
      </c>
      <c r="E411" s="184" t="s">
        <v>557</v>
      </c>
      <c r="F411" s="185" t="s">
        <v>558</v>
      </c>
      <c r="G411" s="186" t="s">
        <v>233</v>
      </c>
      <c r="H411" s="187">
        <v>7</v>
      </c>
      <c r="I411" s="188"/>
      <c r="J411" s="189">
        <f>ROUND(I411*H411,2)</f>
        <v>0</v>
      </c>
      <c r="K411" s="190"/>
      <c r="L411" s="39"/>
      <c r="M411" s="191" t="s">
        <v>1</v>
      </c>
      <c r="N411" s="192" t="s">
        <v>39</v>
      </c>
      <c r="O411" s="71"/>
      <c r="P411" s="193">
        <f>O411*H411</f>
        <v>0</v>
      </c>
      <c r="Q411" s="193">
        <v>0</v>
      </c>
      <c r="R411" s="193">
        <f>Q411*H411</f>
        <v>0</v>
      </c>
      <c r="S411" s="193">
        <v>5.2999999999999998E-4</v>
      </c>
      <c r="T411" s="194">
        <f>S411*H411</f>
        <v>3.7099999999999998E-3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5" t="s">
        <v>254</v>
      </c>
      <c r="AT411" s="195" t="s">
        <v>140</v>
      </c>
      <c r="AU411" s="195" t="s">
        <v>145</v>
      </c>
      <c r="AY411" s="17" t="s">
        <v>137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17" t="s">
        <v>145</v>
      </c>
      <c r="BK411" s="196">
        <f>ROUND(I411*H411,2)</f>
        <v>0</v>
      </c>
      <c r="BL411" s="17" t="s">
        <v>254</v>
      </c>
      <c r="BM411" s="195" t="s">
        <v>559</v>
      </c>
    </row>
    <row r="412" spans="1:65" s="13" customFormat="1" ht="11.25">
      <c r="B412" s="197"/>
      <c r="C412" s="198"/>
      <c r="D412" s="199" t="s">
        <v>147</v>
      </c>
      <c r="E412" s="200" t="s">
        <v>1</v>
      </c>
      <c r="F412" s="201" t="s">
        <v>560</v>
      </c>
      <c r="G412" s="198"/>
      <c r="H412" s="200" t="s">
        <v>1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147</v>
      </c>
      <c r="AU412" s="207" t="s">
        <v>145</v>
      </c>
      <c r="AV412" s="13" t="s">
        <v>81</v>
      </c>
      <c r="AW412" s="13" t="s">
        <v>31</v>
      </c>
      <c r="AX412" s="13" t="s">
        <v>73</v>
      </c>
      <c r="AY412" s="207" t="s">
        <v>137</v>
      </c>
    </row>
    <row r="413" spans="1:65" s="14" customFormat="1" ht="11.25">
      <c r="B413" s="208"/>
      <c r="C413" s="209"/>
      <c r="D413" s="199" t="s">
        <v>147</v>
      </c>
      <c r="E413" s="210" t="s">
        <v>1</v>
      </c>
      <c r="F413" s="211" t="s">
        <v>561</v>
      </c>
      <c r="G413" s="209"/>
      <c r="H413" s="212">
        <v>7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147</v>
      </c>
      <c r="AU413" s="218" t="s">
        <v>145</v>
      </c>
      <c r="AV413" s="14" t="s">
        <v>145</v>
      </c>
      <c r="AW413" s="14" t="s">
        <v>31</v>
      </c>
      <c r="AX413" s="14" t="s">
        <v>81</v>
      </c>
      <c r="AY413" s="218" t="s">
        <v>137</v>
      </c>
    </row>
    <row r="414" spans="1:65" s="2" customFormat="1" ht="24.2" customHeight="1">
      <c r="A414" s="34"/>
      <c r="B414" s="35"/>
      <c r="C414" s="183" t="s">
        <v>562</v>
      </c>
      <c r="D414" s="183" t="s">
        <v>140</v>
      </c>
      <c r="E414" s="184" t="s">
        <v>563</v>
      </c>
      <c r="F414" s="185" t="s">
        <v>564</v>
      </c>
      <c r="G414" s="186" t="s">
        <v>233</v>
      </c>
      <c r="H414" s="187">
        <v>6</v>
      </c>
      <c r="I414" s="188"/>
      <c r="J414" s="189">
        <f>ROUND(I414*H414,2)</f>
        <v>0</v>
      </c>
      <c r="K414" s="190"/>
      <c r="L414" s="39"/>
      <c r="M414" s="191" t="s">
        <v>1</v>
      </c>
      <c r="N414" s="192" t="s">
        <v>39</v>
      </c>
      <c r="O414" s="71"/>
      <c r="P414" s="193">
        <f>O414*H414</f>
        <v>0</v>
      </c>
      <c r="Q414" s="193">
        <v>2.7956999999999998E-4</v>
      </c>
      <c r="R414" s="193">
        <f>Q414*H414</f>
        <v>1.6774199999999998E-3</v>
      </c>
      <c r="S414" s="193">
        <v>0</v>
      </c>
      <c r="T414" s="194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5" t="s">
        <v>254</v>
      </c>
      <c r="AT414" s="195" t="s">
        <v>140</v>
      </c>
      <c r="AU414" s="195" t="s">
        <v>145</v>
      </c>
      <c r="AY414" s="17" t="s">
        <v>137</v>
      </c>
      <c r="BE414" s="196">
        <f>IF(N414="základní",J414,0)</f>
        <v>0</v>
      </c>
      <c r="BF414" s="196">
        <f>IF(N414="snížená",J414,0)</f>
        <v>0</v>
      </c>
      <c r="BG414" s="196">
        <f>IF(N414="zákl. přenesená",J414,0)</f>
        <v>0</v>
      </c>
      <c r="BH414" s="196">
        <f>IF(N414="sníž. přenesená",J414,0)</f>
        <v>0</v>
      </c>
      <c r="BI414" s="196">
        <f>IF(N414="nulová",J414,0)</f>
        <v>0</v>
      </c>
      <c r="BJ414" s="17" t="s">
        <v>145</v>
      </c>
      <c r="BK414" s="196">
        <f>ROUND(I414*H414,2)</f>
        <v>0</v>
      </c>
      <c r="BL414" s="17" t="s">
        <v>254</v>
      </c>
      <c r="BM414" s="195" t="s">
        <v>565</v>
      </c>
    </row>
    <row r="415" spans="1:65" s="13" customFormat="1" ht="11.25">
      <c r="B415" s="197"/>
      <c r="C415" s="198"/>
      <c r="D415" s="199" t="s">
        <v>147</v>
      </c>
      <c r="E415" s="200" t="s">
        <v>1</v>
      </c>
      <c r="F415" s="201" t="s">
        <v>566</v>
      </c>
      <c r="G415" s="198"/>
      <c r="H415" s="200" t="s">
        <v>1</v>
      </c>
      <c r="I415" s="202"/>
      <c r="J415" s="198"/>
      <c r="K415" s="198"/>
      <c r="L415" s="203"/>
      <c r="M415" s="204"/>
      <c r="N415" s="205"/>
      <c r="O415" s="205"/>
      <c r="P415" s="205"/>
      <c r="Q415" s="205"/>
      <c r="R415" s="205"/>
      <c r="S415" s="205"/>
      <c r="T415" s="206"/>
      <c r="AT415" s="207" t="s">
        <v>147</v>
      </c>
      <c r="AU415" s="207" t="s">
        <v>145</v>
      </c>
      <c r="AV415" s="13" t="s">
        <v>81</v>
      </c>
      <c r="AW415" s="13" t="s">
        <v>31</v>
      </c>
      <c r="AX415" s="13" t="s">
        <v>73</v>
      </c>
      <c r="AY415" s="207" t="s">
        <v>137</v>
      </c>
    </row>
    <row r="416" spans="1:65" s="14" customFormat="1" ht="11.25">
      <c r="B416" s="208"/>
      <c r="C416" s="209"/>
      <c r="D416" s="199" t="s">
        <v>147</v>
      </c>
      <c r="E416" s="210" t="s">
        <v>1</v>
      </c>
      <c r="F416" s="211" t="s">
        <v>567</v>
      </c>
      <c r="G416" s="209"/>
      <c r="H416" s="212">
        <v>6</v>
      </c>
      <c r="I416" s="213"/>
      <c r="J416" s="209"/>
      <c r="K416" s="209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147</v>
      </c>
      <c r="AU416" s="218" t="s">
        <v>145</v>
      </c>
      <c r="AV416" s="14" t="s">
        <v>145</v>
      </c>
      <c r="AW416" s="14" t="s">
        <v>31</v>
      </c>
      <c r="AX416" s="14" t="s">
        <v>81</v>
      </c>
      <c r="AY416" s="218" t="s">
        <v>137</v>
      </c>
    </row>
    <row r="417" spans="1:65" s="2" customFormat="1" ht="21.75" customHeight="1">
      <c r="A417" s="34"/>
      <c r="B417" s="35"/>
      <c r="C417" s="183" t="s">
        <v>568</v>
      </c>
      <c r="D417" s="183" t="s">
        <v>140</v>
      </c>
      <c r="E417" s="184" t="s">
        <v>569</v>
      </c>
      <c r="F417" s="185" t="s">
        <v>570</v>
      </c>
      <c r="G417" s="186" t="s">
        <v>233</v>
      </c>
      <c r="H417" s="187">
        <v>7</v>
      </c>
      <c r="I417" s="188"/>
      <c r="J417" s="189">
        <f>ROUND(I417*H417,2)</f>
        <v>0</v>
      </c>
      <c r="K417" s="190"/>
      <c r="L417" s="39"/>
      <c r="M417" s="191" t="s">
        <v>1</v>
      </c>
      <c r="N417" s="192" t="s">
        <v>39</v>
      </c>
      <c r="O417" s="71"/>
      <c r="P417" s="193">
        <f>O417*H417</f>
        <v>0</v>
      </c>
      <c r="Q417" s="193">
        <v>1.9570000000000001E-5</v>
      </c>
      <c r="R417" s="193">
        <f>Q417*H417</f>
        <v>1.3699E-4</v>
      </c>
      <c r="S417" s="193">
        <v>0</v>
      </c>
      <c r="T417" s="194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5" t="s">
        <v>254</v>
      </c>
      <c r="AT417" s="195" t="s">
        <v>140</v>
      </c>
      <c r="AU417" s="195" t="s">
        <v>145</v>
      </c>
      <c r="AY417" s="17" t="s">
        <v>137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17" t="s">
        <v>145</v>
      </c>
      <c r="BK417" s="196">
        <f>ROUND(I417*H417,2)</f>
        <v>0</v>
      </c>
      <c r="BL417" s="17" t="s">
        <v>254</v>
      </c>
      <c r="BM417" s="195" t="s">
        <v>571</v>
      </c>
    </row>
    <row r="418" spans="1:65" s="13" customFormat="1" ht="11.25">
      <c r="B418" s="197"/>
      <c r="C418" s="198"/>
      <c r="D418" s="199" t="s">
        <v>147</v>
      </c>
      <c r="E418" s="200" t="s">
        <v>1</v>
      </c>
      <c r="F418" s="201" t="s">
        <v>572</v>
      </c>
      <c r="G418" s="198"/>
      <c r="H418" s="200" t="s">
        <v>1</v>
      </c>
      <c r="I418" s="202"/>
      <c r="J418" s="198"/>
      <c r="K418" s="198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147</v>
      </c>
      <c r="AU418" s="207" t="s">
        <v>145</v>
      </c>
      <c r="AV418" s="13" t="s">
        <v>81</v>
      </c>
      <c r="AW418" s="13" t="s">
        <v>31</v>
      </c>
      <c r="AX418" s="13" t="s">
        <v>73</v>
      </c>
      <c r="AY418" s="207" t="s">
        <v>137</v>
      </c>
    </row>
    <row r="419" spans="1:65" s="14" customFormat="1" ht="11.25">
      <c r="B419" s="208"/>
      <c r="C419" s="209"/>
      <c r="D419" s="199" t="s">
        <v>147</v>
      </c>
      <c r="E419" s="210" t="s">
        <v>1</v>
      </c>
      <c r="F419" s="211" t="s">
        <v>573</v>
      </c>
      <c r="G419" s="209"/>
      <c r="H419" s="212">
        <v>7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147</v>
      </c>
      <c r="AU419" s="218" t="s">
        <v>145</v>
      </c>
      <c r="AV419" s="14" t="s">
        <v>145</v>
      </c>
      <c r="AW419" s="14" t="s">
        <v>31</v>
      </c>
      <c r="AX419" s="14" t="s">
        <v>81</v>
      </c>
      <c r="AY419" s="218" t="s">
        <v>137</v>
      </c>
    </row>
    <row r="420" spans="1:65" s="2" customFormat="1" ht="21.75" customHeight="1">
      <c r="A420" s="34"/>
      <c r="B420" s="35"/>
      <c r="C420" s="230" t="s">
        <v>574</v>
      </c>
      <c r="D420" s="230" t="s">
        <v>374</v>
      </c>
      <c r="E420" s="231" t="s">
        <v>575</v>
      </c>
      <c r="F420" s="232" t="s">
        <v>576</v>
      </c>
      <c r="G420" s="233" t="s">
        <v>244</v>
      </c>
      <c r="H420" s="234">
        <v>7</v>
      </c>
      <c r="I420" s="235"/>
      <c r="J420" s="236">
        <f>ROUND(I420*H420,2)</f>
        <v>0</v>
      </c>
      <c r="K420" s="237"/>
      <c r="L420" s="238"/>
      <c r="M420" s="239" t="s">
        <v>1</v>
      </c>
      <c r="N420" s="240" t="s">
        <v>39</v>
      </c>
      <c r="O420" s="71"/>
      <c r="P420" s="193">
        <f>O420*H420</f>
        <v>0</v>
      </c>
      <c r="Q420" s="193">
        <v>2.5000000000000001E-4</v>
      </c>
      <c r="R420" s="193">
        <f>Q420*H420</f>
        <v>1.75E-3</v>
      </c>
      <c r="S420" s="193">
        <v>0</v>
      </c>
      <c r="T420" s="194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5" t="s">
        <v>335</v>
      </c>
      <c r="AT420" s="195" t="s">
        <v>374</v>
      </c>
      <c r="AU420" s="195" t="s">
        <v>145</v>
      </c>
      <c r="AY420" s="17" t="s">
        <v>137</v>
      </c>
      <c r="BE420" s="196">
        <f>IF(N420="základní",J420,0)</f>
        <v>0</v>
      </c>
      <c r="BF420" s="196">
        <f>IF(N420="snížená",J420,0)</f>
        <v>0</v>
      </c>
      <c r="BG420" s="196">
        <f>IF(N420="zákl. přenesená",J420,0)</f>
        <v>0</v>
      </c>
      <c r="BH420" s="196">
        <f>IF(N420="sníž. přenesená",J420,0)</f>
        <v>0</v>
      </c>
      <c r="BI420" s="196">
        <f>IF(N420="nulová",J420,0)</f>
        <v>0</v>
      </c>
      <c r="BJ420" s="17" t="s">
        <v>145</v>
      </c>
      <c r="BK420" s="196">
        <f>ROUND(I420*H420,2)</f>
        <v>0</v>
      </c>
      <c r="BL420" s="17" t="s">
        <v>254</v>
      </c>
      <c r="BM420" s="195" t="s">
        <v>577</v>
      </c>
    </row>
    <row r="421" spans="1:65" s="2" customFormat="1" ht="16.5" customHeight="1">
      <c r="A421" s="34"/>
      <c r="B421" s="35"/>
      <c r="C421" s="183" t="s">
        <v>578</v>
      </c>
      <c r="D421" s="183" t="s">
        <v>140</v>
      </c>
      <c r="E421" s="184" t="s">
        <v>579</v>
      </c>
      <c r="F421" s="185" t="s">
        <v>580</v>
      </c>
      <c r="G421" s="186" t="s">
        <v>233</v>
      </c>
      <c r="H421" s="187">
        <v>1</v>
      </c>
      <c r="I421" s="188"/>
      <c r="J421" s="189">
        <f>ROUND(I421*H421,2)</f>
        <v>0</v>
      </c>
      <c r="K421" s="190"/>
      <c r="L421" s="39"/>
      <c r="M421" s="191" t="s">
        <v>1</v>
      </c>
      <c r="N421" s="192" t="s">
        <v>39</v>
      </c>
      <c r="O421" s="71"/>
      <c r="P421" s="193">
        <f>O421*H421</f>
        <v>0</v>
      </c>
      <c r="Q421" s="193">
        <v>7.5000000000000002E-4</v>
      </c>
      <c r="R421" s="193">
        <f>Q421*H421</f>
        <v>7.5000000000000002E-4</v>
      </c>
      <c r="S421" s="193">
        <v>0</v>
      </c>
      <c r="T421" s="194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5" t="s">
        <v>254</v>
      </c>
      <c r="AT421" s="195" t="s">
        <v>140</v>
      </c>
      <c r="AU421" s="195" t="s">
        <v>145</v>
      </c>
      <c r="AY421" s="17" t="s">
        <v>137</v>
      </c>
      <c r="BE421" s="196">
        <f>IF(N421="základní",J421,0)</f>
        <v>0</v>
      </c>
      <c r="BF421" s="196">
        <f>IF(N421="snížená",J421,0)</f>
        <v>0</v>
      </c>
      <c r="BG421" s="196">
        <f>IF(N421="zákl. přenesená",J421,0)</f>
        <v>0</v>
      </c>
      <c r="BH421" s="196">
        <f>IF(N421="sníž. přenesená",J421,0)</f>
        <v>0</v>
      </c>
      <c r="BI421" s="196">
        <f>IF(N421="nulová",J421,0)</f>
        <v>0</v>
      </c>
      <c r="BJ421" s="17" t="s">
        <v>145</v>
      </c>
      <c r="BK421" s="196">
        <f>ROUND(I421*H421,2)</f>
        <v>0</v>
      </c>
      <c r="BL421" s="17" t="s">
        <v>254</v>
      </c>
      <c r="BM421" s="195" t="s">
        <v>581</v>
      </c>
    </row>
    <row r="422" spans="1:65" s="13" customFormat="1" ht="11.25">
      <c r="B422" s="197"/>
      <c r="C422" s="198"/>
      <c r="D422" s="199" t="s">
        <v>147</v>
      </c>
      <c r="E422" s="200" t="s">
        <v>1</v>
      </c>
      <c r="F422" s="201" t="s">
        <v>582</v>
      </c>
      <c r="G422" s="198"/>
      <c r="H422" s="200" t="s">
        <v>1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147</v>
      </c>
      <c r="AU422" s="207" t="s">
        <v>145</v>
      </c>
      <c r="AV422" s="13" t="s">
        <v>81</v>
      </c>
      <c r="AW422" s="13" t="s">
        <v>31</v>
      </c>
      <c r="AX422" s="13" t="s">
        <v>73</v>
      </c>
      <c r="AY422" s="207" t="s">
        <v>137</v>
      </c>
    </row>
    <row r="423" spans="1:65" s="14" customFormat="1" ht="11.25">
      <c r="B423" s="208"/>
      <c r="C423" s="209"/>
      <c r="D423" s="199" t="s">
        <v>147</v>
      </c>
      <c r="E423" s="210" t="s">
        <v>1</v>
      </c>
      <c r="F423" s="211" t="s">
        <v>81</v>
      </c>
      <c r="G423" s="209"/>
      <c r="H423" s="212">
        <v>1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147</v>
      </c>
      <c r="AU423" s="218" t="s">
        <v>145</v>
      </c>
      <c r="AV423" s="14" t="s">
        <v>145</v>
      </c>
      <c r="AW423" s="14" t="s">
        <v>31</v>
      </c>
      <c r="AX423" s="14" t="s">
        <v>81</v>
      </c>
      <c r="AY423" s="218" t="s">
        <v>137</v>
      </c>
    </row>
    <row r="424" spans="1:65" s="2" customFormat="1" ht="21.75" customHeight="1">
      <c r="A424" s="34"/>
      <c r="B424" s="35"/>
      <c r="C424" s="183" t="s">
        <v>583</v>
      </c>
      <c r="D424" s="183" t="s">
        <v>140</v>
      </c>
      <c r="E424" s="184" t="s">
        <v>584</v>
      </c>
      <c r="F424" s="185" t="s">
        <v>585</v>
      </c>
      <c r="G424" s="186" t="s">
        <v>244</v>
      </c>
      <c r="H424" s="187">
        <v>32</v>
      </c>
      <c r="I424" s="188"/>
      <c r="J424" s="189">
        <f>ROUND(I424*H424,2)</f>
        <v>0</v>
      </c>
      <c r="K424" s="190"/>
      <c r="L424" s="39"/>
      <c r="M424" s="191" t="s">
        <v>1</v>
      </c>
      <c r="N424" s="192" t="s">
        <v>39</v>
      </c>
      <c r="O424" s="71"/>
      <c r="P424" s="193">
        <f>O424*H424</f>
        <v>0</v>
      </c>
      <c r="Q424" s="193">
        <v>1.0000000000000001E-5</v>
      </c>
      <c r="R424" s="193">
        <f>Q424*H424</f>
        <v>3.2000000000000003E-4</v>
      </c>
      <c r="S424" s="193">
        <v>0</v>
      </c>
      <c r="T424" s="194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5" t="s">
        <v>254</v>
      </c>
      <c r="AT424" s="195" t="s">
        <v>140</v>
      </c>
      <c r="AU424" s="195" t="s">
        <v>145</v>
      </c>
      <c r="AY424" s="17" t="s">
        <v>137</v>
      </c>
      <c r="BE424" s="196">
        <f>IF(N424="základní",J424,0)</f>
        <v>0</v>
      </c>
      <c r="BF424" s="196">
        <f>IF(N424="snížená",J424,0)</f>
        <v>0</v>
      </c>
      <c r="BG424" s="196">
        <f>IF(N424="zákl. přenesená",J424,0)</f>
        <v>0</v>
      </c>
      <c r="BH424" s="196">
        <f>IF(N424="sníž. přenesená",J424,0)</f>
        <v>0</v>
      </c>
      <c r="BI424" s="196">
        <f>IF(N424="nulová",J424,0)</f>
        <v>0</v>
      </c>
      <c r="BJ424" s="17" t="s">
        <v>145</v>
      </c>
      <c r="BK424" s="196">
        <f>ROUND(I424*H424,2)</f>
        <v>0</v>
      </c>
      <c r="BL424" s="17" t="s">
        <v>254</v>
      </c>
      <c r="BM424" s="195" t="s">
        <v>586</v>
      </c>
    </row>
    <row r="425" spans="1:65" s="2" customFormat="1" ht="24.2" customHeight="1">
      <c r="A425" s="34"/>
      <c r="B425" s="35"/>
      <c r="C425" s="183" t="s">
        <v>587</v>
      </c>
      <c r="D425" s="183" t="s">
        <v>140</v>
      </c>
      <c r="E425" s="184" t="s">
        <v>588</v>
      </c>
      <c r="F425" s="185" t="s">
        <v>589</v>
      </c>
      <c r="G425" s="186" t="s">
        <v>244</v>
      </c>
      <c r="H425" s="187">
        <v>32</v>
      </c>
      <c r="I425" s="188"/>
      <c r="J425" s="189">
        <f>ROUND(I425*H425,2)</f>
        <v>0</v>
      </c>
      <c r="K425" s="190"/>
      <c r="L425" s="39"/>
      <c r="M425" s="191" t="s">
        <v>1</v>
      </c>
      <c r="N425" s="192" t="s">
        <v>39</v>
      </c>
      <c r="O425" s="71"/>
      <c r="P425" s="193">
        <f>O425*H425</f>
        <v>0</v>
      </c>
      <c r="Q425" s="193">
        <v>1.8816499999999998E-5</v>
      </c>
      <c r="R425" s="193">
        <f>Q425*H425</f>
        <v>6.0212799999999995E-4</v>
      </c>
      <c r="S425" s="193">
        <v>0</v>
      </c>
      <c r="T425" s="194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5" t="s">
        <v>254</v>
      </c>
      <c r="AT425" s="195" t="s">
        <v>140</v>
      </c>
      <c r="AU425" s="195" t="s">
        <v>145</v>
      </c>
      <c r="AY425" s="17" t="s">
        <v>137</v>
      </c>
      <c r="BE425" s="196">
        <f>IF(N425="základní",J425,0)</f>
        <v>0</v>
      </c>
      <c r="BF425" s="196">
        <f>IF(N425="snížená",J425,0)</f>
        <v>0</v>
      </c>
      <c r="BG425" s="196">
        <f>IF(N425="zákl. přenesená",J425,0)</f>
        <v>0</v>
      </c>
      <c r="BH425" s="196">
        <f>IF(N425="sníž. přenesená",J425,0)</f>
        <v>0</v>
      </c>
      <c r="BI425" s="196">
        <f>IF(N425="nulová",J425,0)</f>
        <v>0</v>
      </c>
      <c r="BJ425" s="17" t="s">
        <v>145</v>
      </c>
      <c r="BK425" s="196">
        <f>ROUND(I425*H425,2)</f>
        <v>0</v>
      </c>
      <c r="BL425" s="17" t="s">
        <v>254</v>
      </c>
      <c r="BM425" s="195" t="s">
        <v>590</v>
      </c>
    </row>
    <row r="426" spans="1:65" s="2" customFormat="1" ht="24.2" customHeight="1">
      <c r="A426" s="34"/>
      <c r="B426" s="35"/>
      <c r="C426" s="183" t="s">
        <v>591</v>
      </c>
      <c r="D426" s="183" t="s">
        <v>140</v>
      </c>
      <c r="E426" s="184" t="s">
        <v>592</v>
      </c>
      <c r="F426" s="185" t="s">
        <v>593</v>
      </c>
      <c r="G426" s="186" t="s">
        <v>143</v>
      </c>
      <c r="H426" s="187">
        <v>0.04</v>
      </c>
      <c r="I426" s="188"/>
      <c r="J426" s="189">
        <f>ROUND(I426*H426,2)</f>
        <v>0</v>
      </c>
      <c r="K426" s="190"/>
      <c r="L426" s="39"/>
      <c r="M426" s="191" t="s">
        <v>1</v>
      </c>
      <c r="N426" s="192" t="s">
        <v>39</v>
      </c>
      <c r="O426" s="71"/>
      <c r="P426" s="193">
        <f>O426*H426</f>
        <v>0</v>
      </c>
      <c r="Q426" s="193">
        <v>0</v>
      </c>
      <c r="R426" s="193">
        <f>Q426*H426</f>
        <v>0</v>
      </c>
      <c r="S426" s="193">
        <v>0</v>
      </c>
      <c r="T426" s="19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5" t="s">
        <v>254</v>
      </c>
      <c r="AT426" s="195" t="s">
        <v>140</v>
      </c>
      <c r="AU426" s="195" t="s">
        <v>145</v>
      </c>
      <c r="AY426" s="17" t="s">
        <v>137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17" t="s">
        <v>145</v>
      </c>
      <c r="BK426" s="196">
        <f>ROUND(I426*H426,2)</f>
        <v>0</v>
      </c>
      <c r="BL426" s="17" t="s">
        <v>254</v>
      </c>
      <c r="BM426" s="195" t="s">
        <v>594</v>
      </c>
    </row>
    <row r="427" spans="1:65" s="2" customFormat="1" ht="24.2" customHeight="1">
      <c r="A427" s="34"/>
      <c r="B427" s="35"/>
      <c r="C427" s="183" t="s">
        <v>595</v>
      </c>
      <c r="D427" s="183" t="s">
        <v>140</v>
      </c>
      <c r="E427" s="184" t="s">
        <v>596</v>
      </c>
      <c r="F427" s="185" t="s">
        <v>597</v>
      </c>
      <c r="G427" s="186" t="s">
        <v>143</v>
      </c>
      <c r="H427" s="187">
        <v>0.04</v>
      </c>
      <c r="I427" s="188"/>
      <c r="J427" s="189">
        <f>ROUND(I427*H427,2)</f>
        <v>0</v>
      </c>
      <c r="K427" s="190"/>
      <c r="L427" s="39"/>
      <c r="M427" s="191" t="s">
        <v>1</v>
      </c>
      <c r="N427" s="192" t="s">
        <v>39</v>
      </c>
      <c r="O427" s="71"/>
      <c r="P427" s="193">
        <f>O427*H427</f>
        <v>0</v>
      </c>
      <c r="Q427" s="193">
        <v>0</v>
      </c>
      <c r="R427" s="193">
        <f>Q427*H427</f>
        <v>0</v>
      </c>
      <c r="S427" s="193">
        <v>0</v>
      </c>
      <c r="T427" s="194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5" t="s">
        <v>254</v>
      </c>
      <c r="AT427" s="195" t="s">
        <v>140</v>
      </c>
      <c r="AU427" s="195" t="s">
        <v>145</v>
      </c>
      <c r="AY427" s="17" t="s">
        <v>137</v>
      </c>
      <c r="BE427" s="196">
        <f>IF(N427="základní",J427,0)</f>
        <v>0</v>
      </c>
      <c r="BF427" s="196">
        <f>IF(N427="snížená",J427,0)</f>
        <v>0</v>
      </c>
      <c r="BG427" s="196">
        <f>IF(N427="zákl. přenesená",J427,0)</f>
        <v>0</v>
      </c>
      <c r="BH427" s="196">
        <f>IF(N427="sníž. přenesená",J427,0)</f>
        <v>0</v>
      </c>
      <c r="BI427" s="196">
        <f>IF(N427="nulová",J427,0)</f>
        <v>0</v>
      </c>
      <c r="BJ427" s="17" t="s">
        <v>145</v>
      </c>
      <c r="BK427" s="196">
        <f>ROUND(I427*H427,2)</f>
        <v>0</v>
      </c>
      <c r="BL427" s="17" t="s">
        <v>254</v>
      </c>
      <c r="BM427" s="195" t="s">
        <v>598</v>
      </c>
    </row>
    <row r="428" spans="1:65" s="12" customFormat="1" ht="22.9" customHeight="1">
      <c r="B428" s="167"/>
      <c r="C428" s="168"/>
      <c r="D428" s="169" t="s">
        <v>72</v>
      </c>
      <c r="E428" s="181" t="s">
        <v>599</v>
      </c>
      <c r="F428" s="181" t="s">
        <v>600</v>
      </c>
      <c r="G428" s="168"/>
      <c r="H428" s="168"/>
      <c r="I428" s="171"/>
      <c r="J428" s="182">
        <f>BK428</f>
        <v>0</v>
      </c>
      <c r="K428" s="168"/>
      <c r="L428" s="173"/>
      <c r="M428" s="174"/>
      <c r="N428" s="175"/>
      <c r="O428" s="175"/>
      <c r="P428" s="176">
        <f>SUM(P429:P435)</f>
        <v>0</v>
      </c>
      <c r="Q428" s="175"/>
      <c r="R428" s="176">
        <f>SUM(R429:R435)</f>
        <v>4.0359999999999997E-3</v>
      </c>
      <c r="S428" s="175"/>
      <c r="T428" s="177">
        <f>SUM(T429:T435)</f>
        <v>3.4200000000000001E-2</v>
      </c>
      <c r="AR428" s="178" t="s">
        <v>145</v>
      </c>
      <c r="AT428" s="179" t="s">
        <v>72</v>
      </c>
      <c r="AU428" s="179" t="s">
        <v>81</v>
      </c>
      <c r="AY428" s="178" t="s">
        <v>137</v>
      </c>
      <c r="BK428" s="180">
        <f>SUM(BK429:BK435)</f>
        <v>0</v>
      </c>
    </row>
    <row r="429" spans="1:65" s="2" customFormat="1" ht="24.2" customHeight="1">
      <c r="A429" s="34"/>
      <c r="B429" s="35"/>
      <c r="C429" s="183" t="s">
        <v>601</v>
      </c>
      <c r="D429" s="183" t="s">
        <v>140</v>
      </c>
      <c r="E429" s="184" t="s">
        <v>602</v>
      </c>
      <c r="F429" s="185" t="s">
        <v>603</v>
      </c>
      <c r="G429" s="186" t="s">
        <v>244</v>
      </c>
      <c r="H429" s="187">
        <v>10</v>
      </c>
      <c r="I429" s="188"/>
      <c r="J429" s="189">
        <f>ROUND(I429*H429,2)</f>
        <v>0</v>
      </c>
      <c r="K429" s="190"/>
      <c r="L429" s="39"/>
      <c r="M429" s="191" t="s">
        <v>1</v>
      </c>
      <c r="N429" s="192" t="s">
        <v>39</v>
      </c>
      <c r="O429" s="71"/>
      <c r="P429" s="193">
        <f>O429*H429</f>
        <v>0</v>
      </c>
      <c r="Q429" s="193">
        <v>3.8959999999999998E-4</v>
      </c>
      <c r="R429" s="193">
        <f>Q429*H429</f>
        <v>3.8959999999999997E-3</v>
      </c>
      <c r="S429" s="193">
        <v>3.4199999999999999E-3</v>
      </c>
      <c r="T429" s="194">
        <f>S429*H429</f>
        <v>3.4200000000000001E-2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5" t="s">
        <v>254</v>
      </c>
      <c r="AT429" s="195" t="s">
        <v>140</v>
      </c>
      <c r="AU429" s="195" t="s">
        <v>145</v>
      </c>
      <c r="AY429" s="17" t="s">
        <v>137</v>
      </c>
      <c r="BE429" s="196">
        <f>IF(N429="základní",J429,0)</f>
        <v>0</v>
      </c>
      <c r="BF429" s="196">
        <f>IF(N429="snížená",J429,0)</f>
        <v>0</v>
      </c>
      <c r="BG429" s="196">
        <f>IF(N429="zákl. přenesená",J429,0)</f>
        <v>0</v>
      </c>
      <c r="BH429" s="196">
        <f>IF(N429="sníž. přenesená",J429,0)</f>
        <v>0</v>
      </c>
      <c r="BI429" s="196">
        <f>IF(N429="nulová",J429,0)</f>
        <v>0</v>
      </c>
      <c r="BJ429" s="17" t="s">
        <v>145</v>
      </c>
      <c r="BK429" s="196">
        <f>ROUND(I429*H429,2)</f>
        <v>0</v>
      </c>
      <c r="BL429" s="17" t="s">
        <v>254</v>
      </c>
      <c r="BM429" s="195" t="s">
        <v>604</v>
      </c>
    </row>
    <row r="430" spans="1:65" s="13" customFormat="1" ht="11.25">
      <c r="B430" s="197"/>
      <c r="C430" s="198"/>
      <c r="D430" s="199" t="s">
        <v>147</v>
      </c>
      <c r="E430" s="200" t="s">
        <v>1</v>
      </c>
      <c r="F430" s="201" t="s">
        <v>605</v>
      </c>
      <c r="G430" s="198"/>
      <c r="H430" s="200" t="s">
        <v>1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147</v>
      </c>
      <c r="AU430" s="207" t="s">
        <v>145</v>
      </c>
      <c r="AV430" s="13" t="s">
        <v>81</v>
      </c>
      <c r="AW430" s="13" t="s">
        <v>31</v>
      </c>
      <c r="AX430" s="13" t="s">
        <v>73</v>
      </c>
      <c r="AY430" s="207" t="s">
        <v>137</v>
      </c>
    </row>
    <row r="431" spans="1:65" s="14" customFormat="1" ht="11.25">
      <c r="B431" s="208"/>
      <c r="C431" s="209"/>
      <c r="D431" s="199" t="s">
        <v>147</v>
      </c>
      <c r="E431" s="210" t="s">
        <v>1</v>
      </c>
      <c r="F431" s="211" t="s">
        <v>217</v>
      </c>
      <c r="G431" s="209"/>
      <c r="H431" s="212">
        <v>10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147</v>
      </c>
      <c r="AU431" s="218" t="s">
        <v>145</v>
      </c>
      <c r="AV431" s="14" t="s">
        <v>145</v>
      </c>
      <c r="AW431" s="14" t="s">
        <v>31</v>
      </c>
      <c r="AX431" s="14" t="s">
        <v>81</v>
      </c>
      <c r="AY431" s="218" t="s">
        <v>137</v>
      </c>
    </row>
    <row r="432" spans="1:65" s="2" customFormat="1" ht="24.2" customHeight="1">
      <c r="A432" s="34"/>
      <c r="B432" s="35"/>
      <c r="C432" s="183" t="s">
        <v>606</v>
      </c>
      <c r="D432" s="183" t="s">
        <v>140</v>
      </c>
      <c r="E432" s="184" t="s">
        <v>607</v>
      </c>
      <c r="F432" s="185" t="s">
        <v>608</v>
      </c>
      <c r="G432" s="186" t="s">
        <v>525</v>
      </c>
      <c r="H432" s="187">
        <v>1</v>
      </c>
      <c r="I432" s="188"/>
      <c r="J432" s="189">
        <f>ROUND(I432*H432,2)</f>
        <v>0</v>
      </c>
      <c r="K432" s="190"/>
      <c r="L432" s="39"/>
      <c r="M432" s="191" t="s">
        <v>1</v>
      </c>
      <c r="N432" s="192" t="s">
        <v>39</v>
      </c>
      <c r="O432" s="71"/>
      <c r="P432" s="193">
        <f>O432*H432</f>
        <v>0</v>
      </c>
      <c r="Q432" s="193">
        <v>9.0000000000000006E-5</v>
      </c>
      <c r="R432" s="193">
        <f>Q432*H432</f>
        <v>9.0000000000000006E-5</v>
      </c>
      <c r="S432" s="193">
        <v>0</v>
      </c>
      <c r="T432" s="194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5" t="s">
        <v>254</v>
      </c>
      <c r="AT432" s="195" t="s">
        <v>140</v>
      </c>
      <c r="AU432" s="195" t="s">
        <v>145</v>
      </c>
      <c r="AY432" s="17" t="s">
        <v>137</v>
      </c>
      <c r="BE432" s="196">
        <f>IF(N432="základní",J432,0)</f>
        <v>0</v>
      </c>
      <c r="BF432" s="196">
        <f>IF(N432="snížená",J432,0)</f>
        <v>0</v>
      </c>
      <c r="BG432" s="196">
        <f>IF(N432="zákl. přenesená",J432,0)</f>
        <v>0</v>
      </c>
      <c r="BH432" s="196">
        <f>IF(N432="sníž. přenesená",J432,0)</f>
        <v>0</v>
      </c>
      <c r="BI432" s="196">
        <f>IF(N432="nulová",J432,0)</f>
        <v>0</v>
      </c>
      <c r="BJ432" s="17" t="s">
        <v>145</v>
      </c>
      <c r="BK432" s="196">
        <f>ROUND(I432*H432,2)</f>
        <v>0</v>
      </c>
      <c r="BL432" s="17" t="s">
        <v>254</v>
      </c>
      <c r="BM432" s="195" t="s">
        <v>609</v>
      </c>
    </row>
    <row r="433" spans="1:65" s="2" customFormat="1" ht="16.5" customHeight="1">
      <c r="A433" s="34"/>
      <c r="B433" s="35"/>
      <c r="C433" s="230" t="s">
        <v>610</v>
      </c>
      <c r="D433" s="230" t="s">
        <v>374</v>
      </c>
      <c r="E433" s="231" t="s">
        <v>611</v>
      </c>
      <c r="F433" s="232" t="s">
        <v>612</v>
      </c>
      <c r="G433" s="233" t="s">
        <v>233</v>
      </c>
      <c r="H433" s="234">
        <v>1</v>
      </c>
      <c r="I433" s="235"/>
      <c r="J433" s="236">
        <f>ROUND(I433*H433,2)</f>
        <v>0</v>
      </c>
      <c r="K433" s="237"/>
      <c r="L433" s="238"/>
      <c r="M433" s="239" t="s">
        <v>1</v>
      </c>
      <c r="N433" s="240" t="s">
        <v>39</v>
      </c>
      <c r="O433" s="71"/>
      <c r="P433" s="193">
        <f>O433*H433</f>
        <v>0</v>
      </c>
      <c r="Q433" s="193">
        <v>5.0000000000000002E-5</v>
      </c>
      <c r="R433" s="193">
        <f>Q433*H433</f>
        <v>5.0000000000000002E-5</v>
      </c>
      <c r="S433" s="193">
        <v>0</v>
      </c>
      <c r="T433" s="194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5" t="s">
        <v>335</v>
      </c>
      <c r="AT433" s="195" t="s">
        <v>374</v>
      </c>
      <c r="AU433" s="195" t="s">
        <v>145</v>
      </c>
      <c r="AY433" s="17" t="s">
        <v>137</v>
      </c>
      <c r="BE433" s="196">
        <f>IF(N433="základní",J433,0)</f>
        <v>0</v>
      </c>
      <c r="BF433" s="196">
        <f>IF(N433="snížená",J433,0)</f>
        <v>0</v>
      </c>
      <c r="BG433" s="196">
        <f>IF(N433="zákl. přenesená",J433,0)</f>
        <v>0</v>
      </c>
      <c r="BH433" s="196">
        <f>IF(N433="sníž. přenesená",J433,0)</f>
        <v>0</v>
      </c>
      <c r="BI433" s="196">
        <f>IF(N433="nulová",J433,0)</f>
        <v>0</v>
      </c>
      <c r="BJ433" s="17" t="s">
        <v>145</v>
      </c>
      <c r="BK433" s="196">
        <f>ROUND(I433*H433,2)</f>
        <v>0</v>
      </c>
      <c r="BL433" s="17" t="s">
        <v>254</v>
      </c>
      <c r="BM433" s="195" t="s">
        <v>613</v>
      </c>
    </row>
    <row r="434" spans="1:65" s="2" customFormat="1" ht="24.2" customHeight="1">
      <c r="A434" s="34"/>
      <c r="B434" s="35"/>
      <c r="C434" s="183" t="s">
        <v>614</v>
      </c>
      <c r="D434" s="183" t="s">
        <v>140</v>
      </c>
      <c r="E434" s="184" t="s">
        <v>615</v>
      </c>
      <c r="F434" s="185" t="s">
        <v>616</v>
      </c>
      <c r="G434" s="186" t="s">
        <v>143</v>
      </c>
      <c r="H434" s="187">
        <v>4.0000000000000001E-3</v>
      </c>
      <c r="I434" s="188"/>
      <c r="J434" s="189">
        <f>ROUND(I434*H434,2)</f>
        <v>0</v>
      </c>
      <c r="K434" s="190"/>
      <c r="L434" s="39"/>
      <c r="M434" s="191" t="s">
        <v>1</v>
      </c>
      <c r="N434" s="192" t="s">
        <v>39</v>
      </c>
      <c r="O434" s="71"/>
      <c r="P434" s="193">
        <f>O434*H434</f>
        <v>0</v>
      </c>
      <c r="Q434" s="193">
        <v>0</v>
      </c>
      <c r="R434" s="193">
        <f>Q434*H434</f>
        <v>0</v>
      </c>
      <c r="S434" s="193">
        <v>0</v>
      </c>
      <c r="T434" s="194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5" t="s">
        <v>254</v>
      </c>
      <c r="AT434" s="195" t="s">
        <v>140</v>
      </c>
      <c r="AU434" s="195" t="s">
        <v>145</v>
      </c>
      <c r="AY434" s="17" t="s">
        <v>137</v>
      </c>
      <c r="BE434" s="196">
        <f>IF(N434="základní",J434,0)</f>
        <v>0</v>
      </c>
      <c r="BF434" s="196">
        <f>IF(N434="snížená",J434,0)</f>
        <v>0</v>
      </c>
      <c r="BG434" s="196">
        <f>IF(N434="zákl. přenesená",J434,0)</f>
        <v>0</v>
      </c>
      <c r="BH434" s="196">
        <f>IF(N434="sníž. přenesená",J434,0)</f>
        <v>0</v>
      </c>
      <c r="BI434" s="196">
        <f>IF(N434="nulová",J434,0)</f>
        <v>0</v>
      </c>
      <c r="BJ434" s="17" t="s">
        <v>145</v>
      </c>
      <c r="BK434" s="196">
        <f>ROUND(I434*H434,2)</f>
        <v>0</v>
      </c>
      <c r="BL434" s="17" t="s">
        <v>254</v>
      </c>
      <c r="BM434" s="195" t="s">
        <v>617</v>
      </c>
    </row>
    <row r="435" spans="1:65" s="2" customFormat="1" ht="24.2" customHeight="1">
      <c r="A435" s="34"/>
      <c r="B435" s="35"/>
      <c r="C435" s="183" t="s">
        <v>618</v>
      </c>
      <c r="D435" s="183" t="s">
        <v>140</v>
      </c>
      <c r="E435" s="184" t="s">
        <v>619</v>
      </c>
      <c r="F435" s="185" t="s">
        <v>620</v>
      </c>
      <c r="G435" s="186" t="s">
        <v>143</v>
      </c>
      <c r="H435" s="187">
        <v>4.0000000000000001E-3</v>
      </c>
      <c r="I435" s="188"/>
      <c r="J435" s="189">
        <f>ROUND(I435*H435,2)</f>
        <v>0</v>
      </c>
      <c r="K435" s="190"/>
      <c r="L435" s="39"/>
      <c r="M435" s="191" t="s">
        <v>1</v>
      </c>
      <c r="N435" s="192" t="s">
        <v>39</v>
      </c>
      <c r="O435" s="71"/>
      <c r="P435" s="193">
        <f>O435*H435</f>
        <v>0</v>
      </c>
      <c r="Q435" s="193">
        <v>0</v>
      </c>
      <c r="R435" s="193">
        <f>Q435*H435</f>
        <v>0</v>
      </c>
      <c r="S435" s="193">
        <v>0</v>
      </c>
      <c r="T435" s="194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5" t="s">
        <v>254</v>
      </c>
      <c r="AT435" s="195" t="s">
        <v>140</v>
      </c>
      <c r="AU435" s="195" t="s">
        <v>145</v>
      </c>
      <c r="AY435" s="17" t="s">
        <v>137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17" t="s">
        <v>145</v>
      </c>
      <c r="BK435" s="196">
        <f>ROUND(I435*H435,2)</f>
        <v>0</v>
      </c>
      <c r="BL435" s="17" t="s">
        <v>254</v>
      </c>
      <c r="BM435" s="195" t="s">
        <v>621</v>
      </c>
    </row>
    <row r="436" spans="1:65" s="12" customFormat="1" ht="22.9" customHeight="1">
      <c r="B436" s="167"/>
      <c r="C436" s="168"/>
      <c r="D436" s="169" t="s">
        <v>72</v>
      </c>
      <c r="E436" s="181" t="s">
        <v>622</v>
      </c>
      <c r="F436" s="181" t="s">
        <v>623</v>
      </c>
      <c r="G436" s="168"/>
      <c r="H436" s="168"/>
      <c r="I436" s="171"/>
      <c r="J436" s="182">
        <f>BK436</f>
        <v>0</v>
      </c>
      <c r="K436" s="168"/>
      <c r="L436" s="173"/>
      <c r="M436" s="174"/>
      <c r="N436" s="175"/>
      <c r="O436" s="175"/>
      <c r="P436" s="176">
        <f>SUM(P437:P497)</f>
        <v>0</v>
      </c>
      <c r="Q436" s="175"/>
      <c r="R436" s="176">
        <f>SUM(R437:R497)</f>
        <v>0.13346828000000002</v>
      </c>
      <c r="S436" s="175"/>
      <c r="T436" s="177">
        <f>SUM(T437:T497)</f>
        <v>0.26221</v>
      </c>
      <c r="AR436" s="178" t="s">
        <v>145</v>
      </c>
      <c r="AT436" s="179" t="s">
        <v>72</v>
      </c>
      <c r="AU436" s="179" t="s">
        <v>81</v>
      </c>
      <c r="AY436" s="178" t="s">
        <v>137</v>
      </c>
      <c r="BK436" s="180">
        <f>SUM(BK437:BK497)</f>
        <v>0</v>
      </c>
    </row>
    <row r="437" spans="1:65" s="2" customFormat="1" ht="16.5" customHeight="1">
      <c r="A437" s="34"/>
      <c r="B437" s="35"/>
      <c r="C437" s="183" t="s">
        <v>624</v>
      </c>
      <c r="D437" s="183" t="s">
        <v>140</v>
      </c>
      <c r="E437" s="184" t="s">
        <v>625</v>
      </c>
      <c r="F437" s="185" t="s">
        <v>626</v>
      </c>
      <c r="G437" s="186" t="s">
        <v>233</v>
      </c>
      <c r="H437" s="187">
        <v>1</v>
      </c>
      <c r="I437" s="188"/>
      <c r="J437" s="189">
        <f>ROUND(I437*H437,2)</f>
        <v>0</v>
      </c>
      <c r="K437" s="190"/>
      <c r="L437" s="39"/>
      <c r="M437" s="191" t="s">
        <v>1</v>
      </c>
      <c r="N437" s="192" t="s">
        <v>39</v>
      </c>
      <c r="O437" s="71"/>
      <c r="P437" s="193">
        <f>O437*H437</f>
        <v>0</v>
      </c>
      <c r="Q437" s="193">
        <v>0</v>
      </c>
      <c r="R437" s="193">
        <f>Q437*H437</f>
        <v>0</v>
      </c>
      <c r="S437" s="193">
        <v>0</v>
      </c>
      <c r="T437" s="194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5" t="s">
        <v>254</v>
      </c>
      <c r="AT437" s="195" t="s">
        <v>140</v>
      </c>
      <c r="AU437" s="195" t="s">
        <v>145</v>
      </c>
      <c r="AY437" s="17" t="s">
        <v>137</v>
      </c>
      <c r="BE437" s="196">
        <f>IF(N437="základní",J437,0)</f>
        <v>0</v>
      </c>
      <c r="BF437" s="196">
        <f>IF(N437="snížená",J437,0)</f>
        <v>0</v>
      </c>
      <c r="BG437" s="196">
        <f>IF(N437="zákl. přenesená",J437,0)</f>
        <v>0</v>
      </c>
      <c r="BH437" s="196">
        <f>IF(N437="sníž. přenesená",J437,0)</f>
        <v>0</v>
      </c>
      <c r="BI437" s="196">
        <f>IF(N437="nulová",J437,0)</f>
        <v>0</v>
      </c>
      <c r="BJ437" s="17" t="s">
        <v>145</v>
      </c>
      <c r="BK437" s="196">
        <f>ROUND(I437*H437,2)</f>
        <v>0</v>
      </c>
      <c r="BL437" s="17" t="s">
        <v>254</v>
      </c>
      <c r="BM437" s="195" t="s">
        <v>627</v>
      </c>
    </row>
    <row r="438" spans="1:65" s="13" customFormat="1" ht="11.25">
      <c r="B438" s="197"/>
      <c r="C438" s="198"/>
      <c r="D438" s="199" t="s">
        <v>147</v>
      </c>
      <c r="E438" s="200" t="s">
        <v>1</v>
      </c>
      <c r="F438" s="201" t="s">
        <v>628</v>
      </c>
      <c r="G438" s="198"/>
      <c r="H438" s="200" t="s">
        <v>1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147</v>
      </c>
      <c r="AU438" s="207" t="s">
        <v>145</v>
      </c>
      <c r="AV438" s="13" t="s">
        <v>81</v>
      </c>
      <c r="AW438" s="13" t="s">
        <v>31</v>
      </c>
      <c r="AX438" s="13" t="s">
        <v>73</v>
      </c>
      <c r="AY438" s="207" t="s">
        <v>137</v>
      </c>
    </row>
    <row r="439" spans="1:65" s="14" customFormat="1" ht="11.25">
      <c r="B439" s="208"/>
      <c r="C439" s="209"/>
      <c r="D439" s="199" t="s">
        <v>147</v>
      </c>
      <c r="E439" s="210" t="s">
        <v>1</v>
      </c>
      <c r="F439" s="211" t="s">
        <v>81</v>
      </c>
      <c r="G439" s="209"/>
      <c r="H439" s="212">
        <v>1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147</v>
      </c>
      <c r="AU439" s="218" t="s">
        <v>145</v>
      </c>
      <c r="AV439" s="14" t="s">
        <v>145</v>
      </c>
      <c r="AW439" s="14" t="s">
        <v>31</v>
      </c>
      <c r="AX439" s="14" t="s">
        <v>81</v>
      </c>
      <c r="AY439" s="218" t="s">
        <v>137</v>
      </c>
    </row>
    <row r="440" spans="1:65" s="2" customFormat="1" ht="16.5" customHeight="1">
      <c r="A440" s="34"/>
      <c r="B440" s="35"/>
      <c r="C440" s="183" t="s">
        <v>629</v>
      </c>
      <c r="D440" s="183" t="s">
        <v>140</v>
      </c>
      <c r="E440" s="184" t="s">
        <v>630</v>
      </c>
      <c r="F440" s="185" t="s">
        <v>631</v>
      </c>
      <c r="G440" s="186" t="s">
        <v>525</v>
      </c>
      <c r="H440" s="187">
        <v>1</v>
      </c>
      <c r="I440" s="188"/>
      <c r="J440" s="189">
        <f t="shared" ref="J440:J453" si="0">ROUND(I440*H440,2)</f>
        <v>0</v>
      </c>
      <c r="K440" s="190"/>
      <c r="L440" s="39"/>
      <c r="M440" s="191" t="s">
        <v>1</v>
      </c>
      <c r="N440" s="192" t="s">
        <v>39</v>
      </c>
      <c r="O440" s="71"/>
      <c r="P440" s="193">
        <f t="shared" ref="P440:P453" si="1">O440*H440</f>
        <v>0</v>
      </c>
      <c r="Q440" s="193">
        <v>0</v>
      </c>
      <c r="R440" s="193">
        <f t="shared" ref="R440:R453" si="2">Q440*H440</f>
        <v>0</v>
      </c>
      <c r="S440" s="193">
        <v>3.4200000000000001E-2</v>
      </c>
      <c r="T440" s="194">
        <f t="shared" ref="T440:T453" si="3">S440*H440</f>
        <v>3.4200000000000001E-2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5" t="s">
        <v>254</v>
      </c>
      <c r="AT440" s="195" t="s">
        <v>140</v>
      </c>
      <c r="AU440" s="195" t="s">
        <v>145</v>
      </c>
      <c r="AY440" s="17" t="s">
        <v>137</v>
      </c>
      <c r="BE440" s="196">
        <f t="shared" ref="BE440:BE453" si="4">IF(N440="základní",J440,0)</f>
        <v>0</v>
      </c>
      <c r="BF440" s="196">
        <f t="shared" ref="BF440:BF453" si="5">IF(N440="snížená",J440,0)</f>
        <v>0</v>
      </c>
      <c r="BG440" s="196">
        <f t="shared" ref="BG440:BG453" si="6">IF(N440="zákl. přenesená",J440,0)</f>
        <v>0</v>
      </c>
      <c r="BH440" s="196">
        <f t="shared" ref="BH440:BH453" si="7">IF(N440="sníž. přenesená",J440,0)</f>
        <v>0</v>
      </c>
      <c r="BI440" s="196">
        <f t="shared" ref="BI440:BI453" si="8">IF(N440="nulová",J440,0)</f>
        <v>0</v>
      </c>
      <c r="BJ440" s="17" t="s">
        <v>145</v>
      </c>
      <c r="BK440" s="196">
        <f t="shared" ref="BK440:BK453" si="9">ROUND(I440*H440,2)</f>
        <v>0</v>
      </c>
      <c r="BL440" s="17" t="s">
        <v>254</v>
      </c>
      <c r="BM440" s="195" t="s">
        <v>632</v>
      </c>
    </row>
    <row r="441" spans="1:65" s="2" customFormat="1" ht="16.5" customHeight="1">
      <c r="A441" s="34"/>
      <c r="B441" s="35"/>
      <c r="C441" s="183" t="s">
        <v>633</v>
      </c>
      <c r="D441" s="183" t="s">
        <v>140</v>
      </c>
      <c r="E441" s="184" t="s">
        <v>634</v>
      </c>
      <c r="F441" s="185" t="s">
        <v>635</v>
      </c>
      <c r="G441" s="186" t="s">
        <v>233</v>
      </c>
      <c r="H441" s="187">
        <v>1</v>
      </c>
      <c r="I441" s="188"/>
      <c r="J441" s="189">
        <f t="shared" si="0"/>
        <v>0</v>
      </c>
      <c r="K441" s="190"/>
      <c r="L441" s="39"/>
      <c r="M441" s="191" t="s">
        <v>1</v>
      </c>
      <c r="N441" s="192" t="s">
        <v>39</v>
      </c>
      <c r="O441" s="71"/>
      <c r="P441" s="193">
        <f t="shared" si="1"/>
        <v>0</v>
      </c>
      <c r="Q441" s="193">
        <v>5.5000000000000003E-4</v>
      </c>
      <c r="R441" s="193">
        <f t="shared" si="2"/>
        <v>5.5000000000000003E-4</v>
      </c>
      <c r="S441" s="193">
        <v>0</v>
      </c>
      <c r="T441" s="194">
        <f t="shared" si="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5" t="s">
        <v>254</v>
      </c>
      <c r="AT441" s="195" t="s">
        <v>140</v>
      </c>
      <c r="AU441" s="195" t="s">
        <v>145</v>
      </c>
      <c r="AY441" s="17" t="s">
        <v>137</v>
      </c>
      <c r="BE441" s="196">
        <f t="shared" si="4"/>
        <v>0</v>
      </c>
      <c r="BF441" s="196">
        <f t="shared" si="5"/>
        <v>0</v>
      </c>
      <c r="BG441" s="196">
        <f t="shared" si="6"/>
        <v>0</v>
      </c>
      <c r="BH441" s="196">
        <f t="shared" si="7"/>
        <v>0</v>
      </c>
      <c r="BI441" s="196">
        <f t="shared" si="8"/>
        <v>0</v>
      </c>
      <c r="BJ441" s="17" t="s">
        <v>145</v>
      </c>
      <c r="BK441" s="196">
        <f t="shared" si="9"/>
        <v>0</v>
      </c>
      <c r="BL441" s="17" t="s">
        <v>254</v>
      </c>
      <c r="BM441" s="195" t="s">
        <v>636</v>
      </c>
    </row>
    <row r="442" spans="1:65" s="2" customFormat="1" ht="24.2" customHeight="1">
      <c r="A442" s="34"/>
      <c r="B442" s="35"/>
      <c r="C442" s="230" t="s">
        <v>637</v>
      </c>
      <c r="D442" s="230" t="s">
        <v>374</v>
      </c>
      <c r="E442" s="231" t="s">
        <v>638</v>
      </c>
      <c r="F442" s="232" t="s">
        <v>639</v>
      </c>
      <c r="G442" s="233" t="s">
        <v>233</v>
      </c>
      <c r="H442" s="234">
        <v>1</v>
      </c>
      <c r="I442" s="235"/>
      <c r="J442" s="236">
        <f t="shared" si="0"/>
        <v>0</v>
      </c>
      <c r="K442" s="237"/>
      <c r="L442" s="238"/>
      <c r="M442" s="239" t="s">
        <v>1</v>
      </c>
      <c r="N442" s="240" t="s">
        <v>39</v>
      </c>
      <c r="O442" s="71"/>
      <c r="P442" s="193">
        <f t="shared" si="1"/>
        <v>0</v>
      </c>
      <c r="Q442" s="193">
        <v>2.98E-2</v>
      </c>
      <c r="R442" s="193">
        <f t="shared" si="2"/>
        <v>2.98E-2</v>
      </c>
      <c r="S442" s="193">
        <v>0</v>
      </c>
      <c r="T442" s="194">
        <f t="shared" si="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5" t="s">
        <v>335</v>
      </c>
      <c r="AT442" s="195" t="s">
        <v>374</v>
      </c>
      <c r="AU442" s="195" t="s">
        <v>145</v>
      </c>
      <c r="AY442" s="17" t="s">
        <v>137</v>
      </c>
      <c r="BE442" s="196">
        <f t="shared" si="4"/>
        <v>0</v>
      </c>
      <c r="BF442" s="196">
        <f t="shared" si="5"/>
        <v>0</v>
      </c>
      <c r="BG442" s="196">
        <f t="shared" si="6"/>
        <v>0</v>
      </c>
      <c r="BH442" s="196">
        <f t="shared" si="7"/>
        <v>0</v>
      </c>
      <c r="BI442" s="196">
        <f t="shared" si="8"/>
        <v>0</v>
      </c>
      <c r="BJ442" s="17" t="s">
        <v>145</v>
      </c>
      <c r="BK442" s="196">
        <f t="shared" si="9"/>
        <v>0</v>
      </c>
      <c r="BL442" s="17" t="s">
        <v>254</v>
      </c>
      <c r="BM442" s="195" t="s">
        <v>640</v>
      </c>
    </row>
    <row r="443" spans="1:65" s="2" customFormat="1" ht="16.5" customHeight="1">
      <c r="A443" s="34"/>
      <c r="B443" s="35"/>
      <c r="C443" s="183" t="s">
        <v>641</v>
      </c>
      <c r="D443" s="183" t="s">
        <v>140</v>
      </c>
      <c r="E443" s="184" t="s">
        <v>642</v>
      </c>
      <c r="F443" s="185" t="s">
        <v>643</v>
      </c>
      <c r="G443" s="186" t="s">
        <v>233</v>
      </c>
      <c r="H443" s="187">
        <v>1</v>
      </c>
      <c r="I443" s="188"/>
      <c r="J443" s="189">
        <f t="shared" si="0"/>
        <v>0</v>
      </c>
      <c r="K443" s="190"/>
      <c r="L443" s="39"/>
      <c r="M443" s="191" t="s">
        <v>1</v>
      </c>
      <c r="N443" s="192" t="s">
        <v>39</v>
      </c>
      <c r="O443" s="71"/>
      <c r="P443" s="193">
        <f t="shared" si="1"/>
        <v>0</v>
      </c>
      <c r="Q443" s="193">
        <v>0</v>
      </c>
      <c r="R443" s="193">
        <f t="shared" si="2"/>
        <v>0</v>
      </c>
      <c r="S443" s="193">
        <v>0</v>
      </c>
      <c r="T443" s="194">
        <f t="shared" si="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5" t="s">
        <v>254</v>
      </c>
      <c r="AT443" s="195" t="s">
        <v>140</v>
      </c>
      <c r="AU443" s="195" t="s">
        <v>145</v>
      </c>
      <c r="AY443" s="17" t="s">
        <v>137</v>
      </c>
      <c r="BE443" s="196">
        <f t="shared" si="4"/>
        <v>0</v>
      </c>
      <c r="BF443" s="196">
        <f t="shared" si="5"/>
        <v>0</v>
      </c>
      <c r="BG443" s="196">
        <f t="shared" si="6"/>
        <v>0</v>
      </c>
      <c r="BH443" s="196">
        <f t="shared" si="7"/>
        <v>0</v>
      </c>
      <c r="BI443" s="196">
        <f t="shared" si="8"/>
        <v>0</v>
      </c>
      <c r="BJ443" s="17" t="s">
        <v>145</v>
      </c>
      <c r="BK443" s="196">
        <f t="shared" si="9"/>
        <v>0</v>
      </c>
      <c r="BL443" s="17" t="s">
        <v>254</v>
      </c>
      <c r="BM443" s="195" t="s">
        <v>644</v>
      </c>
    </row>
    <row r="444" spans="1:65" s="2" customFormat="1" ht="21.75" customHeight="1">
      <c r="A444" s="34"/>
      <c r="B444" s="35"/>
      <c r="C444" s="230" t="s">
        <v>645</v>
      </c>
      <c r="D444" s="230" t="s">
        <v>374</v>
      </c>
      <c r="E444" s="231" t="s">
        <v>646</v>
      </c>
      <c r="F444" s="232" t="s">
        <v>647</v>
      </c>
      <c r="G444" s="233" t="s">
        <v>233</v>
      </c>
      <c r="H444" s="234">
        <v>1</v>
      </c>
      <c r="I444" s="235"/>
      <c r="J444" s="236">
        <f t="shared" si="0"/>
        <v>0</v>
      </c>
      <c r="K444" s="237"/>
      <c r="L444" s="238"/>
      <c r="M444" s="239" t="s">
        <v>1</v>
      </c>
      <c r="N444" s="240" t="s">
        <v>39</v>
      </c>
      <c r="O444" s="71"/>
      <c r="P444" s="193">
        <f t="shared" si="1"/>
        <v>0</v>
      </c>
      <c r="Q444" s="193">
        <v>2.2000000000000001E-3</v>
      </c>
      <c r="R444" s="193">
        <f t="shared" si="2"/>
        <v>2.2000000000000001E-3</v>
      </c>
      <c r="S444" s="193">
        <v>0</v>
      </c>
      <c r="T444" s="194">
        <f t="shared" si="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5" t="s">
        <v>335</v>
      </c>
      <c r="AT444" s="195" t="s">
        <v>374</v>
      </c>
      <c r="AU444" s="195" t="s">
        <v>145</v>
      </c>
      <c r="AY444" s="17" t="s">
        <v>137</v>
      </c>
      <c r="BE444" s="196">
        <f t="shared" si="4"/>
        <v>0</v>
      </c>
      <c r="BF444" s="196">
        <f t="shared" si="5"/>
        <v>0</v>
      </c>
      <c r="BG444" s="196">
        <f t="shared" si="6"/>
        <v>0</v>
      </c>
      <c r="BH444" s="196">
        <f t="shared" si="7"/>
        <v>0</v>
      </c>
      <c r="BI444" s="196">
        <f t="shared" si="8"/>
        <v>0</v>
      </c>
      <c r="BJ444" s="17" t="s">
        <v>145</v>
      </c>
      <c r="BK444" s="196">
        <f t="shared" si="9"/>
        <v>0</v>
      </c>
      <c r="BL444" s="17" t="s">
        <v>254</v>
      </c>
      <c r="BM444" s="195" t="s">
        <v>648</v>
      </c>
    </row>
    <row r="445" spans="1:65" s="2" customFormat="1" ht="16.5" customHeight="1">
      <c r="A445" s="34"/>
      <c r="B445" s="35"/>
      <c r="C445" s="183" t="s">
        <v>649</v>
      </c>
      <c r="D445" s="183" t="s">
        <v>140</v>
      </c>
      <c r="E445" s="184" t="s">
        <v>650</v>
      </c>
      <c r="F445" s="185" t="s">
        <v>651</v>
      </c>
      <c r="G445" s="186" t="s">
        <v>525</v>
      </c>
      <c r="H445" s="187">
        <v>1</v>
      </c>
      <c r="I445" s="188"/>
      <c r="J445" s="189">
        <f t="shared" si="0"/>
        <v>0</v>
      </c>
      <c r="K445" s="190"/>
      <c r="L445" s="39"/>
      <c r="M445" s="191" t="s">
        <v>1</v>
      </c>
      <c r="N445" s="192" t="s">
        <v>39</v>
      </c>
      <c r="O445" s="71"/>
      <c r="P445" s="193">
        <f t="shared" si="1"/>
        <v>0</v>
      </c>
      <c r="Q445" s="193">
        <v>0</v>
      </c>
      <c r="R445" s="193">
        <f t="shared" si="2"/>
        <v>0</v>
      </c>
      <c r="S445" s="193">
        <v>1.9460000000000002E-2</v>
      </c>
      <c r="T445" s="194">
        <f t="shared" si="3"/>
        <v>1.9460000000000002E-2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5" t="s">
        <v>254</v>
      </c>
      <c r="AT445" s="195" t="s">
        <v>140</v>
      </c>
      <c r="AU445" s="195" t="s">
        <v>145</v>
      </c>
      <c r="AY445" s="17" t="s">
        <v>137</v>
      </c>
      <c r="BE445" s="196">
        <f t="shared" si="4"/>
        <v>0</v>
      </c>
      <c r="BF445" s="196">
        <f t="shared" si="5"/>
        <v>0</v>
      </c>
      <c r="BG445" s="196">
        <f t="shared" si="6"/>
        <v>0</v>
      </c>
      <c r="BH445" s="196">
        <f t="shared" si="7"/>
        <v>0</v>
      </c>
      <c r="BI445" s="196">
        <f t="shared" si="8"/>
        <v>0</v>
      </c>
      <c r="BJ445" s="17" t="s">
        <v>145</v>
      </c>
      <c r="BK445" s="196">
        <f t="shared" si="9"/>
        <v>0</v>
      </c>
      <c r="BL445" s="17" t="s">
        <v>254</v>
      </c>
      <c r="BM445" s="195" t="s">
        <v>652</v>
      </c>
    </row>
    <row r="446" spans="1:65" s="2" customFormat="1" ht="21.75" customHeight="1">
      <c r="A446" s="34"/>
      <c r="B446" s="35"/>
      <c r="C446" s="183" t="s">
        <v>653</v>
      </c>
      <c r="D446" s="183" t="s">
        <v>140</v>
      </c>
      <c r="E446" s="184" t="s">
        <v>654</v>
      </c>
      <c r="F446" s="185" t="s">
        <v>655</v>
      </c>
      <c r="G446" s="186" t="s">
        <v>525</v>
      </c>
      <c r="H446" s="187">
        <v>1</v>
      </c>
      <c r="I446" s="188"/>
      <c r="J446" s="189">
        <f t="shared" si="0"/>
        <v>0</v>
      </c>
      <c r="K446" s="190"/>
      <c r="L446" s="39"/>
      <c r="M446" s="191" t="s">
        <v>1</v>
      </c>
      <c r="N446" s="192" t="s">
        <v>39</v>
      </c>
      <c r="O446" s="71"/>
      <c r="P446" s="193">
        <f t="shared" si="1"/>
        <v>0</v>
      </c>
      <c r="Q446" s="193">
        <v>1.73E-3</v>
      </c>
      <c r="R446" s="193">
        <f t="shared" si="2"/>
        <v>1.73E-3</v>
      </c>
      <c r="S446" s="193">
        <v>0</v>
      </c>
      <c r="T446" s="194">
        <f t="shared" si="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5" t="s">
        <v>254</v>
      </c>
      <c r="AT446" s="195" t="s">
        <v>140</v>
      </c>
      <c r="AU446" s="195" t="s">
        <v>145</v>
      </c>
      <c r="AY446" s="17" t="s">
        <v>137</v>
      </c>
      <c r="BE446" s="196">
        <f t="shared" si="4"/>
        <v>0</v>
      </c>
      <c r="BF446" s="196">
        <f t="shared" si="5"/>
        <v>0</v>
      </c>
      <c r="BG446" s="196">
        <f t="shared" si="6"/>
        <v>0</v>
      </c>
      <c r="BH446" s="196">
        <f t="shared" si="7"/>
        <v>0</v>
      </c>
      <c r="BI446" s="196">
        <f t="shared" si="8"/>
        <v>0</v>
      </c>
      <c r="BJ446" s="17" t="s">
        <v>145</v>
      </c>
      <c r="BK446" s="196">
        <f t="shared" si="9"/>
        <v>0</v>
      </c>
      <c r="BL446" s="17" t="s">
        <v>254</v>
      </c>
      <c r="BM446" s="195" t="s">
        <v>656</v>
      </c>
    </row>
    <row r="447" spans="1:65" s="2" customFormat="1" ht="24.2" customHeight="1">
      <c r="A447" s="34"/>
      <c r="B447" s="35"/>
      <c r="C447" s="230" t="s">
        <v>657</v>
      </c>
      <c r="D447" s="230" t="s">
        <v>374</v>
      </c>
      <c r="E447" s="231" t="s">
        <v>658</v>
      </c>
      <c r="F447" s="232" t="s">
        <v>659</v>
      </c>
      <c r="G447" s="233" t="s">
        <v>233</v>
      </c>
      <c r="H447" s="234">
        <v>1</v>
      </c>
      <c r="I447" s="235"/>
      <c r="J447" s="236">
        <f t="shared" si="0"/>
        <v>0</v>
      </c>
      <c r="K447" s="237"/>
      <c r="L447" s="238"/>
      <c r="M447" s="239" t="s">
        <v>1</v>
      </c>
      <c r="N447" s="240" t="s">
        <v>39</v>
      </c>
      <c r="O447" s="71"/>
      <c r="P447" s="193">
        <f t="shared" si="1"/>
        <v>0</v>
      </c>
      <c r="Q447" s="193">
        <v>1.7000000000000001E-2</v>
      </c>
      <c r="R447" s="193">
        <f t="shared" si="2"/>
        <v>1.7000000000000001E-2</v>
      </c>
      <c r="S447" s="193">
        <v>0</v>
      </c>
      <c r="T447" s="194">
        <f t="shared" si="3"/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5" t="s">
        <v>335</v>
      </c>
      <c r="AT447" s="195" t="s">
        <v>374</v>
      </c>
      <c r="AU447" s="195" t="s">
        <v>145</v>
      </c>
      <c r="AY447" s="17" t="s">
        <v>137</v>
      </c>
      <c r="BE447" s="196">
        <f t="shared" si="4"/>
        <v>0</v>
      </c>
      <c r="BF447" s="196">
        <f t="shared" si="5"/>
        <v>0</v>
      </c>
      <c r="BG447" s="196">
        <f t="shared" si="6"/>
        <v>0</v>
      </c>
      <c r="BH447" s="196">
        <f t="shared" si="7"/>
        <v>0</v>
      </c>
      <c r="BI447" s="196">
        <f t="shared" si="8"/>
        <v>0</v>
      </c>
      <c r="BJ447" s="17" t="s">
        <v>145</v>
      </c>
      <c r="BK447" s="196">
        <f t="shared" si="9"/>
        <v>0</v>
      </c>
      <c r="BL447" s="17" t="s">
        <v>254</v>
      </c>
      <c r="BM447" s="195" t="s">
        <v>660</v>
      </c>
    </row>
    <row r="448" spans="1:65" s="2" customFormat="1" ht="16.5" customHeight="1">
      <c r="A448" s="34"/>
      <c r="B448" s="35"/>
      <c r="C448" s="183" t="s">
        <v>661</v>
      </c>
      <c r="D448" s="183" t="s">
        <v>140</v>
      </c>
      <c r="E448" s="184" t="s">
        <v>662</v>
      </c>
      <c r="F448" s="185" t="s">
        <v>663</v>
      </c>
      <c r="G448" s="186" t="s">
        <v>525</v>
      </c>
      <c r="H448" s="187">
        <v>1</v>
      </c>
      <c r="I448" s="188"/>
      <c r="J448" s="189">
        <f t="shared" si="0"/>
        <v>0</v>
      </c>
      <c r="K448" s="190"/>
      <c r="L448" s="39"/>
      <c r="M448" s="191" t="s">
        <v>1</v>
      </c>
      <c r="N448" s="192" t="s">
        <v>39</v>
      </c>
      <c r="O448" s="71"/>
      <c r="P448" s="193">
        <f t="shared" si="1"/>
        <v>0</v>
      </c>
      <c r="Q448" s="193">
        <v>0</v>
      </c>
      <c r="R448" s="193">
        <f t="shared" si="2"/>
        <v>0</v>
      </c>
      <c r="S448" s="193">
        <v>3.2899999999999999E-2</v>
      </c>
      <c r="T448" s="194">
        <f t="shared" si="3"/>
        <v>3.2899999999999999E-2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5" t="s">
        <v>254</v>
      </c>
      <c r="AT448" s="195" t="s">
        <v>140</v>
      </c>
      <c r="AU448" s="195" t="s">
        <v>145</v>
      </c>
      <c r="AY448" s="17" t="s">
        <v>137</v>
      </c>
      <c r="BE448" s="196">
        <f t="shared" si="4"/>
        <v>0</v>
      </c>
      <c r="BF448" s="196">
        <f t="shared" si="5"/>
        <v>0</v>
      </c>
      <c r="BG448" s="196">
        <f t="shared" si="6"/>
        <v>0</v>
      </c>
      <c r="BH448" s="196">
        <f t="shared" si="7"/>
        <v>0</v>
      </c>
      <c r="BI448" s="196">
        <f t="shared" si="8"/>
        <v>0</v>
      </c>
      <c r="BJ448" s="17" t="s">
        <v>145</v>
      </c>
      <c r="BK448" s="196">
        <f t="shared" si="9"/>
        <v>0</v>
      </c>
      <c r="BL448" s="17" t="s">
        <v>254</v>
      </c>
      <c r="BM448" s="195" t="s">
        <v>664</v>
      </c>
    </row>
    <row r="449" spans="1:65" s="2" customFormat="1" ht="21.75" customHeight="1">
      <c r="A449" s="34"/>
      <c r="B449" s="35"/>
      <c r="C449" s="183" t="s">
        <v>665</v>
      </c>
      <c r="D449" s="183" t="s">
        <v>140</v>
      </c>
      <c r="E449" s="184" t="s">
        <v>666</v>
      </c>
      <c r="F449" s="185" t="s">
        <v>667</v>
      </c>
      <c r="G449" s="186" t="s">
        <v>525</v>
      </c>
      <c r="H449" s="187">
        <v>1</v>
      </c>
      <c r="I449" s="188"/>
      <c r="J449" s="189">
        <f t="shared" si="0"/>
        <v>0</v>
      </c>
      <c r="K449" s="190"/>
      <c r="L449" s="39"/>
      <c r="M449" s="191" t="s">
        <v>1</v>
      </c>
      <c r="N449" s="192" t="s">
        <v>39</v>
      </c>
      <c r="O449" s="71"/>
      <c r="P449" s="193">
        <f t="shared" si="1"/>
        <v>0</v>
      </c>
      <c r="Q449" s="193">
        <v>2.0699999999999998E-3</v>
      </c>
      <c r="R449" s="193">
        <f t="shared" si="2"/>
        <v>2.0699999999999998E-3</v>
      </c>
      <c r="S449" s="193">
        <v>0</v>
      </c>
      <c r="T449" s="194">
        <f t="shared" si="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5" t="s">
        <v>254</v>
      </c>
      <c r="AT449" s="195" t="s">
        <v>140</v>
      </c>
      <c r="AU449" s="195" t="s">
        <v>145</v>
      </c>
      <c r="AY449" s="17" t="s">
        <v>137</v>
      </c>
      <c r="BE449" s="196">
        <f t="shared" si="4"/>
        <v>0</v>
      </c>
      <c r="BF449" s="196">
        <f t="shared" si="5"/>
        <v>0</v>
      </c>
      <c r="BG449" s="196">
        <f t="shared" si="6"/>
        <v>0</v>
      </c>
      <c r="BH449" s="196">
        <f t="shared" si="7"/>
        <v>0</v>
      </c>
      <c r="BI449" s="196">
        <f t="shared" si="8"/>
        <v>0</v>
      </c>
      <c r="BJ449" s="17" t="s">
        <v>145</v>
      </c>
      <c r="BK449" s="196">
        <f t="shared" si="9"/>
        <v>0</v>
      </c>
      <c r="BL449" s="17" t="s">
        <v>254</v>
      </c>
      <c r="BM449" s="195" t="s">
        <v>668</v>
      </c>
    </row>
    <row r="450" spans="1:65" s="2" customFormat="1" ht="24.2" customHeight="1">
      <c r="A450" s="34"/>
      <c r="B450" s="35"/>
      <c r="C450" s="230" t="s">
        <v>669</v>
      </c>
      <c r="D450" s="230" t="s">
        <v>374</v>
      </c>
      <c r="E450" s="231" t="s">
        <v>670</v>
      </c>
      <c r="F450" s="232" t="s">
        <v>671</v>
      </c>
      <c r="G450" s="233" t="s">
        <v>233</v>
      </c>
      <c r="H450" s="234">
        <v>1</v>
      </c>
      <c r="I450" s="235"/>
      <c r="J450" s="236">
        <f t="shared" si="0"/>
        <v>0</v>
      </c>
      <c r="K450" s="237"/>
      <c r="L450" s="238"/>
      <c r="M450" s="239" t="s">
        <v>1</v>
      </c>
      <c r="N450" s="240" t="s">
        <v>39</v>
      </c>
      <c r="O450" s="71"/>
      <c r="P450" s="193">
        <f t="shared" si="1"/>
        <v>0</v>
      </c>
      <c r="Q450" s="193">
        <v>1.6500000000000001E-2</v>
      </c>
      <c r="R450" s="193">
        <f t="shared" si="2"/>
        <v>1.6500000000000001E-2</v>
      </c>
      <c r="S450" s="193">
        <v>0</v>
      </c>
      <c r="T450" s="194">
        <f t="shared" si="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5" t="s">
        <v>335</v>
      </c>
      <c r="AT450" s="195" t="s">
        <v>374</v>
      </c>
      <c r="AU450" s="195" t="s">
        <v>145</v>
      </c>
      <c r="AY450" s="17" t="s">
        <v>137</v>
      </c>
      <c r="BE450" s="196">
        <f t="shared" si="4"/>
        <v>0</v>
      </c>
      <c r="BF450" s="196">
        <f t="shared" si="5"/>
        <v>0</v>
      </c>
      <c r="BG450" s="196">
        <f t="shared" si="6"/>
        <v>0</v>
      </c>
      <c r="BH450" s="196">
        <f t="shared" si="7"/>
        <v>0</v>
      </c>
      <c r="BI450" s="196">
        <f t="shared" si="8"/>
        <v>0</v>
      </c>
      <c r="BJ450" s="17" t="s">
        <v>145</v>
      </c>
      <c r="BK450" s="196">
        <f t="shared" si="9"/>
        <v>0</v>
      </c>
      <c r="BL450" s="17" t="s">
        <v>254</v>
      </c>
      <c r="BM450" s="195" t="s">
        <v>672</v>
      </c>
    </row>
    <row r="451" spans="1:65" s="2" customFormat="1" ht="24.2" customHeight="1">
      <c r="A451" s="34"/>
      <c r="B451" s="35"/>
      <c r="C451" s="183" t="s">
        <v>673</v>
      </c>
      <c r="D451" s="183" t="s">
        <v>140</v>
      </c>
      <c r="E451" s="184" t="s">
        <v>674</v>
      </c>
      <c r="F451" s="185" t="s">
        <v>675</v>
      </c>
      <c r="G451" s="186" t="s">
        <v>233</v>
      </c>
      <c r="H451" s="187">
        <v>1</v>
      </c>
      <c r="I451" s="188"/>
      <c r="J451" s="189">
        <f t="shared" si="0"/>
        <v>0</v>
      </c>
      <c r="K451" s="190"/>
      <c r="L451" s="39"/>
      <c r="M451" s="191" t="s">
        <v>1</v>
      </c>
      <c r="N451" s="192" t="s">
        <v>39</v>
      </c>
      <c r="O451" s="71"/>
      <c r="P451" s="193">
        <f t="shared" si="1"/>
        <v>0</v>
      </c>
      <c r="Q451" s="193">
        <v>0</v>
      </c>
      <c r="R451" s="193">
        <f t="shared" si="2"/>
        <v>0</v>
      </c>
      <c r="S451" s="193">
        <v>0</v>
      </c>
      <c r="T451" s="194">
        <f t="shared" si="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5" t="s">
        <v>144</v>
      </c>
      <c r="AT451" s="195" t="s">
        <v>140</v>
      </c>
      <c r="AU451" s="195" t="s">
        <v>145</v>
      </c>
      <c r="AY451" s="17" t="s">
        <v>137</v>
      </c>
      <c r="BE451" s="196">
        <f t="shared" si="4"/>
        <v>0</v>
      </c>
      <c r="BF451" s="196">
        <f t="shared" si="5"/>
        <v>0</v>
      </c>
      <c r="BG451" s="196">
        <f t="shared" si="6"/>
        <v>0</v>
      </c>
      <c r="BH451" s="196">
        <f t="shared" si="7"/>
        <v>0</v>
      </c>
      <c r="BI451" s="196">
        <f t="shared" si="8"/>
        <v>0</v>
      </c>
      <c r="BJ451" s="17" t="s">
        <v>145</v>
      </c>
      <c r="BK451" s="196">
        <f t="shared" si="9"/>
        <v>0</v>
      </c>
      <c r="BL451" s="17" t="s">
        <v>144</v>
      </c>
      <c r="BM451" s="195" t="s">
        <v>676</v>
      </c>
    </row>
    <row r="452" spans="1:65" s="2" customFormat="1" ht="24.2" customHeight="1">
      <c r="A452" s="34"/>
      <c r="B452" s="35"/>
      <c r="C452" s="230" t="s">
        <v>677</v>
      </c>
      <c r="D452" s="230" t="s">
        <v>374</v>
      </c>
      <c r="E452" s="231" t="s">
        <v>678</v>
      </c>
      <c r="F452" s="232" t="s">
        <v>679</v>
      </c>
      <c r="G452" s="233" t="s">
        <v>233</v>
      </c>
      <c r="H452" s="234">
        <v>1</v>
      </c>
      <c r="I452" s="235"/>
      <c r="J452" s="236">
        <f t="shared" si="0"/>
        <v>0</v>
      </c>
      <c r="K452" s="237"/>
      <c r="L452" s="238"/>
      <c r="M452" s="239" t="s">
        <v>1</v>
      </c>
      <c r="N452" s="240" t="s">
        <v>39</v>
      </c>
      <c r="O452" s="71"/>
      <c r="P452" s="193">
        <f t="shared" si="1"/>
        <v>0</v>
      </c>
      <c r="Q452" s="193">
        <v>5.0000000000000001E-4</v>
      </c>
      <c r="R452" s="193">
        <f t="shared" si="2"/>
        <v>5.0000000000000001E-4</v>
      </c>
      <c r="S452" s="193">
        <v>0</v>
      </c>
      <c r="T452" s="194">
        <f t="shared" si="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5" t="s">
        <v>199</v>
      </c>
      <c r="AT452" s="195" t="s">
        <v>374</v>
      </c>
      <c r="AU452" s="195" t="s">
        <v>145</v>
      </c>
      <c r="AY452" s="17" t="s">
        <v>137</v>
      </c>
      <c r="BE452" s="196">
        <f t="shared" si="4"/>
        <v>0</v>
      </c>
      <c r="BF452" s="196">
        <f t="shared" si="5"/>
        <v>0</v>
      </c>
      <c r="BG452" s="196">
        <f t="shared" si="6"/>
        <v>0</v>
      </c>
      <c r="BH452" s="196">
        <f t="shared" si="7"/>
        <v>0</v>
      </c>
      <c r="BI452" s="196">
        <f t="shared" si="8"/>
        <v>0</v>
      </c>
      <c r="BJ452" s="17" t="s">
        <v>145</v>
      </c>
      <c r="BK452" s="196">
        <f t="shared" si="9"/>
        <v>0</v>
      </c>
      <c r="BL452" s="17" t="s">
        <v>144</v>
      </c>
      <c r="BM452" s="195" t="s">
        <v>680</v>
      </c>
    </row>
    <row r="453" spans="1:65" s="2" customFormat="1" ht="21.75" customHeight="1">
      <c r="A453" s="34"/>
      <c r="B453" s="35"/>
      <c r="C453" s="183" t="s">
        <v>681</v>
      </c>
      <c r="D453" s="183" t="s">
        <v>140</v>
      </c>
      <c r="E453" s="184" t="s">
        <v>682</v>
      </c>
      <c r="F453" s="185" t="s">
        <v>683</v>
      </c>
      <c r="G453" s="186" t="s">
        <v>525</v>
      </c>
      <c r="H453" s="187">
        <v>1</v>
      </c>
      <c r="I453" s="188"/>
      <c r="J453" s="189">
        <f t="shared" si="0"/>
        <v>0</v>
      </c>
      <c r="K453" s="190"/>
      <c r="L453" s="39"/>
      <c r="M453" s="191" t="s">
        <v>1</v>
      </c>
      <c r="N453" s="192" t="s">
        <v>39</v>
      </c>
      <c r="O453" s="71"/>
      <c r="P453" s="193">
        <f t="shared" si="1"/>
        <v>0</v>
      </c>
      <c r="Q453" s="193">
        <v>0</v>
      </c>
      <c r="R453" s="193">
        <f t="shared" si="2"/>
        <v>0</v>
      </c>
      <c r="S453" s="193">
        <v>0.155</v>
      </c>
      <c r="T453" s="194">
        <f t="shared" si="3"/>
        <v>0.155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5" t="s">
        <v>254</v>
      </c>
      <c r="AT453" s="195" t="s">
        <v>140</v>
      </c>
      <c r="AU453" s="195" t="s">
        <v>145</v>
      </c>
      <c r="AY453" s="17" t="s">
        <v>137</v>
      </c>
      <c r="BE453" s="196">
        <f t="shared" si="4"/>
        <v>0</v>
      </c>
      <c r="BF453" s="196">
        <f t="shared" si="5"/>
        <v>0</v>
      </c>
      <c r="BG453" s="196">
        <f t="shared" si="6"/>
        <v>0</v>
      </c>
      <c r="BH453" s="196">
        <f t="shared" si="7"/>
        <v>0</v>
      </c>
      <c r="BI453" s="196">
        <f t="shared" si="8"/>
        <v>0</v>
      </c>
      <c r="BJ453" s="17" t="s">
        <v>145</v>
      </c>
      <c r="BK453" s="196">
        <f t="shared" si="9"/>
        <v>0</v>
      </c>
      <c r="BL453" s="17" t="s">
        <v>254</v>
      </c>
      <c r="BM453" s="195" t="s">
        <v>684</v>
      </c>
    </row>
    <row r="454" spans="1:65" s="13" customFormat="1" ht="11.25">
      <c r="B454" s="197"/>
      <c r="C454" s="198"/>
      <c r="D454" s="199" t="s">
        <v>147</v>
      </c>
      <c r="E454" s="200" t="s">
        <v>1</v>
      </c>
      <c r="F454" s="201" t="s">
        <v>172</v>
      </c>
      <c r="G454" s="198"/>
      <c r="H454" s="200" t="s">
        <v>1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147</v>
      </c>
      <c r="AU454" s="207" t="s">
        <v>145</v>
      </c>
      <c r="AV454" s="13" t="s">
        <v>81</v>
      </c>
      <c r="AW454" s="13" t="s">
        <v>31</v>
      </c>
      <c r="AX454" s="13" t="s">
        <v>73</v>
      </c>
      <c r="AY454" s="207" t="s">
        <v>137</v>
      </c>
    </row>
    <row r="455" spans="1:65" s="14" customFormat="1" ht="11.25">
      <c r="B455" s="208"/>
      <c r="C455" s="209"/>
      <c r="D455" s="199" t="s">
        <v>147</v>
      </c>
      <c r="E455" s="210" t="s">
        <v>1</v>
      </c>
      <c r="F455" s="211" t="s">
        <v>81</v>
      </c>
      <c r="G455" s="209"/>
      <c r="H455" s="212">
        <v>1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147</v>
      </c>
      <c r="AU455" s="218" t="s">
        <v>145</v>
      </c>
      <c r="AV455" s="14" t="s">
        <v>145</v>
      </c>
      <c r="AW455" s="14" t="s">
        <v>31</v>
      </c>
      <c r="AX455" s="14" t="s">
        <v>81</v>
      </c>
      <c r="AY455" s="218" t="s">
        <v>137</v>
      </c>
    </row>
    <row r="456" spans="1:65" s="2" customFormat="1" ht="16.5" customHeight="1">
      <c r="A456" s="34"/>
      <c r="B456" s="35"/>
      <c r="C456" s="183" t="s">
        <v>685</v>
      </c>
      <c r="D456" s="183" t="s">
        <v>140</v>
      </c>
      <c r="E456" s="184" t="s">
        <v>686</v>
      </c>
      <c r="F456" s="185" t="s">
        <v>687</v>
      </c>
      <c r="G456" s="186" t="s">
        <v>525</v>
      </c>
      <c r="H456" s="187">
        <v>1</v>
      </c>
      <c r="I456" s="188"/>
      <c r="J456" s="189">
        <f>ROUND(I456*H456,2)</f>
        <v>0</v>
      </c>
      <c r="K456" s="190"/>
      <c r="L456" s="39"/>
      <c r="M456" s="191" t="s">
        <v>1</v>
      </c>
      <c r="N456" s="192" t="s">
        <v>39</v>
      </c>
      <c r="O456" s="71"/>
      <c r="P456" s="193">
        <f>O456*H456</f>
        <v>0</v>
      </c>
      <c r="Q456" s="193">
        <v>0</v>
      </c>
      <c r="R456" s="193">
        <f>Q456*H456</f>
        <v>0</v>
      </c>
      <c r="S456" s="193">
        <v>1.4930000000000001E-2</v>
      </c>
      <c r="T456" s="194">
        <f>S456*H456</f>
        <v>1.4930000000000001E-2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5" t="s">
        <v>254</v>
      </c>
      <c r="AT456" s="195" t="s">
        <v>140</v>
      </c>
      <c r="AU456" s="195" t="s">
        <v>145</v>
      </c>
      <c r="AY456" s="17" t="s">
        <v>137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17" t="s">
        <v>145</v>
      </c>
      <c r="BK456" s="196">
        <f>ROUND(I456*H456,2)</f>
        <v>0</v>
      </c>
      <c r="BL456" s="17" t="s">
        <v>254</v>
      </c>
      <c r="BM456" s="195" t="s">
        <v>688</v>
      </c>
    </row>
    <row r="457" spans="1:65" s="13" customFormat="1" ht="11.25">
      <c r="B457" s="197"/>
      <c r="C457" s="198"/>
      <c r="D457" s="199" t="s">
        <v>147</v>
      </c>
      <c r="E457" s="200" t="s">
        <v>1</v>
      </c>
      <c r="F457" s="201" t="s">
        <v>689</v>
      </c>
      <c r="G457" s="198"/>
      <c r="H457" s="200" t="s">
        <v>1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147</v>
      </c>
      <c r="AU457" s="207" t="s">
        <v>145</v>
      </c>
      <c r="AV457" s="13" t="s">
        <v>81</v>
      </c>
      <c r="AW457" s="13" t="s">
        <v>31</v>
      </c>
      <c r="AX457" s="13" t="s">
        <v>73</v>
      </c>
      <c r="AY457" s="207" t="s">
        <v>137</v>
      </c>
    </row>
    <row r="458" spans="1:65" s="14" customFormat="1" ht="11.25">
      <c r="B458" s="208"/>
      <c r="C458" s="209"/>
      <c r="D458" s="199" t="s">
        <v>147</v>
      </c>
      <c r="E458" s="210" t="s">
        <v>1</v>
      </c>
      <c r="F458" s="211" t="s">
        <v>81</v>
      </c>
      <c r="G458" s="209"/>
      <c r="H458" s="212">
        <v>1</v>
      </c>
      <c r="I458" s="213"/>
      <c r="J458" s="209"/>
      <c r="K458" s="209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147</v>
      </c>
      <c r="AU458" s="218" t="s">
        <v>145</v>
      </c>
      <c r="AV458" s="14" t="s">
        <v>145</v>
      </c>
      <c r="AW458" s="14" t="s">
        <v>31</v>
      </c>
      <c r="AX458" s="14" t="s">
        <v>81</v>
      </c>
      <c r="AY458" s="218" t="s">
        <v>137</v>
      </c>
    </row>
    <row r="459" spans="1:65" s="2" customFormat="1" ht="24.2" customHeight="1">
      <c r="A459" s="34"/>
      <c r="B459" s="35"/>
      <c r="C459" s="183" t="s">
        <v>690</v>
      </c>
      <c r="D459" s="183" t="s">
        <v>140</v>
      </c>
      <c r="E459" s="184" t="s">
        <v>691</v>
      </c>
      <c r="F459" s="185" t="s">
        <v>692</v>
      </c>
      <c r="G459" s="186" t="s">
        <v>525</v>
      </c>
      <c r="H459" s="187">
        <v>1</v>
      </c>
      <c r="I459" s="188"/>
      <c r="J459" s="189">
        <f>ROUND(I459*H459,2)</f>
        <v>0</v>
      </c>
      <c r="K459" s="190"/>
      <c r="L459" s="39"/>
      <c r="M459" s="191" t="s">
        <v>1</v>
      </c>
      <c r="N459" s="192" t="s">
        <v>39</v>
      </c>
      <c r="O459" s="71"/>
      <c r="P459" s="193">
        <f>O459*H459</f>
        <v>0</v>
      </c>
      <c r="Q459" s="193">
        <v>9.5E-4</v>
      </c>
      <c r="R459" s="193">
        <f>Q459*H459</f>
        <v>9.5E-4</v>
      </c>
      <c r="S459" s="193">
        <v>0</v>
      </c>
      <c r="T459" s="194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5" t="s">
        <v>254</v>
      </c>
      <c r="AT459" s="195" t="s">
        <v>140</v>
      </c>
      <c r="AU459" s="195" t="s">
        <v>145</v>
      </c>
      <c r="AY459" s="17" t="s">
        <v>137</v>
      </c>
      <c r="BE459" s="196">
        <f>IF(N459="základní",J459,0)</f>
        <v>0</v>
      </c>
      <c r="BF459" s="196">
        <f>IF(N459="snížená",J459,0)</f>
        <v>0</v>
      </c>
      <c r="BG459" s="196">
        <f>IF(N459="zákl. přenesená",J459,0)</f>
        <v>0</v>
      </c>
      <c r="BH459" s="196">
        <f>IF(N459="sníž. přenesená",J459,0)</f>
        <v>0</v>
      </c>
      <c r="BI459" s="196">
        <f>IF(N459="nulová",J459,0)</f>
        <v>0</v>
      </c>
      <c r="BJ459" s="17" t="s">
        <v>145</v>
      </c>
      <c r="BK459" s="196">
        <f>ROUND(I459*H459,2)</f>
        <v>0</v>
      </c>
      <c r="BL459" s="17" t="s">
        <v>254</v>
      </c>
      <c r="BM459" s="195" t="s">
        <v>693</v>
      </c>
    </row>
    <row r="460" spans="1:65" s="13" customFormat="1" ht="11.25">
      <c r="B460" s="197"/>
      <c r="C460" s="198"/>
      <c r="D460" s="199" t="s">
        <v>147</v>
      </c>
      <c r="E460" s="200" t="s">
        <v>1</v>
      </c>
      <c r="F460" s="201" t="s">
        <v>694</v>
      </c>
      <c r="G460" s="198"/>
      <c r="H460" s="200" t="s">
        <v>1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147</v>
      </c>
      <c r="AU460" s="207" t="s">
        <v>145</v>
      </c>
      <c r="AV460" s="13" t="s">
        <v>81</v>
      </c>
      <c r="AW460" s="13" t="s">
        <v>31</v>
      </c>
      <c r="AX460" s="13" t="s">
        <v>73</v>
      </c>
      <c r="AY460" s="207" t="s">
        <v>137</v>
      </c>
    </row>
    <row r="461" spans="1:65" s="14" customFormat="1" ht="11.25">
      <c r="B461" s="208"/>
      <c r="C461" s="209"/>
      <c r="D461" s="199" t="s">
        <v>147</v>
      </c>
      <c r="E461" s="210" t="s">
        <v>1</v>
      </c>
      <c r="F461" s="211" t="s">
        <v>81</v>
      </c>
      <c r="G461" s="209"/>
      <c r="H461" s="212">
        <v>1</v>
      </c>
      <c r="I461" s="213"/>
      <c r="J461" s="209"/>
      <c r="K461" s="209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147</v>
      </c>
      <c r="AU461" s="218" t="s">
        <v>145</v>
      </c>
      <c r="AV461" s="14" t="s">
        <v>145</v>
      </c>
      <c r="AW461" s="14" t="s">
        <v>31</v>
      </c>
      <c r="AX461" s="14" t="s">
        <v>81</v>
      </c>
      <c r="AY461" s="218" t="s">
        <v>137</v>
      </c>
    </row>
    <row r="462" spans="1:65" s="2" customFormat="1" ht="24.2" customHeight="1">
      <c r="A462" s="34"/>
      <c r="B462" s="35"/>
      <c r="C462" s="183" t="s">
        <v>695</v>
      </c>
      <c r="D462" s="183" t="s">
        <v>140</v>
      </c>
      <c r="E462" s="184" t="s">
        <v>696</v>
      </c>
      <c r="F462" s="185" t="s">
        <v>697</v>
      </c>
      <c r="G462" s="186" t="s">
        <v>525</v>
      </c>
      <c r="H462" s="187">
        <v>1</v>
      </c>
      <c r="I462" s="188"/>
      <c r="J462" s="189">
        <f>ROUND(I462*H462,2)</f>
        <v>0</v>
      </c>
      <c r="K462" s="190"/>
      <c r="L462" s="39"/>
      <c r="M462" s="191" t="s">
        <v>1</v>
      </c>
      <c r="N462" s="192" t="s">
        <v>39</v>
      </c>
      <c r="O462" s="71"/>
      <c r="P462" s="193">
        <f>O462*H462</f>
        <v>0</v>
      </c>
      <c r="Q462" s="193">
        <v>5.4599999999999996E-3</v>
      </c>
      <c r="R462" s="193">
        <f>Q462*H462</f>
        <v>5.4599999999999996E-3</v>
      </c>
      <c r="S462" s="193">
        <v>0</v>
      </c>
      <c r="T462" s="194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5" t="s">
        <v>254</v>
      </c>
      <c r="AT462" s="195" t="s">
        <v>140</v>
      </c>
      <c r="AU462" s="195" t="s">
        <v>145</v>
      </c>
      <c r="AY462" s="17" t="s">
        <v>137</v>
      </c>
      <c r="BE462" s="196">
        <f>IF(N462="základní",J462,0)</f>
        <v>0</v>
      </c>
      <c r="BF462" s="196">
        <f>IF(N462="snížená",J462,0)</f>
        <v>0</v>
      </c>
      <c r="BG462" s="196">
        <f>IF(N462="zákl. přenesená",J462,0)</f>
        <v>0</v>
      </c>
      <c r="BH462" s="196">
        <f>IF(N462="sníž. přenesená",J462,0)</f>
        <v>0</v>
      </c>
      <c r="BI462" s="196">
        <f>IF(N462="nulová",J462,0)</f>
        <v>0</v>
      </c>
      <c r="BJ462" s="17" t="s">
        <v>145</v>
      </c>
      <c r="BK462" s="196">
        <f>ROUND(I462*H462,2)</f>
        <v>0</v>
      </c>
      <c r="BL462" s="17" t="s">
        <v>254</v>
      </c>
      <c r="BM462" s="195" t="s">
        <v>698</v>
      </c>
    </row>
    <row r="463" spans="1:65" s="13" customFormat="1" ht="11.25">
      <c r="B463" s="197"/>
      <c r="C463" s="198"/>
      <c r="D463" s="199" t="s">
        <v>147</v>
      </c>
      <c r="E463" s="200" t="s">
        <v>1</v>
      </c>
      <c r="F463" s="201" t="s">
        <v>172</v>
      </c>
      <c r="G463" s="198"/>
      <c r="H463" s="200" t="s">
        <v>1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147</v>
      </c>
      <c r="AU463" s="207" t="s">
        <v>145</v>
      </c>
      <c r="AV463" s="13" t="s">
        <v>81</v>
      </c>
      <c r="AW463" s="13" t="s">
        <v>31</v>
      </c>
      <c r="AX463" s="13" t="s">
        <v>73</v>
      </c>
      <c r="AY463" s="207" t="s">
        <v>137</v>
      </c>
    </row>
    <row r="464" spans="1:65" s="14" customFormat="1" ht="11.25">
      <c r="B464" s="208"/>
      <c r="C464" s="209"/>
      <c r="D464" s="199" t="s">
        <v>147</v>
      </c>
      <c r="E464" s="210" t="s">
        <v>1</v>
      </c>
      <c r="F464" s="211" t="s">
        <v>81</v>
      </c>
      <c r="G464" s="209"/>
      <c r="H464" s="212">
        <v>1</v>
      </c>
      <c r="I464" s="213"/>
      <c r="J464" s="209"/>
      <c r="K464" s="209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147</v>
      </c>
      <c r="AU464" s="218" t="s">
        <v>145</v>
      </c>
      <c r="AV464" s="14" t="s">
        <v>145</v>
      </c>
      <c r="AW464" s="14" t="s">
        <v>31</v>
      </c>
      <c r="AX464" s="14" t="s">
        <v>81</v>
      </c>
      <c r="AY464" s="218" t="s">
        <v>137</v>
      </c>
    </row>
    <row r="465" spans="1:65" s="2" customFormat="1" ht="21.75" customHeight="1">
      <c r="A465" s="34"/>
      <c r="B465" s="35"/>
      <c r="C465" s="230" t="s">
        <v>699</v>
      </c>
      <c r="D465" s="230" t="s">
        <v>374</v>
      </c>
      <c r="E465" s="231" t="s">
        <v>700</v>
      </c>
      <c r="F465" s="232" t="s">
        <v>701</v>
      </c>
      <c r="G465" s="233" t="s">
        <v>233</v>
      </c>
      <c r="H465" s="234">
        <v>1</v>
      </c>
      <c r="I465" s="235"/>
      <c r="J465" s="236">
        <f>ROUND(I465*H465,2)</f>
        <v>0</v>
      </c>
      <c r="K465" s="237"/>
      <c r="L465" s="238"/>
      <c r="M465" s="239" t="s">
        <v>1</v>
      </c>
      <c r="N465" s="240" t="s">
        <v>39</v>
      </c>
      <c r="O465" s="71"/>
      <c r="P465" s="193">
        <f>O465*H465</f>
        <v>0</v>
      </c>
      <c r="Q465" s="193">
        <v>4.9000000000000002E-2</v>
      </c>
      <c r="R465" s="193">
        <f>Q465*H465</f>
        <v>4.9000000000000002E-2</v>
      </c>
      <c r="S465" s="193">
        <v>0</v>
      </c>
      <c r="T465" s="194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5" t="s">
        <v>335</v>
      </c>
      <c r="AT465" s="195" t="s">
        <v>374</v>
      </c>
      <c r="AU465" s="195" t="s">
        <v>145</v>
      </c>
      <c r="AY465" s="17" t="s">
        <v>137</v>
      </c>
      <c r="BE465" s="196">
        <f>IF(N465="základní",J465,0)</f>
        <v>0</v>
      </c>
      <c r="BF465" s="196">
        <f>IF(N465="snížená",J465,0)</f>
        <v>0</v>
      </c>
      <c r="BG465" s="196">
        <f>IF(N465="zákl. přenesená",J465,0)</f>
        <v>0</v>
      </c>
      <c r="BH465" s="196">
        <f>IF(N465="sníž. přenesená",J465,0)</f>
        <v>0</v>
      </c>
      <c r="BI465" s="196">
        <f>IF(N465="nulová",J465,0)</f>
        <v>0</v>
      </c>
      <c r="BJ465" s="17" t="s">
        <v>145</v>
      </c>
      <c r="BK465" s="196">
        <f>ROUND(I465*H465,2)</f>
        <v>0</v>
      </c>
      <c r="BL465" s="17" t="s">
        <v>254</v>
      </c>
      <c r="BM465" s="195" t="s">
        <v>702</v>
      </c>
    </row>
    <row r="466" spans="1:65" s="2" customFormat="1" ht="24.2" customHeight="1">
      <c r="A466" s="34"/>
      <c r="B466" s="35"/>
      <c r="C466" s="183" t="s">
        <v>703</v>
      </c>
      <c r="D466" s="183" t="s">
        <v>140</v>
      </c>
      <c r="E466" s="184" t="s">
        <v>704</v>
      </c>
      <c r="F466" s="185" t="s">
        <v>705</v>
      </c>
      <c r="G466" s="186" t="s">
        <v>233</v>
      </c>
      <c r="H466" s="187">
        <v>1</v>
      </c>
      <c r="I466" s="188"/>
      <c r="J466" s="189">
        <f>ROUND(I466*H466,2)</f>
        <v>0</v>
      </c>
      <c r="K466" s="190"/>
      <c r="L466" s="39"/>
      <c r="M466" s="191" t="s">
        <v>1</v>
      </c>
      <c r="N466" s="192" t="s">
        <v>39</v>
      </c>
      <c r="O466" s="71"/>
      <c r="P466" s="193">
        <f>O466*H466</f>
        <v>0</v>
      </c>
      <c r="Q466" s="193">
        <v>0</v>
      </c>
      <c r="R466" s="193">
        <f>Q466*H466</f>
        <v>0</v>
      </c>
      <c r="S466" s="193">
        <v>3.6999999999999999E-4</v>
      </c>
      <c r="T466" s="194">
        <f>S466*H466</f>
        <v>3.6999999999999999E-4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5" t="s">
        <v>254</v>
      </c>
      <c r="AT466" s="195" t="s">
        <v>140</v>
      </c>
      <c r="AU466" s="195" t="s">
        <v>145</v>
      </c>
      <c r="AY466" s="17" t="s">
        <v>137</v>
      </c>
      <c r="BE466" s="196">
        <f>IF(N466="základní",J466,0)</f>
        <v>0</v>
      </c>
      <c r="BF466" s="196">
        <f>IF(N466="snížená",J466,0)</f>
        <v>0</v>
      </c>
      <c r="BG466" s="196">
        <f>IF(N466="zákl. přenesená",J466,0)</f>
        <v>0</v>
      </c>
      <c r="BH466" s="196">
        <f>IF(N466="sníž. přenesená",J466,0)</f>
        <v>0</v>
      </c>
      <c r="BI466" s="196">
        <f>IF(N466="nulová",J466,0)</f>
        <v>0</v>
      </c>
      <c r="BJ466" s="17" t="s">
        <v>145</v>
      </c>
      <c r="BK466" s="196">
        <f>ROUND(I466*H466,2)</f>
        <v>0</v>
      </c>
      <c r="BL466" s="17" t="s">
        <v>254</v>
      </c>
      <c r="BM466" s="195" t="s">
        <v>706</v>
      </c>
    </row>
    <row r="467" spans="1:65" s="2" customFormat="1" ht="16.5" customHeight="1">
      <c r="A467" s="34"/>
      <c r="B467" s="35"/>
      <c r="C467" s="183" t="s">
        <v>707</v>
      </c>
      <c r="D467" s="183" t="s">
        <v>140</v>
      </c>
      <c r="E467" s="184" t="s">
        <v>708</v>
      </c>
      <c r="F467" s="185" t="s">
        <v>709</v>
      </c>
      <c r="G467" s="186" t="s">
        <v>233</v>
      </c>
      <c r="H467" s="187">
        <v>1</v>
      </c>
      <c r="I467" s="188"/>
      <c r="J467" s="189">
        <f>ROUND(I467*H467,2)</f>
        <v>0</v>
      </c>
      <c r="K467" s="190"/>
      <c r="L467" s="39"/>
      <c r="M467" s="191" t="s">
        <v>1</v>
      </c>
      <c r="N467" s="192" t="s">
        <v>39</v>
      </c>
      <c r="O467" s="71"/>
      <c r="P467" s="193">
        <f>O467*H467</f>
        <v>0</v>
      </c>
      <c r="Q467" s="193">
        <v>0</v>
      </c>
      <c r="R467" s="193">
        <f>Q467*H467</f>
        <v>0</v>
      </c>
      <c r="S467" s="193">
        <v>4.8999999999999998E-4</v>
      </c>
      <c r="T467" s="194">
        <f>S467*H467</f>
        <v>4.8999999999999998E-4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5" t="s">
        <v>254</v>
      </c>
      <c r="AT467" s="195" t="s">
        <v>140</v>
      </c>
      <c r="AU467" s="195" t="s">
        <v>145</v>
      </c>
      <c r="AY467" s="17" t="s">
        <v>137</v>
      </c>
      <c r="BE467" s="196">
        <f>IF(N467="základní",J467,0)</f>
        <v>0</v>
      </c>
      <c r="BF467" s="196">
        <f>IF(N467="snížená",J467,0)</f>
        <v>0</v>
      </c>
      <c r="BG467" s="196">
        <f>IF(N467="zákl. přenesená",J467,0)</f>
        <v>0</v>
      </c>
      <c r="BH467" s="196">
        <f>IF(N467="sníž. přenesená",J467,0)</f>
        <v>0</v>
      </c>
      <c r="BI467" s="196">
        <f>IF(N467="nulová",J467,0)</f>
        <v>0</v>
      </c>
      <c r="BJ467" s="17" t="s">
        <v>145</v>
      </c>
      <c r="BK467" s="196">
        <f>ROUND(I467*H467,2)</f>
        <v>0</v>
      </c>
      <c r="BL467" s="17" t="s">
        <v>254</v>
      </c>
      <c r="BM467" s="195" t="s">
        <v>710</v>
      </c>
    </row>
    <row r="468" spans="1:65" s="13" customFormat="1" ht="11.25">
      <c r="B468" s="197"/>
      <c r="C468" s="198"/>
      <c r="D468" s="199" t="s">
        <v>147</v>
      </c>
      <c r="E468" s="200" t="s">
        <v>1</v>
      </c>
      <c r="F468" s="201" t="s">
        <v>305</v>
      </c>
      <c r="G468" s="198"/>
      <c r="H468" s="200" t="s">
        <v>1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147</v>
      </c>
      <c r="AU468" s="207" t="s">
        <v>145</v>
      </c>
      <c r="AV468" s="13" t="s">
        <v>81</v>
      </c>
      <c r="AW468" s="13" t="s">
        <v>31</v>
      </c>
      <c r="AX468" s="13" t="s">
        <v>73</v>
      </c>
      <c r="AY468" s="207" t="s">
        <v>137</v>
      </c>
    </row>
    <row r="469" spans="1:65" s="14" customFormat="1" ht="11.25">
      <c r="B469" s="208"/>
      <c r="C469" s="209"/>
      <c r="D469" s="199" t="s">
        <v>147</v>
      </c>
      <c r="E469" s="210" t="s">
        <v>1</v>
      </c>
      <c r="F469" s="211" t="s">
        <v>81</v>
      </c>
      <c r="G469" s="209"/>
      <c r="H469" s="212">
        <v>1</v>
      </c>
      <c r="I469" s="213"/>
      <c r="J469" s="209"/>
      <c r="K469" s="209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147</v>
      </c>
      <c r="AU469" s="218" t="s">
        <v>145</v>
      </c>
      <c r="AV469" s="14" t="s">
        <v>145</v>
      </c>
      <c r="AW469" s="14" t="s">
        <v>31</v>
      </c>
      <c r="AX469" s="14" t="s">
        <v>81</v>
      </c>
      <c r="AY469" s="218" t="s">
        <v>137</v>
      </c>
    </row>
    <row r="470" spans="1:65" s="2" customFormat="1" ht="16.5" customHeight="1">
      <c r="A470" s="34"/>
      <c r="B470" s="35"/>
      <c r="C470" s="183" t="s">
        <v>711</v>
      </c>
      <c r="D470" s="183" t="s">
        <v>140</v>
      </c>
      <c r="E470" s="184" t="s">
        <v>712</v>
      </c>
      <c r="F470" s="185" t="s">
        <v>713</v>
      </c>
      <c r="G470" s="186" t="s">
        <v>233</v>
      </c>
      <c r="H470" s="187">
        <v>2</v>
      </c>
      <c r="I470" s="188"/>
      <c r="J470" s="189">
        <f>ROUND(I470*H470,2)</f>
        <v>0</v>
      </c>
      <c r="K470" s="190"/>
      <c r="L470" s="39"/>
      <c r="M470" s="191" t="s">
        <v>1</v>
      </c>
      <c r="N470" s="192" t="s">
        <v>39</v>
      </c>
      <c r="O470" s="71"/>
      <c r="P470" s="193">
        <f>O470*H470</f>
        <v>0</v>
      </c>
      <c r="Q470" s="193">
        <v>1.0891399999999999E-3</v>
      </c>
      <c r="R470" s="193">
        <f>Q470*H470</f>
        <v>2.1782799999999999E-3</v>
      </c>
      <c r="S470" s="193">
        <v>0</v>
      </c>
      <c r="T470" s="194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5" t="s">
        <v>254</v>
      </c>
      <c r="AT470" s="195" t="s">
        <v>140</v>
      </c>
      <c r="AU470" s="195" t="s">
        <v>145</v>
      </c>
      <c r="AY470" s="17" t="s">
        <v>137</v>
      </c>
      <c r="BE470" s="196">
        <f>IF(N470="základní",J470,0)</f>
        <v>0</v>
      </c>
      <c r="BF470" s="196">
        <f>IF(N470="snížená",J470,0)</f>
        <v>0</v>
      </c>
      <c r="BG470" s="196">
        <f>IF(N470="zákl. přenesená",J470,0)</f>
        <v>0</v>
      </c>
      <c r="BH470" s="196">
        <f>IF(N470="sníž. přenesená",J470,0)</f>
        <v>0</v>
      </c>
      <c r="BI470" s="196">
        <f>IF(N470="nulová",J470,0)</f>
        <v>0</v>
      </c>
      <c r="BJ470" s="17" t="s">
        <v>145</v>
      </c>
      <c r="BK470" s="196">
        <f>ROUND(I470*H470,2)</f>
        <v>0</v>
      </c>
      <c r="BL470" s="17" t="s">
        <v>254</v>
      </c>
      <c r="BM470" s="195" t="s">
        <v>714</v>
      </c>
    </row>
    <row r="471" spans="1:65" s="13" customFormat="1" ht="11.25">
      <c r="B471" s="197"/>
      <c r="C471" s="198"/>
      <c r="D471" s="199" t="s">
        <v>147</v>
      </c>
      <c r="E471" s="200" t="s">
        <v>1</v>
      </c>
      <c r="F471" s="201" t="s">
        <v>715</v>
      </c>
      <c r="G471" s="198"/>
      <c r="H471" s="200" t="s">
        <v>1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147</v>
      </c>
      <c r="AU471" s="207" t="s">
        <v>145</v>
      </c>
      <c r="AV471" s="13" t="s">
        <v>81</v>
      </c>
      <c r="AW471" s="13" t="s">
        <v>31</v>
      </c>
      <c r="AX471" s="13" t="s">
        <v>73</v>
      </c>
      <c r="AY471" s="207" t="s">
        <v>137</v>
      </c>
    </row>
    <row r="472" spans="1:65" s="14" customFormat="1" ht="11.25">
      <c r="B472" s="208"/>
      <c r="C472" s="209"/>
      <c r="D472" s="199" t="s">
        <v>147</v>
      </c>
      <c r="E472" s="210" t="s">
        <v>1</v>
      </c>
      <c r="F472" s="211" t="s">
        <v>467</v>
      </c>
      <c r="G472" s="209"/>
      <c r="H472" s="212">
        <v>2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147</v>
      </c>
      <c r="AU472" s="218" t="s">
        <v>145</v>
      </c>
      <c r="AV472" s="14" t="s">
        <v>145</v>
      </c>
      <c r="AW472" s="14" t="s">
        <v>31</v>
      </c>
      <c r="AX472" s="14" t="s">
        <v>81</v>
      </c>
      <c r="AY472" s="218" t="s">
        <v>137</v>
      </c>
    </row>
    <row r="473" spans="1:65" s="2" customFormat="1" ht="16.5" customHeight="1">
      <c r="A473" s="34"/>
      <c r="B473" s="35"/>
      <c r="C473" s="183" t="s">
        <v>716</v>
      </c>
      <c r="D473" s="183" t="s">
        <v>140</v>
      </c>
      <c r="E473" s="184" t="s">
        <v>717</v>
      </c>
      <c r="F473" s="185" t="s">
        <v>718</v>
      </c>
      <c r="G473" s="186" t="s">
        <v>525</v>
      </c>
      <c r="H473" s="187">
        <v>1</v>
      </c>
      <c r="I473" s="188"/>
      <c r="J473" s="189">
        <f>ROUND(I473*H473,2)</f>
        <v>0</v>
      </c>
      <c r="K473" s="190"/>
      <c r="L473" s="39"/>
      <c r="M473" s="191" t="s">
        <v>1</v>
      </c>
      <c r="N473" s="192" t="s">
        <v>39</v>
      </c>
      <c r="O473" s="71"/>
      <c r="P473" s="193">
        <f>O473*H473</f>
        <v>0</v>
      </c>
      <c r="Q473" s="193">
        <v>0</v>
      </c>
      <c r="R473" s="193">
        <f>Q473*H473</f>
        <v>0</v>
      </c>
      <c r="S473" s="193">
        <v>1.56E-3</v>
      </c>
      <c r="T473" s="194">
        <f>S473*H473</f>
        <v>1.56E-3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5" t="s">
        <v>254</v>
      </c>
      <c r="AT473" s="195" t="s">
        <v>140</v>
      </c>
      <c r="AU473" s="195" t="s">
        <v>145</v>
      </c>
      <c r="AY473" s="17" t="s">
        <v>137</v>
      </c>
      <c r="BE473" s="196">
        <f>IF(N473="základní",J473,0)</f>
        <v>0</v>
      </c>
      <c r="BF473" s="196">
        <f>IF(N473="snížená",J473,0)</f>
        <v>0</v>
      </c>
      <c r="BG473" s="196">
        <f>IF(N473="zákl. přenesená",J473,0)</f>
        <v>0</v>
      </c>
      <c r="BH473" s="196">
        <f>IF(N473="sníž. přenesená",J473,0)</f>
        <v>0</v>
      </c>
      <c r="BI473" s="196">
        <f>IF(N473="nulová",J473,0)</f>
        <v>0</v>
      </c>
      <c r="BJ473" s="17" t="s">
        <v>145</v>
      </c>
      <c r="BK473" s="196">
        <f>ROUND(I473*H473,2)</f>
        <v>0</v>
      </c>
      <c r="BL473" s="17" t="s">
        <v>254</v>
      </c>
      <c r="BM473" s="195" t="s">
        <v>719</v>
      </c>
    </row>
    <row r="474" spans="1:65" s="13" customFormat="1" ht="11.25">
      <c r="B474" s="197"/>
      <c r="C474" s="198"/>
      <c r="D474" s="199" t="s">
        <v>147</v>
      </c>
      <c r="E474" s="200" t="s">
        <v>1</v>
      </c>
      <c r="F474" s="201" t="s">
        <v>555</v>
      </c>
      <c r="G474" s="198"/>
      <c r="H474" s="200" t="s">
        <v>1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147</v>
      </c>
      <c r="AU474" s="207" t="s">
        <v>145</v>
      </c>
      <c r="AV474" s="13" t="s">
        <v>81</v>
      </c>
      <c r="AW474" s="13" t="s">
        <v>31</v>
      </c>
      <c r="AX474" s="13" t="s">
        <v>73</v>
      </c>
      <c r="AY474" s="207" t="s">
        <v>137</v>
      </c>
    </row>
    <row r="475" spans="1:65" s="14" customFormat="1" ht="11.25">
      <c r="B475" s="208"/>
      <c r="C475" s="209"/>
      <c r="D475" s="199" t="s">
        <v>147</v>
      </c>
      <c r="E475" s="210" t="s">
        <v>1</v>
      </c>
      <c r="F475" s="211" t="s">
        <v>81</v>
      </c>
      <c r="G475" s="209"/>
      <c r="H475" s="212">
        <v>1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147</v>
      </c>
      <c r="AU475" s="218" t="s">
        <v>145</v>
      </c>
      <c r="AV475" s="14" t="s">
        <v>145</v>
      </c>
      <c r="AW475" s="14" t="s">
        <v>31</v>
      </c>
      <c r="AX475" s="14" t="s">
        <v>81</v>
      </c>
      <c r="AY475" s="218" t="s">
        <v>137</v>
      </c>
    </row>
    <row r="476" spans="1:65" s="2" customFormat="1" ht="16.5" customHeight="1">
      <c r="A476" s="34"/>
      <c r="B476" s="35"/>
      <c r="C476" s="183" t="s">
        <v>720</v>
      </c>
      <c r="D476" s="183" t="s">
        <v>140</v>
      </c>
      <c r="E476" s="184" t="s">
        <v>721</v>
      </c>
      <c r="F476" s="185" t="s">
        <v>722</v>
      </c>
      <c r="G476" s="186" t="s">
        <v>525</v>
      </c>
      <c r="H476" s="187">
        <v>1</v>
      </c>
      <c r="I476" s="188"/>
      <c r="J476" s="189">
        <f>ROUND(I476*H476,2)</f>
        <v>0</v>
      </c>
      <c r="K476" s="190"/>
      <c r="L476" s="39"/>
      <c r="M476" s="191" t="s">
        <v>1</v>
      </c>
      <c r="N476" s="192" t="s">
        <v>39</v>
      </c>
      <c r="O476" s="71"/>
      <c r="P476" s="193">
        <f>O476*H476</f>
        <v>0</v>
      </c>
      <c r="Q476" s="193">
        <v>0</v>
      </c>
      <c r="R476" s="193">
        <f>Q476*H476</f>
        <v>0</v>
      </c>
      <c r="S476" s="193">
        <v>8.5999999999999998E-4</v>
      </c>
      <c r="T476" s="194">
        <f>S476*H476</f>
        <v>8.5999999999999998E-4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5" t="s">
        <v>254</v>
      </c>
      <c r="AT476" s="195" t="s">
        <v>140</v>
      </c>
      <c r="AU476" s="195" t="s">
        <v>145</v>
      </c>
      <c r="AY476" s="17" t="s">
        <v>137</v>
      </c>
      <c r="BE476" s="196">
        <f>IF(N476="základní",J476,0)</f>
        <v>0</v>
      </c>
      <c r="BF476" s="196">
        <f>IF(N476="snížená",J476,0)</f>
        <v>0</v>
      </c>
      <c r="BG476" s="196">
        <f>IF(N476="zákl. přenesená",J476,0)</f>
        <v>0</v>
      </c>
      <c r="BH476" s="196">
        <f>IF(N476="sníž. přenesená",J476,0)</f>
        <v>0</v>
      </c>
      <c r="BI476" s="196">
        <f>IF(N476="nulová",J476,0)</f>
        <v>0</v>
      </c>
      <c r="BJ476" s="17" t="s">
        <v>145</v>
      </c>
      <c r="BK476" s="196">
        <f>ROUND(I476*H476,2)</f>
        <v>0</v>
      </c>
      <c r="BL476" s="17" t="s">
        <v>254</v>
      </c>
      <c r="BM476" s="195" t="s">
        <v>723</v>
      </c>
    </row>
    <row r="477" spans="1:65" s="13" customFormat="1" ht="11.25">
      <c r="B477" s="197"/>
      <c r="C477" s="198"/>
      <c r="D477" s="199" t="s">
        <v>147</v>
      </c>
      <c r="E477" s="200" t="s">
        <v>1</v>
      </c>
      <c r="F477" s="201" t="s">
        <v>442</v>
      </c>
      <c r="G477" s="198"/>
      <c r="H477" s="200" t="s">
        <v>1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147</v>
      </c>
      <c r="AU477" s="207" t="s">
        <v>145</v>
      </c>
      <c r="AV477" s="13" t="s">
        <v>81</v>
      </c>
      <c r="AW477" s="13" t="s">
        <v>31</v>
      </c>
      <c r="AX477" s="13" t="s">
        <v>73</v>
      </c>
      <c r="AY477" s="207" t="s">
        <v>137</v>
      </c>
    </row>
    <row r="478" spans="1:65" s="14" customFormat="1" ht="11.25">
      <c r="B478" s="208"/>
      <c r="C478" s="209"/>
      <c r="D478" s="199" t="s">
        <v>147</v>
      </c>
      <c r="E478" s="210" t="s">
        <v>1</v>
      </c>
      <c r="F478" s="211" t="s">
        <v>81</v>
      </c>
      <c r="G478" s="209"/>
      <c r="H478" s="212">
        <v>1</v>
      </c>
      <c r="I478" s="213"/>
      <c r="J478" s="209"/>
      <c r="K478" s="209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147</v>
      </c>
      <c r="AU478" s="218" t="s">
        <v>145</v>
      </c>
      <c r="AV478" s="14" t="s">
        <v>145</v>
      </c>
      <c r="AW478" s="14" t="s">
        <v>31</v>
      </c>
      <c r="AX478" s="14" t="s">
        <v>81</v>
      </c>
      <c r="AY478" s="218" t="s">
        <v>137</v>
      </c>
    </row>
    <row r="479" spans="1:65" s="2" customFormat="1" ht="24.2" customHeight="1">
      <c r="A479" s="34"/>
      <c r="B479" s="35"/>
      <c r="C479" s="183" t="s">
        <v>724</v>
      </c>
      <c r="D479" s="183" t="s">
        <v>140</v>
      </c>
      <c r="E479" s="184" t="s">
        <v>725</v>
      </c>
      <c r="F479" s="185" t="s">
        <v>726</v>
      </c>
      <c r="G479" s="186" t="s">
        <v>233</v>
      </c>
      <c r="H479" s="187">
        <v>1</v>
      </c>
      <c r="I479" s="188"/>
      <c r="J479" s="189">
        <f>ROUND(I479*H479,2)</f>
        <v>0</v>
      </c>
      <c r="K479" s="190"/>
      <c r="L479" s="39"/>
      <c r="M479" s="191" t="s">
        <v>1</v>
      </c>
      <c r="N479" s="192" t="s">
        <v>39</v>
      </c>
      <c r="O479" s="71"/>
      <c r="P479" s="193">
        <f>O479*H479</f>
        <v>0</v>
      </c>
      <c r="Q479" s="193">
        <v>4.0000000000000003E-5</v>
      </c>
      <c r="R479" s="193">
        <f>Q479*H479</f>
        <v>4.0000000000000003E-5</v>
      </c>
      <c r="S479" s="193">
        <v>0</v>
      </c>
      <c r="T479" s="194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5" t="s">
        <v>254</v>
      </c>
      <c r="AT479" s="195" t="s">
        <v>140</v>
      </c>
      <c r="AU479" s="195" t="s">
        <v>145</v>
      </c>
      <c r="AY479" s="17" t="s">
        <v>137</v>
      </c>
      <c r="BE479" s="196">
        <f>IF(N479="základní",J479,0)</f>
        <v>0</v>
      </c>
      <c r="BF479" s="196">
        <f>IF(N479="snížená",J479,0)</f>
        <v>0</v>
      </c>
      <c r="BG479" s="196">
        <f>IF(N479="zákl. přenesená",J479,0)</f>
        <v>0</v>
      </c>
      <c r="BH479" s="196">
        <f>IF(N479="sníž. přenesená",J479,0)</f>
        <v>0</v>
      </c>
      <c r="BI479" s="196">
        <f>IF(N479="nulová",J479,0)</f>
        <v>0</v>
      </c>
      <c r="BJ479" s="17" t="s">
        <v>145</v>
      </c>
      <c r="BK479" s="196">
        <f>ROUND(I479*H479,2)</f>
        <v>0</v>
      </c>
      <c r="BL479" s="17" t="s">
        <v>254</v>
      </c>
      <c r="BM479" s="195" t="s">
        <v>727</v>
      </c>
    </row>
    <row r="480" spans="1:65" s="2" customFormat="1" ht="24.2" customHeight="1">
      <c r="A480" s="34"/>
      <c r="B480" s="35"/>
      <c r="C480" s="230" t="s">
        <v>728</v>
      </c>
      <c r="D480" s="230" t="s">
        <v>374</v>
      </c>
      <c r="E480" s="231" t="s">
        <v>729</v>
      </c>
      <c r="F480" s="232" t="s">
        <v>730</v>
      </c>
      <c r="G480" s="233" t="s">
        <v>233</v>
      </c>
      <c r="H480" s="234">
        <v>1</v>
      </c>
      <c r="I480" s="235"/>
      <c r="J480" s="236">
        <f>ROUND(I480*H480,2)</f>
        <v>0</v>
      </c>
      <c r="K480" s="237"/>
      <c r="L480" s="238"/>
      <c r="M480" s="239" t="s">
        <v>1</v>
      </c>
      <c r="N480" s="240" t="s">
        <v>39</v>
      </c>
      <c r="O480" s="71"/>
      <c r="P480" s="193">
        <f>O480*H480</f>
        <v>0</v>
      </c>
      <c r="Q480" s="193">
        <v>1.1900000000000001E-3</v>
      </c>
      <c r="R480" s="193">
        <f>Q480*H480</f>
        <v>1.1900000000000001E-3</v>
      </c>
      <c r="S480" s="193">
        <v>0</v>
      </c>
      <c r="T480" s="194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5" t="s">
        <v>335</v>
      </c>
      <c r="AT480" s="195" t="s">
        <v>374</v>
      </c>
      <c r="AU480" s="195" t="s">
        <v>145</v>
      </c>
      <c r="AY480" s="17" t="s">
        <v>137</v>
      </c>
      <c r="BE480" s="196">
        <f>IF(N480="základní",J480,0)</f>
        <v>0</v>
      </c>
      <c r="BF480" s="196">
        <f>IF(N480="snížená",J480,0)</f>
        <v>0</v>
      </c>
      <c r="BG480" s="196">
        <f>IF(N480="zákl. přenesená",J480,0)</f>
        <v>0</v>
      </c>
      <c r="BH480" s="196">
        <f>IF(N480="sníž. přenesená",J480,0)</f>
        <v>0</v>
      </c>
      <c r="BI480" s="196">
        <f>IF(N480="nulová",J480,0)</f>
        <v>0</v>
      </c>
      <c r="BJ480" s="17" t="s">
        <v>145</v>
      </c>
      <c r="BK480" s="196">
        <f>ROUND(I480*H480,2)</f>
        <v>0</v>
      </c>
      <c r="BL480" s="17" t="s">
        <v>254</v>
      </c>
      <c r="BM480" s="195" t="s">
        <v>731</v>
      </c>
    </row>
    <row r="481" spans="1:65" s="2" customFormat="1" ht="24.2" customHeight="1">
      <c r="A481" s="34"/>
      <c r="B481" s="35"/>
      <c r="C481" s="183" t="s">
        <v>732</v>
      </c>
      <c r="D481" s="183" t="s">
        <v>140</v>
      </c>
      <c r="E481" s="184" t="s">
        <v>733</v>
      </c>
      <c r="F481" s="185" t="s">
        <v>734</v>
      </c>
      <c r="G481" s="186" t="s">
        <v>233</v>
      </c>
      <c r="H481" s="187">
        <v>1</v>
      </c>
      <c r="I481" s="188"/>
      <c r="J481" s="189">
        <f>ROUND(I481*H481,2)</f>
        <v>0</v>
      </c>
      <c r="K481" s="190"/>
      <c r="L481" s="39"/>
      <c r="M481" s="191" t="s">
        <v>1</v>
      </c>
      <c r="N481" s="192" t="s">
        <v>39</v>
      </c>
      <c r="O481" s="71"/>
      <c r="P481" s="193">
        <f>O481*H481</f>
        <v>0</v>
      </c>
      <c r="Q481" s="193">
        <v>1.2E-4</v>
      </c>
      <c r="R481" s="193">
        <f>Q481*H481</f>
        <v>1.2E-4</v>
      </c>
      <c r="S481" s="193">
        <v>0</v>
      </c>
      <c r="T481" s="194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5" t="s">
        <v>254</v>
      </c>
      <c r="AT481" s="195" t="s">
        <v>140</v>
      </c>
      <c r="AU481" s="195" t="s">
        <v>145</v>
      </c>
      <c r="AY481" s="17" t="s">
        <v>137</v>
      </c>
      <c r="BE481" s="196">
        <f>IF(N481="základní",J481,0)</f>
        <v>0</v>
      </c>
      <c r="BF481" s="196">
        <f>IF(N481="snížená",J481,0)</f>
        <v>0</v>
      </c>
      <c r="BG481" s="196">
        <f>IF(N481="zákl. přenesená",J481,0)</f>
        <v>0</v>
      </c>
      <c r="BH481" s="196">
        <f>IF(N481="sníž. přenesená",J481,0)</f>
        <v>0</v>
      </c>
      <c r="BI481" s="196">
        <f>IF(N481="nulová",J481,0)</f>
        <v>0</v>
      </c>
      <c r="BJ481" s="17" t="s">
        <v>145</v>
      </c>
      <c r="BK481" s="196">
        <f>ROUND(I481*H481,2)</f>
        <v>0</v>
      </c>
      <c r="BL481" s="17" t="s">
        <v>254</v>
      </c>
      <c r="BM481" s="195" t="s">
        <v>735</v>
      </c>
    </row>
    <row r="482" spans="1:65" s="2" customFormat="1" ht="33" customHeight="1">
      <c r="A482" s="34"/>
      <c r="B482" s="35"/>
      <c r="C482" s="230" t="s">
        <v>736</v>
      </c>
      <c r="D482" s="230" t="s">
        <v>374</v>
      </c>
      <c r="E482" s="231" t="s">
        <v>737</v>
      </c>
      <c r="F482" s="232" t="s">
        <v>738</v>
      </c>
      <c r="G482" s="233" t="s">
        <v>233</v>
      </c>
      <c r="H482" s="234">
        <v>1</v>
      </c>
      <c r="I482" s="235"/>
      <c r="J482" s="236">
        <f>ROUND(I482*H482,2)</f>
        <v>0</v>
      </c>
      <c r="K482" s="237"/>
      <c r="L482" s="238"/>
      <c r="M482" s="239" t="s">
        <v>1</v>
      </c>
      <c r="N482" s="240" t="s">
        <v>39</v>
      </c>
      <c r="O482" s="71"/>
      <c r="P482" s="193">
        <f>O482*H482</f>
        <v>0</v>
      </c>
      <c r="Q482" s="193">
        <v>1.83E-3</v>
      </c>
      <c r="R482" s="193">
        <f>Q482*H482</f>
        <v>1.83E-3</v>
      </c>
      <c r="S482" s="193">
        <v>0</v>
      </c>
      <c r="T482" s="194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5" t="s">
        <v>335</v>
      </c>
      <c r="AT482" s="195" t="s">
        <v>374</v>
      </c>
      <c r="AU482" s="195" t="s">
        <v>145</v>
      </c>
      <c r="AY482" s="17" t="s">
        <v>137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17" t="s">
        <v>145</v>
      </c>
      <c r="BK482" s="196">
        <f>ROUND(I482*H482,2)</f>
        <v>0</v>
      </c>
      <c r="BL482" s="17" t="s">
        <v>254</v>
      </c>
      <c r="BM482" s="195" t="s">
        <v>739</v>
      </c>
    </row>
    <row r="483" spans="1:65" s="2" customFormat="1" ht="24.2" customHeight="1">
      <c r="A483" s="34"/>
      <c r="B483" s="35"/>
      <c r="C483" s="183" t="s">
        <v>740</v>
      </c>
      <c r="D483" s="183" t="s">
        <v>140</v>
      </c>
      <c r="E483" s="184" t="s">
        <v>741</v>
      </c>
      <c r="F483" s="185" t="s">
        <v>742</v>
      </c>
      <c r="G483" s="186" t="s">
        <v>233</v>
      </c>
      <c r="H483" s="187">
        <v>1</v>
      </c>
      <c r="I483" s="188"/>
      <c r="J483" s="189">
        <f>ROUND(I483*H483,2)</f>
        <v>0</v>
      </c>
      <c r="K483" s="190"/>
      <c r="L483" s="39"/>
      <c r="M483" s="191" t="s">
        <v>1</v>
      </c>
      <c r="N483" s="192" t="s">
        <v>39</v>
      </c>
      <c r="O483" s="71"/>
      <c r="P483" s="193">
        <f>O483*H483</f>
        <v>0</v>
      </c>
      <c r="Q483" s="193">
        <v>6.0000000000000002E-5</v>
      </c>
      <c r="R483" s="193">
        <f>Q483*H483</f>
        <v>6.0000000000000002E-5</v>
      </c>
      <c r="S483" s="193">
        <v>0</v>
      </c>
      <c r="T483" s="194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5" t="s">
        <v>254</v>
      </c>
      <c r="AT483" s="195" t="s">
        <v>140</v>
      </c>
      <c r="AU483" s="195" t="s">
        <v>145</v>
      </c>
      <c r="AY483" s="17" t="s">
        <v>137</v>
      </c>
      <c r="BE483" s="196">
        <f>IF(N483="základní",J483,0)</f>
        <v>0</v>
      </c>
      <c r="BF483" s="196">
        <f>IF(N483="snížená",J483,0)</f>
        <v>0</v>
      </c>
      <c r="BG483" s="196">
        <f>IF(N483="zákl. přenesená",J483,0)</f>
        <v>0</v>
      </c>
      <c r="BH483" s="196">
        <f>IF(N483="sníž. přenesená",J483,0)</f>
        <v>0</v>
      </c>
      <c r="BI483" s="196">
        <f>IF(N483="nulová",J483,0)</f>
        <v>0</v>
      </c>
      <c r="BJ483" s="17" t="s">
        <v>145</v>
      </c>
      <c r="BK483" s="196">
        <f>ROUND(I483*H483,2)</f>
        <v>0</v>
      </c>
      <c r="BL483" s="17" t="s">
        <v>254</v>
      </c>
      <c r="BM483" s="195" t="s">
        <v>743</v>
      </c>
    </row>
    <row r="484" spans="1:65" s="13" customFormat="1" ht="11.25">
      <c r="B484" s="197"/>
      <c r="C484" s="198"/>
      <c r="D484" s="199" t="s">
        <v>147</v>
      </c>
      <c r="E484" s="200" t="s">
        <v>1</v>
      </c>
      <c r="F484" s="201" t="s">
        <v>442</v>
      </c>
      <c r="G484" s="198"/>
      <c r="H484" s="200" t="s">
        <v>1</v>
      </c>
      <c r="I484" s="202"/>
      <c r="J484" s="198"/>
      <c r="K484" s="198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147</v>
      </c>
      <c r="AU484" s="207" t="s">
        <v>145</v>
      </c>
      <c r="AV484" s="13" t="s">
        <v>81</v>
      </c>
      <c r="AW484" s="13" t="s">
        <v>31</v>
      </c>
      <c r="AX484" s="13" t="s">
        <v>73</v>
      </c>
      <c r="AY484" s="207" t="s">
        <v>137</v>
      </c>
    </row>
    <row r="485" spans="1:65" s="14" customFormat="1" ht="11.25">
      <c r="B485" s="208"/>
      <c r="C485" s="209"/>
      <c r="D485" s="199" t="s">
        <v>147</v>
      </c>
      <c r="E485" s="210" t="s">
        <v>1</v>
      </c>
      <c r="F485" s="211" t="s">
        <v>81</v>
      </c>
      <c r="G485" s="209"/>
      <c r="H485" s="212">
        <v>1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147</v>
      </c>
      <c r="AU485" s="218" t="s">
        <v>145</v>
      </c>
      <c r="AV485" s="14" t="s">
        <v>145</v>
      </c>
      <c r="AW485" s="14" t="s">
        <v>31</v>
      </c>
      <c r="AX485" s="14" t="s">
        <v>81</v>
      </c>
      <c r="AY485" s="218" t="s">
        <v>137</v>
      </c>
    </row>
    <row r="486" spans="1:65" s="2" customFormat="1" ht="24.2" customHeight="1">
      <c r="A486" s="34"/>
      <c r="B486" s="35"/>
      <c r="C486" s="230" t="s">
        <v>744</v>
      </c>
      <c r="D486" s="230" t="s">
        <v>374</v>
      </c>
      <c r="E486" s="231" t="s">
        <v>745</v>
      </c>
      <c r="F486" s="232" t="s">
        <v>746</v>
      </c>
      <c r="G486" s="233" t="s">
        <v>233</v>
      </c>
      <c r="H486" s="234">
        <v>1</v>
      </c>
      <c r="I486" s="235"/>
      <c r="J486" s="236">
        <f>ROUND(I486*H486,2)</f>
        <v>0</v>
      </c>
      <c r="K486" s="237"/>
      <c r="L486" s="238"/>
      <c r="M486" s="239" t="s">
        <v>1</v>
      </c>
      <c r="N486" s="240" t="s">
        <v>39</v>
      </c>
      <c r="O486" s="71"/>
      <c r="P486" s="193">
        <f>O486*H486</f>
        <v>0</v>
      </c>
      <c r="Q486" s="193">
        <v>1.2999999999999999E-4</v>
      </c>
      <c r="R486" s="193">
        <f>Q486*H486</f>
        <v>1.2999999999999999E-4</v>
      </c>
      <c r="S486" s="193">
        <v>0</v>
      </c>
      <c r="T486" s="194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5" t="s">
        <v>335</v>
      </c>
      <c r="AT486" s="195" t="s">
        <v>374</v>
      </c>
      <c r="AU486" s="195" t="s">
        <v>145</v>
      </c>
      <c r="AY486" s="17" t="s">
        <v>137</v>
      </c>
      <c r="BE486" s="196">
        <f>IF(N486="základní",J486,0)</f>
        <v>0</v>
      </c>
      <c r="BF486" s="196">
        <f>IF(N486="snížená",J486,0)</f>
        <v>0</v>
      </c>
      <c r="BG486" s="196">
        <f>IF(N486="zákl. přenesená",J486,0)</f>
        <v>0</v>
      </c>
      <c r="BH486" s="196">
        <f>IF(N486="sníž. přenesená",J486,0)</f>
        <v>0</v>
      </c>
      <c r="BI486" s="196">
        <f>IF(N486="nulová",J486,0)</f>
        <v>0</v>
      </c>
      <c r="BJ486" s="17" t="s">
        <v>145</v>
      </c>
      <c r="BK486" s="196">
        <f>ROUND(I486*H486,2)</f>
        <v>0</v>
      </c>
      <c r="BL486" s="17" t="s">
        <v>254</v>
      </c>
      <c r="BM486" s="195" t="s">
        <v>747</v>
      </c>
    </row>
    <row r="487" spans="1:65" s="2" customFormat="1" ht="16.5" customHeight="1">
      <c r="A487" s="34"/>
      <c r="B487" s="35"/>
      <c r="C487" s="183" t="s">
        <v>748</v>
      </c>
      <c r="D487" s="183" t="s">
        <v>140</v>
      </c>
      <c r="E487" s="184" t="s">
        <v>749</v>
      </c>
      <c r="F487" s="185" t="s">
        <v>750</v>
      </c>
      <c r="G487" s="186" t="s">
        <v>233</v>
      </c>
      <c r="H487" s="187">
        <v>2</v>
      </c>
      <c r="I487" s="188"/>
      <c r="J487" s="189">
        <f>ROUND(I487*H487,2)</f>
        <v>0</v>
      </c>
      <c r="K487" s="190"/>
      <c r="L487" s="39"/>
      <c r="M487" s="191" t="s">
        <v>1</v>
      </c>
      <c r="N487" s="192" t="s">
        <v>39</v>
      </c>
      <c r="O487" s="71"/>
      <c r="P487" s="193">
        <f>O487*H487</f>
        <v>0</v>
      </c>
      <c r="Q487" s="193">
        <v>0</v>
      </c>
      <c r="R487" s="193">
        <f>Q487*H487</f>
        <v>0</v>
      </c>
      <c r="S487" s="193">
        <v>1.2199999999999999E-3</v>
      </c>
      <c r="T487" s="194">
        <f>S487*H487</f>
        <v>2.4399999999999999E-3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5" t="s">
        <v>254</v>
      </c>
      <c r="AT487" s="195" t="s">
        <v>140</v>
      </c>
      <c r="AU487" s="195" t="s">
        <v>145</v>
      </c>
      <c r="AY487" s="17" t="s">
        <v>137</v>
      </c>
      <c r="BE487" s="196">
        <f>IF(N487="základní",J487,0)</f>
        <v>0</v>
      </c>
      <c r="BF487" s="196">
        <f>IF(N487="snížená",J487,0)</f>
        <v>0</v>
      </c>
      <c r="BG487" s="196">
        <f>IF(N487="zákl. přenesená",J487,0)</f>
        <v>0</v>
      </c>
      <c r="BH487" s="196">
        <f>IF(N487="sníž. přenesená",J487,0)</f>
        <v>0</v>
      </c>
      <c r="BI487" s="196">
        <f>IF(N487="nulová",J487,0)</f>
        <v>0</v>
      </c>
      <c r="BJ487" s="17" t="s">
        <v>145</v>
      </c>
      <c r="BK487" s="196">
        <f>ROUND(I487*H487,2)</f>
        <v>0</v>
      </c>
      <c r="BL487" s="17" t="s">
        <v>254</v>
      </c>
      <c r="BM487" s="195" t="s">
        <v>751</v>
      </c>
    </row>
    <row r="488" spans="1:65" s="13" customFormat="1" ht="11.25">
      <c r="B488" s="197"/>
      <c r="C488" s="198"/>
      <c r="D488" s="199" t="s">
        <v>147</v>
      </c>
      <c r="E488" s="200" t="s">
        <v>1</v>
      </c>
      <c r="F488" s="201" t="s">
        <v>752</v>
      </c>
      <c r="G488" s="198"/>
      <c r="H488" s="200" t="s">
        <v>1</v>
      </c>
      <c r="I488" s="202"/>
      <c r="J488" s="198"/>
      <c r="K488" s="198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147</v>
      </c>
      <c r="AU488" s="207" t="s">
        <v>145</v>
      </c>
      <c r="AV488" s="13" t="s">
        <v>81</v>
      </c>
      <c r="AW488" s="13" t="s">
        <v>31</v>
      </c>
      <c r="AX488" s="13" t="s">
        <v>73</v>
      </c>
      <c r="AY488" s="207" t="s">
        <v>137</v>
      </c>
    </row>
    <row r="489" spans="1:65" s="14" customFormat="1" ht="11.25">
      <c r="B489" s="208"/>
      <c r="C489" s="209"/>
      <c r="D489" s="199" t="s">
        <v>147</v>
      </c>
      <c r="E489" s="210" t="s">
        <v>1</v>
      </c>
      <c r="F489" s="211" t="s">
        <v>145</v>
      </c>
      <c r="G489" s="209"/>
      <c r="H489" s="212">
        <v>2</v>
      </c>
      <c r="I489" s="213"/>
      <c r="J489" s="209"/>
      <c r="K489" s="209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147</v>
      </c>
      <c r="AU489" s="218" t="s">
        <v>145</v>
      </c>
      <c r="AV489" s="14" t="s">
        <v>145</v>
      </c>
      <c r="AW489" s="14" t="s">
        <v>31</v>
      </c>
      <c r="AX489" s="14" t="s">
        <v>81</v>
      </c>
      <c r="AY489" s="218" t="s">
        <v>137</v>
      </c>
    </row>
    <row r="490" spans="1:65" s="2" customFormat="1" ht="21.75" customHeight="1">
      <c r="A490" s="34"/>
      <c r="B490" s="35"/>
      <c r="C490" s="183" t="s">
        <v>753</v>
      </c>
      <c r="D490" s="183" t="s">
        <v>140</v>
      </c>
      <c r="E490" s="184" t="s">
        <v>754</v>
      </c>
      <c r="F490" s="185" t="s">
        <v>755</v>
      </c>
      <c r="G490" s="186" t="s">
        <v>233</v>
      </c>
      <c r="H490" s="187">
        <v>1</v>
      </c>
      <c r="I490" s="188"/>
      <c r="J490" s="189">
        <f>ROUND(I490*H490,2)</f>
        <v>0</v>
      </c>
      <c r="K490" s="190"/>
      <c r="L490" s="39"/>
      <c r="M490" s="191" t="s">
        <v>1</v>
      </c>
      <c r="N490" s="192" t="s">
        <v>39</v>
      </c>
      <c r="O490" s="71"/>
      <c r="P490" s="193">
        <f>O490*H490</f>
        <v>0</v>
      </c>
      <c r="Q490" s="193">
        <v>1.4999999999999999E-4</v>
      </c>
      <c r="R490" s="193">
        <f>Q490*H490</f>
        <v>1.4999999999999999E-4</v>
      </c>
      <c r="S490" s="193">
        <v>0</v>
      </c>
      <c r="T490" s="194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5" t="s">
        <v>254</v>
      </c>
      <c r="AT490" s="195" t="s">
        <v>140</v>
      </c>
      <c r="AU490" s="195" t="s">
        <v>145</v>
      </c>
      <c r="AY490" s="17" t="s">
        <v>137</v>
      </c>
      <c r="BE490" s="196">
        <f>IF(N490="základní",J490,0)</f>
        <v>0</v>
      </c>
      <c r="BF490" s="196">
        <f>IF(N490="snížená",J490,0)</f>
        <v>0</v>
      </c>
      <c r="BG490" s="196">
        <f>IF(N490="zákl. přenesená",J490,0)</f>
        <v>0</v>
      </c>
      <c r="BH490" s="196">
        <f>IF(N490="sníž. přenesená",J490,0)</f>
        <v>0</v>
      </c>
      <c r="BI490" s="196">
        <f>IF(N490="nulová",J490,0)</f>
        <v>0</v>
      </c>
      <c r="BJ490" s="17" t="s">
        <v>145</v>
      </c>
      <c r="BK490" s="196">
        <f>ROUND(I490*H490,2)</f>
        <v>0</v>
      </c>
      <c r="BL490" s="17" t="s">
        <v>254</v>
      </c>
      <c r="BM490" s="195" t="s">
        <v>756</v>
      </c>
    </row>
    <row r="491" spans="1:65" s="13" customFormat="1" ht="11.25">
      <c r="B491" s="197"/>
      <c r="C491" s="198"/>
      <c r="D491" s="199" t="s">
        <v>147</v>
      </c>
      <c r="E491" s="200" t="s">
        <v>1</v>
      </c>
      <c r="F491" s="201" t="s">
        <v>442</v>
      </c>
      <c r="G491" s="198"/>
      <c r="H491" s="200" t="s">
        <v>1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147</v>
      </c>
      <c r="AU491" s="207" t="s">
        <v>145</v>
      </c>
      <c r="AV491" s="13" t="s">
        <v>81</v>
      </c>
      <c r="AW491" s="13" t="s">
        <v>31</v>
      </c>
      <c r="AX491" s="13" t="s">
        <v>73</v>
      </c>
      <c r="AY491" s="207" t="s">
        <v>137</v>
      </c>
    </row>
    <row r="492" spans="1:65" s="14" customFormat="1" ht="11.25">
      <c r="B492" s="208"/>
      <c r="C492" s="209"/>
      <c r="D492" s="199" t="s">
        <v>147</v>
      </c>
      <c r="E492" s="210" t="s">
        <v>1</v>
      </c>
      <c r="F492" s="211" t="s">
        <v>81</v>
      </c>
      <c r="G492" s="209"/>
      <c r="H492" s="212">
        <v>1</v>
      </c>
      <c r="I492" s="213"/>
      <c r="J492" s="209"/>
      <c r="K492" s="209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147</v>
      </c>
      <c r="AU492" s="218" t="s">
        <v>145</v>
      </c>
      <c r="AV492" s="14" t="s">
        <v>145</v>
      </c>
      <c r="AW492" s="14" t="s">
        <v>31</v>
      </c>
      <c r="AX492" s="14" t="s">
        <v>81</v>
      </c>
      <c r="AY492" s="218" t="s">
        <v>137</v>
      </c>
    </row>
    <row r="493" spans="1:65" s="2" customFormat="1" ht="16.5" customHeight="1">
      <c r="A493" s="34"/>
      <c r="B493" s="35"/>
      <c r="C493" s="230" t="s">
        <v>757</v>
      </c>
      <c r="D493" s="230" t="s">
        <v>374</v>
      </c>
      <c r="E493" s="231" t="s">
        <v>758</v>
      </c>
      <c r="F493" s="232" t="s">
        <v>759</v>
      </c>
      <c r="G493" s="233" t="s">
        <v>233</v>
      </c>
      <c r="H493" s="234">
        <v>1</v>
      </c>
      <c r="I493" s="235"/>
      <c r="J493" s="236">
        <f>ROUND(I493*H493,2)</f>
        <v>0</v>
      </c>
      <c r="K493" s="237"/>
      <c r="L493" s="238"/>
      <c r="M493" s="239" t="s">
        <v>1</v>
      </c>
      <c r="N493" s="240" t="s">
        <v>39</v>
      </c>
      <c r="O493" s="71"/>
      <c r="P493" s="193">
        <f>O493*H493</f>
        <v>0</v>
      </c>
      <c r="Q493" s="193">
        <v>1.2800000000000001E-3</v>
      </c>
      <c r="R493" s="193">
        <f>Q493*H493</f>
        <v>1.2800000000000001E-3</v>
      </c>
      <c r="S493" s="193">
        <v>0</v>
      </c>
      <c r="T493" s="194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5" t="s">
        <v>335</v>
      </c>
      <c r="AT493" s="195" t="s">
        <v>374</v>
      </c>
      <c r="AU493" s="195" t="s">
        <v>145</v>
      </c>
      <c r="AY493" s="17" t="s">
        <v>137</v>
      </c>
      <c r="BE493" s="196">
        <f>IF(N493="základní",J493,0)</f>
        <v>0</v>
      </c>
      <c r="BF493" s="196">
        <f>IF(N493="snížená",J493,0)</f>
        <v>0</v>
      </c>
      <c r="BG493" s="196">
        <f>IF(N493="zákl. přenesená",J493,0)</f>
        <v>0</v>
      </c>
      <c r="BH493" s="196">
        <f>IF(N493="sníž. přenesená",J493,0)</f>
        <v>0</v>
      </c>
      <c r="BI493" s="196">
        <f>IF(N493="nulová",J493,0)</f>
        <v>0</v>
      </c>
      <c r="BJ493" s="17" t="s">
        <v>145</v>
      </c>
      <c r="BK493" s="196">
        <f>ROUND(I493*H493,2)</f>
        <v>0</v>
      </c>
      <c r="BL493" s="17" t="s">
        <v>254</v>
      </c>
      <c r="BM493" s="195" t="s">
        <v>760</v>
      </c>
    </row>
    <row r="494" spans="1:65" s="2" customFormat="1" ht="24.2" customHeight="1">
      <c r="A494" s="34"/>
      <c r="B494" s="35"/>
      <c r="C494" s="183" t="s">
        <v>761</v>
      </c>
      <c r="D494" s="183" t="s">
        <v>140</v>
      </c>
      <c r="E494" s="184" t="s">
        <v>762</v>
      </c>
      <c r="F494" s="185" t="s">
        <v>763</v>
      </c>
      <c r="G494" s="186" t="s">
        <v>233</v>
      </c>
      <c r="H494" s="187">
        <v>1</v>
      </c>
      <c r="I494" s="188"/>
      <c r="J494" s="189">
        <f>ROUND(I494*H494,2)</f>
        <v>0</v>
      </c>
      <c r="K494" s="190"/>
      <c r="L494" s="39"/>
      <c r="M494" s="191" t="s">
        <v>1</v>
      </c>
      <c r="N494" s="192" t="s">
        <v>39</v>
      </c>
      <c r="O494" s="71"/>
      <c r="P494" s="193">
        <f>O494*H494</f>
        <v>0</v>
      </c>
      <c r="Q494" s="193">
        <v>2.7999999999999998E-4</v>
      </c>
      <c r="R494" s="193">
        <f>Q494*H494</f>
        <v>2.7999999999999998E-4</v>
      </c>
      <c r="S494" s="193">
        <v>0</v>
      </c>
      <c r="T494" s="194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5" t="s">
        <v>254</v>
      </c>
      <c r="AT494" s="195" t="s">
        <v>140</v>
      </c>
      <c r="AU494" s="195" t="s">
        <v>145</v>
      </c>
      <c r="AY494" s="17" t="s">
        <v>137</v>
      </c>
      <c r="BE494" s="196">
        <f>IF(N494="základní",J494,0)</f>
        <v>0</v>
      </c>
      <c r="BF494" s="196">
        <f>IF(N494="snížená",J494,0)</f>
        <v>0</v>
      </c>
      <c r="BG494" s="196">
        <f>IF(N494="zákl. přenesená",J494,0)</f>
        <v>0</v>
      </c>
      <c r="BH494" s="196">
        <f>IF(N494="sníž. přenesená",J494,0)</f>
        <v>0</v>
      </c>
      <c r="BI494" s="196">
        <f>IF(N494="nulová",J494,0)</f>
        <v>0</v>
      </c>
      <c r="BJ494" s="17" t="s">
        <v>145</v>
      </c>
      <c r="BK494" s="196">
        <f>ROUND(I494*H494,2)</f>
        <v>0</v>
      </c>
      <c r="BL494" s="17" t="s">
        <v>254</v>
      </c>
      <c r="BM494" s="195" t="s">
        <v>764</v>
      </c>
    </row>
    <row r="495" spans="1:65" s="2" customFormat="1" ht="24.2" customHeight="1">
      <c r="A495" s="34"/>
      <c r="B495" s="35"/>
      <c r="C495" s="230" t="s">
        <v>765</v>
      </c>
      <c r="D495" s="230" t="s">
        <v>374</v>
      </c>
      <c r="E495" s="231" t="s">
        <v>478</v>
      </c>
      <c r="F495" s="232" t="s">
        <v>479</v>
      </c>
      <c r="G495" s="233" t="s">
        <v>233</v>
      </c>
      <c r="H495" s="234">
        <v>1</v>
      </c>
      <c r="I495" s="235"/>
      <c r="J495" s="236">
        <f>ROUND(I495*H495,2)</f>
        <v>0</v>
      </c>
      <c r="K495" s="237"/>
      <c r="L495" s="238"/>
      <c r="M495" s="239" t="s">
        <v>1</v>
      </c>
      <c r="N495" s="240" t="s">
        <v>39</v>
      </c>
      <c r="O495" s="71"/>
      <c r="P495" s="193">
        <f>O495*H495</f>
        <v>0</v>
      </c>
      <c r="Q495" s="193">
        <v>4.4999999999999999E-4</v>
      </c>
      <c r="R495" s="193">
        <f>Q495*H495</f>
        <v>4.4999999999999999E-4</v>
      </c>
      <c r="S495" s="193">
        <v>0</v>
      </c>
      <c r="T495" s="194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5" t="s">
        <v>335</v>
      </c>
      <c r="AT495" s="195" t="s">
        <v>374</v>
      </c>
      <c r="AU495" s="195" t="s">
        <v>145</v>
      </c>
      <c r="AY495" s="17" t="s">
        <v>137</v>
      </c>
      <c r="BE495" s="196">
        <f>IF(N495="základní",J495,0)</f>
        <v>0</v>
      </c>
      <c r="BF495" s="196">
        <f>IF(N495="snížená",J495,0)</f>
        <v>0</v>
      </c>
      <c r="BG495" s="196">
        <f>IF(N495="zákl. přenesená",J495,0)</f>
        <v>0</v>
      </c>
      <c r="BH495" s="196">
        <f>IF(N495="sníž. přenesená",J495,0)</f>
        <v>0</v>
      </c>
      <c r="BI495" s="196">
        <f>IF(N495="nulová",J495,0)</f>
        <v>0</v>
      </c>
      <c r="BJ495" s="17" t="s">
        <v>145</v>
      </c>
      <c r="BK495" s="196">
        <f>ROUND(I495*H495,2)</f>
        <v>0</v>
      </c>
      <c r="BL495" s="17" t="s">
        <v>254</v>
      </c>
      <c r="BM495" s="195" t="s">
        <v>766</v>
      </c>
    </row>
    <row r="496" spans="1:65" s="2" customFormat="1" ht="24.2" customHeight="1">
      <c r="A496" s="34"/>
      <c r="B496" s="35"/>
      <c r="C496" s="183" t="s">
        <v>767</v>
      </c>
      <c r="D496" s="183" t="s">
        <v>140</v>
      </c>
      <c r="E496" s="184" t="s">
        <v>768</v>
      </c>
      <c r="F496" s="185" t="s">
        <v>769</v>
      </c>
      <c r="G496" s="186" t="s">
        <v>143</v>
      </c>
      <c r="H496" s="187">
        <v>0.13300000000000001</v>
      </c>
      <c r="I496" s="188"/>
      <c r="J496" s="189">
        <f>ROUND(I496*H496,2)</f>
        <v>0</v>
      </c>
      <c r="K496" s="190"/>
      <c r="L496" s="39"/>
      <c r="M496" s="191" t="s">
        <v>1</v>
      </c>
      <c r="N496" s="192" t="s">
        <v>39</v>
      </c>
      <c r="O496" s="71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5" t="s">
        <v>254</v>
      </c>
      <c r="AT496" s="195" t="s">
        <v>140</v>
      </c>
      <c r="AU496" s="195" t="s">
        <v>145</v>
      </c>
      <c r="AY496" s="17" t="s">
        <v>137</v>
      </c>
      <c r="BE496" s="196">
        <f>IF(N496="základní",J496,0)</f>
        <v>0</v>
      </c>
      <c r="BF496" s="196">
        <f>IF(N496="snížená",J496,0)</f>
        <v>0</v>
      </c>
      <c r="BG496" s="196">
        <f>IF(N496="zákl. přenesená",J496,0)</f>
        <v>0</v>
      </c>
      <c r="BH496" s="196">
        <f>IF(N496="sníž. přenesená",J496,0)</f>
        <v>0</v>
      </c>
      <c r="BI496" s="196">
        <f>IF(N496="nulová",J496,0)</f>
        <v>0</v>
      </c>
      <c r="BJ496" s="17" t="s">
        <v>145</v>
      </c>
      <c r="BK496" s="196">
        <f>ROUND(I496*H496,2)</f>
        <v>0</v>
      </c>
      <c r="BL496" s="17" t="s">
        <v>254</v>
      </c>
      <c r="BM496" s="195" t="s">
        <v>770</v>
      </c>
    </row>
    <row r="497" spans="1:65" s="2" customFormat="1" ht="24.2" customHeight="1">
      <c r="A497" s="34"/>
      <c r="B497" s="35"/>
      <c r="C497" s="183" t="s">
        <v>771</v>
      </c>
      <c r="D497" s="183" t="s">
        <v>140</v>
      </c>
      <c r="E497" s="184" t="s">
        <v>772</v>
      </c>
      <c r="F497" s="185" t="s">
        <v>773</v>
      </c>
      <c r="G497" s="186" t="s">
        <v>143</v>
      </c>
      <c r="H497" s="187">
        <v>0.13300000000000001</v>
      </c>
      <c r="I497" s="188"/>
      <c r="J497" s="189">
        <f>ROUND(I497*H497,2)</f>
        <v>0</v>
      </c>
      <c r="K497" s="190"/>
      <c r="L497" s="39"/>
      <c r="M497" s="191" t="s">
        <v>1</v>
      </c>
      <c r="N497" s="192" t="s">
        <v>39</v>
      </c>
      <c r="O497" s="71"/>
      <c r="P497" s="193">
        <f>O497*H497</f>
        <v>0</v>
      </c>
      <c r="Q497" s="193">
        <v>0</v>
      </c>
      <c r="R497" s="193">
        <f>Q497*H497</f>
        <v>0</v>
      </c>
      <c r="S497" s="193">
        <v>0</v>
      </c>
      <c r="T497" s="194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5" t="s">
        <v>254</v>
      </c>
      <c r="AT497" s="195" t="s">
        <v>140</v>
      </c>
      <c r="AU497" s="195" t="s">
        <v>145</v>
      </c>
      <c r="AY497" s="17" t="s">
        <v>137</v>
      </c>
      <c r="BE497" s="196">
        <f>IF(N497="základní",J497,0)</f>
        <v>0</v>
      </c>
      <c r="BF497" s="196">
        <f>IF(N497="snížená",J497,0)</f>
        <v>0</v>
      </c>
      <c r="BG497" s="196">
        <f>IF(N497="zákl. přenesená",J497,0)</f>
        <v>0</v>
      </c>
      <c r="BH497" s="196">
        <f>IF(N497="sníž. přenesená",J497,0)</f>
        <v>0</v>
      </c>
      <c r="BI497" s="196">
        <f>IF(N497="nulová",J497,0)</f>
        <v>0</v>
      </c>
      <c r="BJ497" s="17" t="s">
        <v>145</v>
      </c>
      <c r="BK497" s="196">
        <f>ROUND(I497*H497,2)</f>
        <v>0</v>
      </c>
      <c r="BL497" s="17" t="s">
        <v>254</v>
      </c>
      <c r="BM497" s="195" t="s">
        <v>774</v>
      </c>
    </row>
    <row r="498" spans="1:65" s="12" customFormat="1" ht="22.9" customHeight="1">
      <c r="B498" s="167"/>
      <c r="C498" s="168"/>
      <c r="D498" s="169" t="s">
        <v>72</v>
      </c>
      <c r="E498" s="181" t="s">
        <v>775</v>
      </c>
      <c r="F498" s="181" t="s">
        <v>776</v>
      </c>
      <c r="G498" s="168"/>
      <c r="H498" s="168"/>
      <c r="I498" s="171"/>
      <c r="J498" s="182">
        <f>BK498</f>
        <v>0</v>
      </c>
      <c r="K498" s="168"/>
      <c r="L498" s="173"/>
      <c r="M498" s="174"/>
      <c r="N498" s="175"/>
      <c r="O498" s="175"/>
      <c r="P498" s="176">
        <f>SUM(P499:P502)</f>
        <v>0</v>
      </c>
      <c r="Q498" s="175"/>
      <c r="R498" s="176">
        <f>SUM(R499:R502)</f>
        <v>6.6879999999999999E-4</v>
      </c>
      <c r="S498" s="175"/>
      <c r="T498" s="177">
        <f>SUM(T499:T502)</f>
        <v>5.0800000000000003E-3</v>
      </c>
      <c r="AR498" s="178" t="s">
        <v>145</v>
      </c>
      <c r="AT498" s="179" t="s">
        <v>72</v>
      </c>
      <c r="AU498" s="179" t="s">
        <v>81</v>
      </c>
      <c r="AY498" s="178" t="s">
        <v>137</v>
      </c>
      <c r="BK498" s="180">
        <f>SUM(BK499:BK502)</f>
        <v>0</v>
      </c>
    </row>
    <row r="499" spans="1:65" s="2" customFormat="1" ht="16.5" customHeight="1">
      <c r="A499" s="34"/>
      <c r="B499" s="35"/>
      <c r="C499" s="183" t="s">
        <v>777</v>
      </c>
      <c r="D499" s="183" t="s">
        <v>140</v>
      </c>
      <c r="E499" s="184" t="s">
        <v>778</v>
      </c>
      <c r="F499" s="185" t="s">
        <v>779</v>
      </c>
      <c r="G499" s="186" t="s">
        <v>244</v>
      </c>
      <c r="H499" s="187">
        <v>2</v>
      </c>
      <c r="I499" s="188"/>
      <c r="J499" s="189">
        <f>ROUND(I499*H499,2)</f>
        <v>0</v>
      </c>
      <c r="K499" s="190"/>
      <c r="L499" s="39"/>
      <c r="M499" s="191" t="s">
        <v>1</v>
      </c>
      <c r="N499" s="192" t="s">
        <v>39</v>
      </c>
      <c r="O499" s="71"/>
      <c r="P499" s="193">
        <f>O499*H499</f>
        <v>0</v>
      </c>
      <c r="Q499" s="193">
        <v>3.8000000000000002E-5</v>
      </c>
      <c r="R499" s="193">
        <f>Q499*H499</f>
        <v>7.6000000000000004E-5</v>
      </c>
      <c r="S499" s="193">
        <v>2.5400000000000002E-3</v>
      </c>
      <c r="T499" s="194">
        <f>S499*H499</f>
        <v>5.0800000000000003E-3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5" t="s">
        <v>254</v>
      </c>
      <c r="AT499" s="195" t="s">
        <v>140</v>
      </c>
      <c r="AU499" s="195" t="s">
        <v>145</v>
      </c>
      <c r="AY499" s="17" t="s">
        <v>137</v>
      </c>
      <c r="BE499" s="196">
        <f>IF(N499="základní",J499,0)</f>
        <v>0</v>
      </c>
      <c r="BF499" s="196">
        <f>IF(N499="snížená",J499,0)</f>
        <v>0</v>
      </c>
      <c r="BG499" s="196">
        <f>IF(N499="zákl. přenesená",J499,0)</f>
        <v>0</v>
      </c>
      <c r="BH499" s="196">
        <f>IF(N499="sníž. přenesená",J499,0)</f>
        <v>0</v>
      </c>
      <c r="BI499" s="196">
        <f>IF(N499="nulová",J499,0)</f>
        <v>0</v>
      </c>
      <c r="BJ499" s="17" t="s">
        <v>145</v>
      </c>
      <c r="BK499" s="196">
        <f>ROUND(I499*H499,2)</f>
        <v>0</v>
      </c>
      <c r="BL499" s="17" t="s">
        <v>254</v>
      </c>
      <c r="BM499" s="195" t="s">
        <v>780</v>
      </c>
    </row>
    <row r="500" spans="1:65" s="13" customFormat="1" ht="11.25">
      <c r="B500" s="197"/>
      <c r="C500" s="198"/>
      <c r="D500" s="199" t="s">
        <v>147</v>
      </c>
      <c r="E500" s="200" t="s">
        <v>1</v>
      </c>
      <c r="F500" s="201" t="s">
        <v>172</v>
      </c>
      <c r="G500" s="198"/>
      <c r="H500" s="200" t="s">
        <v>1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147</v>
      </c>
      <c r="AU500" s="207" t="s">
        <v>145</v>
      </c>
      <c r="AV500" s="13" t="s">
        <v>81</v>
      </c>
      <c r="AW500" s="13" t="s">
        <v>31</v>
      </c>
      <c r="AX500" s="13" t="s">
        <v>73</v>
      </c>
      <c r="AY500" s="207" t="s">
        <v>137</v>
      </c>
    </row>
    <row r="501" spans="1:65" s="14" customFormat="1" ht="11.25">
      <c r="B501" s="208"/>
      <c r="C501" s="209"/>
      <c r="D501" s="199" t="s">
        <v>147</v>
      </c>
      <c r="E501" s="210" t="s">
        <v>1</v>
      </c>
      <c r="F501" s="211" t="s">
        <v>145</v>
      </c>
      <c r="G501" s="209"/>
      <c r="H501" s="212">
        <v>2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147</v>
      </c>
      <c r="AU501" s="218" t="s">
        <v>145</v>
      </c>
      <c r="AV501" s="14" t="s">
        <v>145</v>
      </c>
      <c r="AW501" s="14" t="s">
        <v>31</v>
      </c>
      <c r="AX501" s="14" t="s">
        <v>81</v>
      </c>
      <c r="AY501" s="218" t="s">
        <v>137</v>
      </c>
    </row>
    <row r="502" spans="1:65" s="2" customFormat="1" ht="24.2" customHeight="1">
      <c r="A502" s="34"/>
      <c r="B502" s="35"/>
      <c r="C502" s="183" t="s">
        <v>781</v>
      </c>
      <c r="D502" s="183" t="s">
        <v>140</v>
      </c>
      <c r="E502" s="184" t="s">
        <v>782</v>
      </c>
      <c r="F502" s="185" t="s">
        <v>783</v>
      </c>
      <c r="G502" s="186" t="s">
        <v>233</v>
      </c>
      <c r="H502" s="187">
        <v>2</v>
      </c>
      <c r="I502" s="188"/>
      <c r="J502" s="189">
        <f>ROUND(I502*H502,2)</f>
        <v>0</v>
      </c>
      <c r="K502" s="190"/>
      <c r="L502" s="39"/>
      <c r="M502" s="191" t="s">
        <v>1</v>
      </c>
      <c r="N502" s="192" t="s">
        <v>39</v>
      </c>
      <c r="O502" s="71"/>
      <c r="P502" s="193">
        <f>O502*H502</f>
        <v>0</v>
      </c>
      <c r="Q502" s="193">
        <v>2.9639999999999999E-4</v>
      </c>
      <c r="R502" s="193">
        <f>Q502*H502</f>
        <v>5.9279999999999999E-4</v>
      </c>
      <c r="S502" s="193">
        <v>0</v>
      </c>
      <c r="T502" s="194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5" t="s">
        <v>254</v>
      </c>
      <c r="AT502" s="195" t="s">
        <v>140</v>
      </c>
      <c r="AU502" s="195" t="s">
        <v>145</v>
      </c>
      <c r="AY502" s="17" t="s">
        <v>137</v>
      </c>
      <c r="BE502" s="196">
        <f>IF(N502="základní",J502,0)</f>
        <v>0</v>
      </c>
      <c r="BF502" s="196">
        <f>IF(N502="snížená",J502,0)</f>
        <v>0</v>
      </c>
      <c r="BG502" s="196">
        <f>IF(N502="zákl. přenesená",J502,0)</f>
        <v>0</v>
      </c>
      <c r="BH502" s="196">
        <f>IF(N502="sníž. přenesená",J502,0)</f>
        <v>0</v>
      </c>
      <c r="BI502" s="196">
        <f>IF(N502="nulová",J502,0)</f>
        <v>0</v>
      </c>
      <c r="BJ502" s="17" t="s">
        <v>145</v>
      </c>
      <c r="BK502" s="196">
        <f>ROUND(I502*H502,2)</f>
        <v>0</v>
      </c>
      <c r="BL502" s="17" t="s">
        <v>254</v>
      </c>
      <c r="BM502" s="195" t="s">
        <v>784</v>
      </c>
    </row>
    <row r="503" spans="1:65" s="12" customFormat="1" ht="22.9" customHeight="1">
      <c r="B503" s="167"/>
      <c r="C503" s="168"/>
      <c r="D503" s="169" t="s">
        <v>72</v>
      </c>
      <c r="E503" s="181" t="s">
        <v>785</v>
      </c>
      <c r="F503" s="181" t="s">
        <v>786</v>
      </c>
      <c r="G503" s="168"/>
      <c r="H503" s="168"/>
      <c r="I503" s="171"/>
      <c r="J503" s="182">
        <f>BK503</f>
        <v>0</v>
      </c>
      <c r="K503" s="168"/>
      <c r="L503" s="173"/>
      <c r="M503" s="174"/>
      <c r="N503" s="175"/>
      <c r="O503" s="175"/>
      <c r="P503" s="176">
        <f>SUM(P504:P511)</f>
        <v>0</v>
      </c>
      <c r="Q503" s="175"/>
      <c r="R503" s="176">
        <f>SUM(R504:R511)</f>
        <v>4.7399999999999994E-3</v>
      </c>
      <c r="S503" s="175"/>
      <c r="T503" s="177">
        <f>SUM(T504:T511)</f>
        <v>0</v>
      </c>
      <c r="AR503" s="178" t="s">
        <v>145</v>
      </c>
      <c r="AT503" s="179" t="s">
        <v>72</v>
      </c>
      <c r="AU503" s="179" t="s">
        <v>81</v>
      </c>
      <c r="AY503" s="178" t="s">
        <v>137</v>
      </c>
      <c r="BK503" s="180">
        <f>SUM(BK504:BK511)</f>
        <v>0</v>
      </c>
    </row>
    <row r="504" spans="1:65" s="2" customFormat="1" ht="24.2" customHeight="1">
      <c r="A504" s="34"/>
      <c r="B504" s="35"/>
      <c r="C504" s="183" t="s">
        <v>787</v>
      </c>
      <c r="D504" s="183" t="s">
        <v>140</v>
      </c>
      <c r="E504" s="184" t="s">
        <v>788</v>
      </c>
      <c r="F504" s="185" t="s">
        <v>789</v>
      </c>
      <c r="G504" s="186" t="s">
        <v>233</v>
      </c>
      <c r="H504" s="187">
        <v>3</v>
      </c>
      <c r="I504" s="188"/>
      <c r="J504" s="189">
        <f>ROUND(I504*H504,2)</f>
        <v>0</v>
      </c>
      <c r="K504" s="190"/>
      <c r="L504" s="39"/>
      <c r="M504" s="191" t="s">
        <v>1</v>
      </c>
      <c r="N504" s="192" t="s">
        <v>39</v>
      </c>
      <c r="O504" s="71"/>
      <c r="P504" s="193">
        <f>O504*H504</f>
        <v>0</v>
      </c>
      <c r="Q504" s="193">
        <v>1.3999999999999999E-4</v>
      </c>
      <c r="R504" s="193">
        <f>Q504*H504</f>
        <v>4.1999999999999996E-4</v>
      </c>
      <c r="S504" s="193">
        <v>0</v>
      </c>
      <c r="T504" s="194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5" t="s">
        <v>254</v>
      </c>
      <c r="AT504" s="195" t="s">
        <v>140</v>
      </c>
      <c r="AU504" s="195" t="s">
        <v>145</v>
      </c>
      <c r="AY504" s="17" t="s">
        <v>137</v>
      </c>
      <c r="BE504" s="196">
        <f>IF(N504="základní",J504,0)</f>
        <v>0</v>
      </c>
      <c r="BF504" s="196">
        <f>IF(N504="snížená",J504,0)</f>
        <v>0</v>
      </c>
      <c r="BG504" s="196">
        <f>IF(N504="zákl. přenesená",J504,0)</f>
        <v>0</v>
      </c>
      <c r="BH504" s="196">
        <f>IF(N504="sníž. přenesená",J504,0)</f>
        <v>0</v>
      </c>
      <c r="BI504" s="196">
        <f>IF(N504="nulová",J504,0)</f>
        <v>0</v>
      </c>
      <c r="BJ504" s="17" t="s">
        <v>145</v>
      </c>
      <c r="BK504" s="196">
        <f>ROUND(I504*H504,2)</f>
        <v>0</v>
      </c>
      <c r="BL504" s="17" t="s">
        <v>254</v>
      </c>
      <c r="BM504" s="195" t="s">
        <v>790</v>
      </c>
    </row>
    <row r="505" spans="1:65" s="2" customFormat="1" ht="24.2" customHeight="1">
      <c r="A505" s="34"/>
      <c r="B505" s="35"/>
      <c r="C505" s="183" t="s">
        <v>791</v>
      </c>
      <c r="D505" s="183" t="s">
        <v>140</v>
      </c>
      <c r="E505" s="184" t="s">
        <v>792</v>
      </c>
      <c r="F505" s="185" t="s">
        <v>793</v>
      </c>
      <c r="G505" s="186" t="s">
        <v>233</v>
      </c>
      <c r="H505" s="187">
        <v>3</v>
      </c>
      <c r="I505" s="188"/>
      <c r="J505" s="189">
        <f>ROUND(I505*H505,2)</f>
        <v>0</v>
      </c>
      <c r="K505" s="190"/>
      <c r="L505" s="39"/>
      <c r="M505" s="191" t="s">
        <v>1</v>
      </c>
      <c r="N505" s="192" t="s">
        <v>39</v>
      </c>
      <c r="O505" s="71"/>
      <c r="P505" s="193">
        <f>O505*H505</f>
        <v>0</v>
      </c>
      <c r="Q505" s="193">
        <v>8.5999999999999998E-4</v>
      </c>
      <c r="R505" s="193">
        <f>Q505*H505</f>
        <v>2.5799999999999998E-3</v>
      </c>
      <c r="S505" s="193">
        <v>0</v>
      </c>
      <c r="T505" s="194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5" t="s">
        <v>254</v>
      </c>
      <c r="AT505" s="195" t="s">
        <v>140</v>
      </c>
      <c r="AU505" s="195" t="s">
        <v>145</v>
      </c>
      <c r="AY505" s="17" t="s">
        <v>137</v>
      </c>
      <c r="BE505" s="196">
        <f>IF(N505="základní",J505,0)</f>
        <v>0</v>
      </c>
      <c r="BF505" s="196">
        <f>IF(N505="snížená",J505,0)</f>
        <v>0</v>
      </c>
      <c r="BG505" s="196">
        <f>IF(N505="zákl. přenesená",J505,0)</f>
        <v>0</v>
      </c>
      <c r="BH505" s="196">
        <f>IF(N505="sníž. přenesená",J505,0)</f>
        <v>0</v>
      </c>
      <c r="BI505" s="196">
        <f>IF(N505="nulová",J505,0)</f>
        <v>0</v>
      </c>
      <c r="BJ505" s="17" t="s">
        <v>145</v>
      </c>
      <c r="BK505" s="196">
        <f>ROUND(I505*H505,2)</f>
        <v>0</v>
      </c>
      <c r="BL505" s="17" t="s">
        <v>254</v>
      </c>
      <c r="BM505" s="195" t="s">
        <v>794</v>
      </c>
    </row>
    <row r="506" spans="1:65" s="2" customFormat="1" ht="24.2" customHeight="1">
      <c r="A506" s="34"/>
      <c r="B506" s="35"/>
      <c r="C506" s="183" t="s">
        <v>795</v>
      </c>
      <c r="D506" s="183" t="s">
        <v>140</v>
      </c>
      <c r="E506" s="184" t="s">
        <v>796</v>
      </c>
      <c r="F506" s="185" t="s">
        <v>797</v>
      </c>
      <c r="G506" s="186" t="s">
        <v>233</v>
      </c>
      <c r="H506" s="187">
        <v>1</v>
      </c>
      <c r="I506" s="188"/>
      <c r="J506" s="189">
        <f>ROUND(I506*H506,2)</f>
        <v>0</v>
      </c>
      <c r="K506" s="190"/>
      <c r="L506" s="39"/>
      <c r="M506" s="191" t="s">
        <v>1</v>
      </c>
      <c r="N506" s="192" t="s">
        <v>39</v>
      </c>
      <c r="O506" s="71"/>
      <c r="P506" s="193">
        <f>O506*H506</f>
        <v>0</v>
      </c>
      <c r="Q506" s="193">
        <v>2.7E-4</v>
      </c>
      <c r="R506" s="193">
        <f>Q506*H506</f>
        <v>2.7E-4</v>
      </c>
      <c r="S506" s="193">
        <v>0</v>
      </c>
      <c r="T506" s="194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5" t="s">
        <v>254</v>
      </c>
      <c r="AT506" s="195" t="s">
        <v>140</v>
      </c>
      <c r="AU506" s="195" t="s">
        <v>145</v>
      </c>
      <c r="AY506" s="17" t="s">
        <v>137</v>
      </c>
      <c r="BE506" s="196">
        <f>IF(N506="základní",J506,0)</f>
        <v>0</v>
      </c>
      <c r="BF506" s="196">
        <f>IF(N506="snížená",J506,0)</f>
        <v>0</v>
      </c>
      <c r="BG506" s="196">
        <f>IF(N506="zákl. přenesená",J506,0)</f>
        <v>0</v>
      </c>
      <c r="BH506" s="196">
        <f>IF(N506="sníž. přenesená",J506,0)</f>
        <v>0</v>
      </c>
      <c r="BI506" s="196">
        <f>IF(N506="nulová",J506,0)</f>
        <v>0</v>
      </c>
      <c r="BJ506" s="17" t="s">
        <v>145</v>
      </c>
      <c r="BK506" s="196">
        <f>ROUND(I506*H506,2)</f>
        <v>0</v>
      </c>
      <c r="BL506" s="17" t="s">
        <v>254</v>
      </c>
      <c r="BM506" s="195" t="s">
        <v>798</v>
      </c>
    </row>
    <row r="507" spans="1:65" s="13" customFormat="1" ht="11.25">
      <c r="B507" s="197"/>
      <c r="C507" s="198"/>
      <c r="D507" s="199" t="s">
        <v>147</v>
      </c>
      <c r="E507" s="200" t="s">
        <v>1</v>
      </c>
      <c r="F507" s="201" t="s">
        <v>799</v>
      </c>
      <c r="G507" s="198"/>
      <c r="H507" s="200" t="s">
        <v>1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147</v>
      </c>
      <c r="AU507" s="207" t="s">
        <v>145</v>
      </c>
      <c r="AV507" s="13" t="s">
        <v>81</v>
      </c>
      <c r="AW507" s="13" t="s">
        <v>31</v>
      </c>
      <c r="AX507" s="13" t="s">
        <v>73</v>
      </c>
      <c r="AY507" s="207" t="s">
        <v>137</v>
      </c>
    </row>
    <row r="508" spans="1:65" s="14" customFormat="1" ht="11.25">
      <c r="B508" s="208"/>
      <c r="C508" s="209"/>
      <c r="D508" s="199" t="s">
        <v>147</v>
      </c>
      <c r="E508" s="210" t="s">
        <v>1</v>
      </c>
      <c r="F508" s="211" t="s">
        <v>81</v>
      </c>
      <c r="G508" s="209"/>
      <c r="H508" s="212">
        <v>1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147</v>
      </c>
      <c r="AU508" s="218" t="s">
        <v>145</v>
      </c>
      <c r="AV508" s="14" t="s">
        <v>145</v>
      </c>
      <c r="AW508" s="14" t="s">
        <v>31</v>
      </c>
      <c r="AX508" s="14" t="s">
        <v>81</v>
      </c>
      <c r="AY508" s="218" t="s">
        <v>137</v>
      </c>
    </row>
    <row r="509" spans="1:65" s="2" customFormat="1" ht="24.2" customHeight="1">
      <c r="A509" s="34"/>
      <c r="B509" s="35"/>
      <c r="C509" s="183" t="s">
        <v>800</v>
      </c>
      <c r="D509" s="183" t="s">
        <v>140</v>
      </c>
      <c r="E509" s="184" t="s">
        <v>801</v>
      </c>
      <c r="F509" s="185" t="s">
        <v>802</v>
      </c>
      <c r="G509" s="186" t="s">
        <v>233</v>
      </c>
      <c r="H509" s="187">
        <v>1</v>
      </c>
      <c r="I509" s="188"/>
      <c r="J509" s="189">
        <f>ROUND(I509*H509,2)</f>
        <v>0</v>
      </c>
      <c r="K509" s="190"/>
      <c r="L509" s="39"/>
      <c r="M509" s="191" t="s">
        <v>1</v>
      </c>
      <c r="N509" s="192" t="s">
        <v>39</v>
      </c>
      <c r="O509" s="71"/>
      <c r="P509" s="193">
        <f>O509*H509</f>
        <v>0</v>
      </c>
      <c r="Q509" s="193">
        <v>1.47E-3</v>
      </c>
      <c r="R509" s="193">
        <f>Q509*H509</f>
        <v>1.47E-3</v>
      </c>
      <c r="S509" s="193">
        <v>0</v>
      </c>
      <c r="T509" s="194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5" t="s">
        <v>254</v>
      </c>
      <c r="AT509" s="195" t="s">
        <v>140</v>
      </c>
      <c r="AU509" s="195" t="s">
        <v>145</v>
      </c>
      <c r="AY509" s="17" t="s">
        <v>137</v>
      </c>
      <c r="BE509" s="196">
        <f>IF(N509="základní",J509,0)</f>
        <v>0</v>
      </c>
      <c r="BF509" s="196">
        <f>IF(N509="snížená",J509,0)</f>
        <v>0</v>
      </c>
      <c r="BG509" s="196">
        <f>IF(N509="zákl. přenesená",J509,0)</f>
        <v>0</v>
      </c>
      <c r="BH509" s="196">
        <f>IF(N509="sníž. přenesená",J509,0)</f>
        <v>0</v>
      </c>
      <c r="BI509" s="196">
        <f>IF(N509="nulová",J509,0)</f>
        <v>0</v>
      </c>
      <c r="BJ509" s="17" t="s">
        <v>145</v>
      </c>
      <c r="BK509" s="196">
        <f>ROUND(I509*H509,2)</f>
        <v>0</v>
      </c>
      <c r="BL509" s="17" t="s">
        <v>254</v>
      </c>
      <c r="BM509" s="195" t="s">
        <v>803</v>
      </c>
    </row>
    <row r="510" spans="1:65" s="13" customFormat="1" ht="11.25">
      <c r="B510" s="197"/>
      <c r="C510" s="198"/>
      <c r="D510" s="199" t="s">
        <v>147</v>
      </c>
      <c r="E510" s="200" t="s">
        <v>1</v>
      </c>
      <c r="F510" s="201" t="s">
        <v>799</v>
      </c>
      <c r="G510" s="198"/>
      <c r="H510" s="200" t="s">
        <v>1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147</v>
      </c>
      <c r="AU510" s="207" t="s">
        <v>145</v>
      </c>
      <c r="AV510" s="13" t="s">
        <v>81</v>
      </c>
      <c r="AW510" s="13" t="s">
        <v>31</v>
      </c>
      <c r="AX510" s="13" t="s">
        <v>73</v>
      </c>
      <c r="AY510" s="207" t="s">
        <v>137</v>
      </c>
    </row>
    <row r="511" spans="1:65" s="14" customFormat="1" ht="11.25">
      <c r="B511" s="208"/>
      <c r="C511" s="209"/>
      <c r="D511" s="199" t="s">
        <v>147</v>
      </c>
      <c r="E511" s="210" t="s">
        <v>1</v>
      </c>
      <c r="F511" s="211" t="s">
        <v>81</v>
      </c>
      <c r="G511" s="209"/>
      <c r="H511" s="212">
        <v>1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147</v>
      </c>
      <c r="AU511" s="218" t="s">
        <v>145</v>
      </c>
      <c r="AV511" s="14" t="s">
        <v>145</v>
      </c>
      <c r="AW511" s="14" t="s">
        <v>31</v>
      </c>
      <c r="AX511" s="14" t="s">
        <v>81</v>
      </c>
      <c r="AY511" s="218" t="s">
        <v>137</v>
      </c>
    </row>
    <row r="512" spans="1:65" s="12" customFormat="1" ht="22.9" customHeight="1">
      <c r="B512" s="167"/>
      <c r="C512" s="168"/>
      <c r="D512" s="169" t="s">
        <v>72</v>
      </c>
      <c r="E512" s="181" t="s">
        <v>804</v>
      </c>
      <c r="F512" s="181" t="s">
        <v>805</v>
      </c>
      <c r="G512" s="168"/>
      <c r="H512" s="168"/>
      <c r="I512" s="171"/>
      <c r="J512" s="182">
        <f>BK512</f>
        <v>0</v>
      </c>
      <c r="K512" s="168"/>
      <c r="L512" s="173"/>
      <c r="M512" s="174"/>
      <c r="N512" s="175"/>
      <c r="O512" s="175"/>
      <c r="P512" s="176">
        <f>SUM(P513:P542)</f>
        <v>0</v>
      </c>
      <c r="Q512" s="175"/>
      <c r="R512" s="176">
        <f>SUM(R513:R542)</f>
        <v>8.0999999999999996E-4</v>
      </c>
      <c r="S512" s="175"/>
      <c r="T512" s="177">
        <f>SUM(T513:T542)</f>
        <v>0.33915000000000001</v>
      </c>
      <c r="AR512" s="178" t="s">
        <v>145</v>
      </c>
      <c r="AT512" s="179" t="s">
        <v>72</v>
      </c>
      <c r="AU512" s="179" t="s">
        <v>81</v>
      </c>
      <c r="AY512" s="178" t="s">
        <v>137</v>
      </c>
      <c r="BK512" s="180">
        <f>SUM(BK513:BK542)</f>
        <v>0</v>
      </c>
    </row>
    <row r="513" spans="1:65" s="2" customFormat="1" ht="21.75" customHeight="1">
      <c r="A513" s="34"/>
      <c r="B513" s="35"/>
      <c r="C513" s="183" t="s">
        <v>806</v>
      </c>
      <c r="D513" s="183" t="s">
        <v>140</v>
      </c>
      <c r="E513" s="184" t="s">
        <v>807</v>
      </c>
      <c r="F513" s="185" t="s">
        <v>808</v>
      </c>
      <c r="G513" s="186" t="s">
        <v>233</v>
      </c>
      <c r="H513" s="187">
        <v>3</v>
      </c>
      <c r="I513" s="188"/>
      <c r="J513" s="189">
        <f>ROUND(I513*H513,2)</f>
        <v>0</v>
      </c>
      <c r="K513" s="190"/>
      <c r="L513" s="39"/>
      <c r="M513" s="191" t="s">
        <v>1</v>
      </c>
      <c r="N513" s="192" t="s">
        <v>39</v>
      </c>
      <c r="O513" s="71"/>
      <c r="P513" s="193">
        <f>O513*H513</f>
        <v>0</v>
      </c>
      <c r="Q513" s="193">
        <v>2.7E-4</v>
      </c>
      <c r="R513" s="193">
        <f>Q513*H513</f>
        <v>8.0999999999999996E-4</v>
      </c>
      <c r="S513" s="193">
        <v>0</v>
      </c>
      <c r="T513" s="194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5" t="s">
        <v>254</v>
      </c>
      <c r="AT513" s="195" t="s">
        <v>140</v>
      </c>
      <c r="AU513" s="195" t="s">
        <v>145</v>
      </c>
      <c r="AY513" s="17" t="s">
        <v>137</v>
      </c>
      <c r="BE513" s="196">
        <f>IF(N513="základní",J513,0)</f>
        <v>0</v>
      </c>
      <c r="BF513" s="196">
        <f>IF(N513="snížená",J513,0)</f>
        <v>0</v>
      </c>
      <c r="BG513" s="196">
        <f>IF(N513="zákl. přenesená",J513,0)</f>
        <v>0</v>
      </c>
      <c r="BH513" s="196">
        <f>IF(N513="sníž. přenesená",J513,0)</f>
        <v>0</v>
      </c>
      <c r="BI513" s="196">
        <f>IF(N513="nulová",J513,0)</f>
        <v>0</v>
      </c>
      <c r="BJ513" s="17" t="s">
        <v>145</v>
      </c>
      <c r="BK513" s="196">
        <f>ROUND(I513*H513,2)</f>
        <v>0</v>
      </c>
      <c r="BL513" s="17" t="s">
        <v>254</v>
      </c>
      <c r="BM513" s="195" t="s">
        <v>809</v>
      </c>
    </row>
    <row r="514" spans="1:65" s="13" customFormat="1" ht="11.25">
      <c r="B514" s="197"/>
      <c r="C514" s="198"/>
      <c r="D514" s="199" t="s">
        <v>147</v>
      </c>
      <c r="E514" s="200" t="s">
        <v>1</v>
      </c>
      <c r="F514" s="201" t="s">
        <v>810</v>
      </c>
      <c r="G514" s="198"/>
      <c r="H514" s="200" t="s">
        <v>1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147</v>
      </c>
      <c r="AU514" s="207" t="s">
        <v>145</v>
      </c>
      <c r="AV514" s="13" t="s">
        <v>81</v>
      </c>
      <c r="AW514" s="13" t="s">
        <v>31</v>
      </c>
      <c r="AX514" s="13" t="s">
        <v>73</v>
      </c>
      <c r="AY514" s="207" t="s">
        <v>137</v>
      </c>
    </row>
    <row r="515" spans="1:65" s="14" customFormat="1" ht="11.25">
      <c r="B515" s="208"/>
      <c r="C515" s="209"/>
      <c r="D515" s="199" t="s">
        <v>147</v>
      </c>
      <c r="E515" s="210" t="s">
        <v>1</v>
      </c>
      <c r="F515" s="211" t="s">
        <v>811</v>
      </c>
      <c r="G515" s="209"/>
      <c r="H515" s="212">
        <v>3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147</v>
      </c>
      <c r="AU515" s="218" t="s">
        <v>145</v>
      </c>
      <c r="AV515" s="14" t="s">
        <v>145</v>
      </c>
      <c r="AW515" s="14" t="s">
        <v>31</v>
      </c>
      <c r="AX515" s="14" t="s">
        <v>81</v>
      </c>
      <c r="AY515" s="218" t="s">
        <v>137</v>
      </c>
    </row>
    <row r="516" spans="1:65" s="2" customFormat="1" ht="24.2" customHeight="1">
      <c r="A516" s="34"/>
      <c r="B516" s="35"/>
      <c r="C516" s="183" t="s">
        <v>812</v>
      </c>
      <c r="D516" s="183" t="s">
        <v>140</v>
      </c>
      <c r="E516" s="184" t="s">
        <v>813</v>
      </c>
      <c r="F516" s="185" t="s">
        <v>814</v>
      </c>
      <c r="G516" s="186" t="s">
        <v>233</v>
      </c>
      <c r="H516" s="187">
        <v>3</v>
      </c>
      <c r="I516" s="188"/>
      <c r="J516" s="189">
        <f>ROUND(I516*H516,2)</f>
        <v>0</v>
      </c>
      <c r="K516" s="190"/>
      <c r="L516" s="39"/>
      <c r="M516" s="191" t="s">
        <v>1</v>
      </c>
      <c r="N516" s="192" t="s">
        <v>39</v>
      </c>
      <c r="O516" s="71"/>
      <c r="P516" s="193">
        <f>O516*H516</f>
        <v>0</v>
      </c>
      <c r="Q516" s="193">
        <v>0</v>
      </c>
      <c r="R516" s="193">
        <f>Q516*H516</f>
        <v>0</v>
      </c>
      <c r="S516" s="193">
        <v>0</v>
      </c>
      <c r="T516" s="194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5" t="s">
        <v>254</v>
      </c>
      <c r="AT516" s="195" t="s">
        <v>140</v>
      </c>
      <c r="AU516" s="195" t="s">
        <v>145</v>
      </c>
      <c r="AY516" s="17" t="s">
        <v>137</v>
      </c>
      <c r="BE516" s="196">
        <f>IF(N516="základní",J516,0)</f>
        <v>0</v>
      </c>
      <c r="BF516" s="196">
        <f>IF(N516="snížená",J516,0)</f>
        <v>0</v>
      </c>
      <c r="BG516" s="196">
        <f>IF(N516="zákl. přenesená",J516,0)</f>
        <v>0</v>
      </c>
      <c r="BH516" s="196">
        <f>IF(N516="sníž. přenesená",J516,0)</f>
        <v>0</v>
      </c>
      <c r="BI516" s="196">
        <f>IF(N516="nulová",J516,0)</f>
        <v>0</v>
      </c>
      <c r="BJ516" s="17" t="s">
        <v>145</v>
      </c>
      <c r="BK516" s="196">
        <f>ROUND(I516*H516,2)</f>
        <v>0</v>
      </c>
      <c r="BL516" s="17" t="s">
        <v>254</v>
      </c>
      <c r="BM516" s="195" t="s">
        <v>815</v>
      </c>
    </row>
    <row r="517" spans="1:65" s="13" customFormat="1" ht="11.25">
      <c r="B517" s="197"/>
      <c r="C517" s="198"/>
      <c r="D517" s="199" t="s">
        <v>147</v>
      </c>
      <c r="E517" s="200" t="s">
        <v>1</v>
      </c>
      <c r="F517" s="201" t="s">
        <v>810</v>
      </c>
      <c r="G517" s="198"/>
      <c r="H517" s="200" t="s">
        <v>1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147</v>
      </c>
      <c r="AU517" s="207" t="s">
        <v>145</v>
      </c>
      <c r="AV517" s="13" t="s">
        <v>81</v>
      </c>
      <c r="AW517" s="13" t="s">
        <v>31</v>
      </c>
      <c r="AX517" s="13" t="s">
        <v>73</v>
      </c>
      <c r="AY517" s="207" t="s">
        <v>137</v>
      </c>
    </row>
    <row r="518" spans="1:65" s="14" customFormat="1" ht="11.25">
      <c r="B518" s="208"/>
      <c r="C518" s="209"/>
      <c r="D518" s="199" t="s">
        <v>147</v>
      </c>
      <c r="E518" s="210" t="s">
        <v>1</v>
      </c>
      <c r="F518" s="211" t="s">
        <v>811</v>
      </c>
      <c r="G518" s="209"/>
      <c r="H518" s="212">
        <v>3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147</v>
      </c>
      <c r="AU518" s="218" t="s">
        <v>145</v>
      </c>
      <c r="AV518" s="14" t="s">
        <v>145</v>
      </c>
      <c r="AW518" s="14" t="s">
        <v>31</v>
      </c>
      <c r="AX518" s="14" t="s">
        <v>81</v>
      </c>
      <c r="AY518" s="218" t="s">
        <v>137</v>
      </c>
    </row>
    <row r="519" spans="1:65" s="2" customFormat="1" ht="24.2" customHeight="1">
      <c r="A519" s="34"/>
      <c r="B519" s="35"/>
      <c r="C519" s="183" t="s">
        <v>816</v>
      </c>
      <c r="D519" s="183" t="s">
        <v>140</v>
      </c>
      <c r="E519" s="184" t="s">
        <v>817</v>
      </c>
      <c r="F519" s="185" t="s">
        <v>818</v>
      </c>
      <c r="G519" s="186" t="s">
        <v>233</v>
      </c>
      <c r="H519" s="187">
        <v>3</v>
      </c>
      <c r="I519" s="188"/>
      <c r="J519" s="189">
        <f>ROUND(I519*H519,2)</f>
        <v>0</v>
      </c>
      <c r="K519" s="190"/>
      <c r="L519" s="39"/>
      <c r="M519" s="191" t="s">
        <v>1</v>
      </c>
      <c r="N519" s="192" t="s">
        <v>39</v>
      </c>
      <c r="O519" s="71"/>
      <c r="P519" s="193">
        <f>O519*H519</f>
        <v>0</v>
      </c>
      <c r="Q519" s="193">
        <v>0</v>
      </c>
      <c r="R519" s="193">
        <f>Q519*H519</f>
        <v>0</v>
      </c>
      <c r="S519" s="193">
        <v>0</v>
      </c>
      <c r="T519" s="194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5" t="s">
        <v>254</v>
      </c>
      <c r="AT519" s="195" t="s">
        <v>140</v>
      </c>
      <c r="AU519" s="195" t="s">
        <v>145</v>
      </c>
      <c r="AY519" s="17" t="s">
        <v>137</v>
      </c>
      <c r="BE519" s="196">
        <f>IF(N519="základní",J519,0)</f>
        <v>0</v>
      </c>
      <c r="BF519" s="196">
        <f>IF(N519="snížená",J519,0)</f>
        <v>0</v>
      </c>
      <c r="BG519" s="196">
        <f>IF(N519="zákl. přenesená",J519,0)</f>
        <v>0</v>
      </c>
      <c r="BH519" s="196">
        <f>IF(N519="sníž. přenesená",J519,0)</f>
        <v>0</v>
      </c>
      <c r="BI519" s="196">
        <f>IF(N519="nulová",J519,0)</f>
        <v>0</v>
      </c>
      <c r="BJ519" s="17" t="s">
        <v>145</v>
      </c>
      <c r="BK519" s="196">
        <f>ROUND(I519*H519,2)</f>
        <v>0</v>
      </c>
      <c r="BL519" s="17" t="s">
        <v>254</v>
      </c>
      <c r="BM519" s="195" t="s">
        <v>819</v>
      </c>
    </row>
    <row r="520" spans="1:65" s="13" customFormat="1" ht="11.25">
      <c r="B520" s="197"/>
      <c r="C520" s="198"/>
      <c r="D520" s="199" t="s">
        <v>147</v>
      </c>
      <c r="E520" s="200" t="s">
        <v>1</v>
      </c>
      <c r="F520" s="201" t="s">
        <v>810</v>
      </c>
      <c r="G520" s="198"/>
      <c r="H520" s="200" t="s">
        <v>1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147</v>
      </c>
      <c r="AU520" s="207" t="s">
        <v>145</v>
      </c>
      <c r="AV520" s="13" t="s">
        <v>81</v>
      </c>
      <c r="AW520" s="13" t="s">
        <v>31</v>
      </c>
      <c r="AX520" s="13" t="s">
        <v>73</v>
      </c>
      <c r="AY520" s="207" t="s">
        <v>137</v>
      </c>
    </row>
    <row r="521" spans="1:65" s="14" customFormat="1" ht="11.25">
      <c r="B521" s="208"/>
      <c r="C521" s="209"/>
      <c r="D521" s="199" t="s">
        <v>147</v>
      </c>
      <c r="E521" s="210" t="s">
        <v>1</v>
      </c>
      <c r="F521" s="211" t="s">
        <v>811</v>
      </c>
      <c r="G521" s="209"/>
      <c r="H521" s="212">
        <v>3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147</v>
      </c>
      <c r="AU521" s="218" t="s">
        <v>145</v>
      </c>
      <c r="AV521" s="14" t="s">
        <v>145</v>
      </c>
      <c r="AW521" s="14" t="s">
        <v>31</v>
      </c>
      <c r="AX521" s="14" t="s">
        <v>81</v>
      </c>
      <c r="AY521" s="218" t="s">
        <v>137</v>
      </c>
    </row>
    <row r="522" spans="1:65" s="2" customFormat="1" ht="16.5" customHeight="1">
      <c r="A522" s="34"/>
      <c r="B522" s="35"/>
      <c r="C522" s="183" t="s">
        <v>820</v>
      </c>
      <c r="D522" s="183" t="s">
        <v>140</v>
      </c>
      <c r="E522" s="184" t="s">
        <v>821</v>
      </c>
      <c r="F522" s="185" t="s">
        <v>822</v>
      </c>
      <c r="G522" s="186" t="s">
        <v>152</v>
      </c>
      <c r="H522" s="187">
        <v>14.25</v>
      </c>
      <c r="I522" s="188"/>
      <c r="J522" s="189">
        <f>ROUND(I522*H522,2)</f>
        <v>0</v>
      </c>
      <c r="K522" s="190"/>
      <c r="L522" s="39"/>
      <c r="M522" s="191" t="s">
        <v>1</v>
      </c>
      <c r="N522" s="192" t="s">
        <v>39</v>
      </c>
      <c r="O522" s="71"/>
      <c r="P522" s="193">
        <f>O522*H522</f>
        <v>0</v>
      </c>
      <c r="Q522" s="193">
        <v>0</v>
      </c>
      <c r="R522" s="193">
        <f>Q522*H522</f>
        <v>0</v>
      </c>
      <c r="S522" s="193">
        <v>2.3800000000000002E-2</v>
      </c>
      <c r="T522" s="194">
        <f>S522*H522</f>
        <v>0.33915000000000001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5" t="s">
        <v>254</v>
      </c>
      <c r="AT522" s="195" t="s">
        <v>140</v>
      </c>
      <c r="AU522" s="195" t="s">
        <v>145</v>
      </c>
      <c r="AY522" s="17" t="s">
        <v>137</v>
      </c>
      <c r="BE522" s="196">
        <f>IF(N522="základní",J522,0)</f>
        <v>0</v>
      </c>
      <c r="BF522" s="196">
        <f>IF(N522="snížená",J522,0)</f>
        <v>0</v>
      </c>
      <c r="BG522" s="196">
        <f>IF(N522="zákl. přenesená",J522,0)</f>
        <v>0</v>
      </c>
      <c r="BH522" s="196">
        <f>IF(N522="sníž. přenesená",J522,0)</f>
        <v>0</v>
      </c>
      <c r="BI522" s="196">
        <f>IF(N522="nulová",J522,0)</f>
        <v>0</v>
      </c>
      <c r="BJ522" s="17" t="s">
        <v>145</v>
      </c>
      <c r="BK522" s="196">
        <f>ROUND(I522*H522,2)</f>
        <v>0</v>
      </c>
      <c r="BL522" s="17" t="s">
        <v>254</v>
      </c>
      <c r="BM522" s="195" t="s">
        <v>823</v>
      </c>
    </row>
    <row r="523" spans="1:65" s="13" customFormat="1" ht="11.25">
      <c r="B523" s="197"/>
      <c r="C523" s="198"/>
      <c r="D523" s="199" t="s">
        <v>147</v>
      </c>
      <c r="E523" s="200" t="s">
        <v>1</v>
      </c>
      <c r="F523" s="201" t="s">
        <v>176</v>
      </c>
      <c r="G523" s="198"/>
      <c r="H523" s="200" t="s">
        <v>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147</v>
      </c>
      <c r="AU523" s="207" t="s">
        <v>145</v>
      </c>
      <c r="AV523" s="13" t="s">
        <v>81</v>
      </c>
      <c r="AW523" s="13" t="s">
        <v>31</v>
      </c>
      <c r="AX523" s="13" t="s">
        <v>73</v>
      </c>
      <c r="AY523" s="207" t="s">
        <v>137</v>
      </c>
    </row>
    <row r="524" spans="1:65" s="14" customFormat="1" ht="11.25">
      <c r="B524" s="208"/>
      <c r="C524" s="209"/>
      <c r="D524" s="199" t="s">
        <v>147</v>
      </c>
      <c r="E524" s="210" t="s">
        <v>1</v>
      </c>
      <c r="F524" s="211" t="s">
        <v>824</v>
      </c>
      <c r="G524" s="209"/>
      <c r="H524" s="212">
        <v>5.3999999999999995</v>
      </c>
      <c r="I524" s="213"/>
      <c r="J524" s="209"/>
      <c r="K524" s="209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147</v>
      </c>
      <c r="AU524" s="218" t="s">
        <v>145</v>
      </c>
      <c r="AV524" s="14" t="s">
        <v>145</v>
      </c>
      <c r="AW524" s="14" t="s">
        <v>31</v>
      </c>
      <c r="AX524" s="14" t="s">
        <v>73</v>
      </c>
      <c r="AY524" s="218" t="s">
        <v>137</v>
      </c>
    </row>
    <row r="525" spans="1:65" s="13" customFormat="1" ht="11.25">
      <c r="B525" s="197"/>
      <c r="C525" s="198"/>
      <c r="D525" s="199" t="s">
        <v>147</v>
      </c>
      <c r="E525" s="200" t="s">
        <v>1</v>
      </c>
      <c r="F525" s="201" t="s">
        <v>174</v>
      </c>
      <c r="G525" s="198"/>
      <c r="H525" s="200" t="s">
        <v>1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147</v>
      </c>
      <c r="AU525" s="207" t="s">
        <v>145</v>
      </c>
      <c r="AV525" s="13" t="s">
        <v>81</v>
      </c>
      <c r="AW525" s="13" t="s">
        <v>31</v>
      </c>
      <c r="AX525" s="13" t="s">
        <v>73</v>
      </c>
      <c r="AY525" s="207" t="s">
        <v>137</v>
      </c>
    </row>
    <row r="526" spans="1:65" s="14" customFormat="1" ht="11.25">
      <c r="B526" s="208"/>
      <c r="C526" s="209"/>
      <c r="D526" s="199" t="s">
        <v>147</v>
      </c>
      <c r="E526" s="210" t="s">
        <v>1</v>
      </c>
      <c r="F526" s="211" t="s">
        <v>825</v>
      </c>
      <c r="G526" s="209"/>
      <c r="H526" s="212">
        <v>5.25</v>
      </c>
      <c r="I526" s="213"/>
      <c r="J526" s="209"/>
      <c r="K526" s="209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147</v>
      </c>
      <c r="AU526" s="218" t="s">
        <v>145</v>
      </c>
      <c r="AV526" s="14" t="s">
        <v>145</v>
      </c>
      <c r="AW526" s="14" t="s">
        <v>31</v>
      </c>
      <c r="AX526" s="14" t="s">
        <v>73</v>
      </c>
      <c r="AY526" s="218" t="s">
        <v>137</v>
      </c>
    </row>
    <row r="527" spans="1:65" s="13" customFormat="1" ht="11.25">
      <c r="B527" s="197"/>
      <c r="C527" s="198"/>
      <c r="D527" s="199" t="s">
        <v>147</v>
      </c>
      <c r="E527" s="200" t="s">
        <v>1</v>
      </c>
      <c r="F527" s="201" t="s">
        <v>172</v>
      </c>
      <c r="G527" s="198"/>
      <c r="H527" s="200" t="s">
        <v>1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147</v>
      </c>
      <c r="AU527" s="207" t="s">
        <v>145</v>
      </c>
      <c r="AV527" s="13" t="s">
        <v>81</v>
      </c>
      <c r="AW527" s="13" t="s">
        <v>31</v>
      </c>
      <c r="AX527" s="13" t="s">
        <v>73</v>
      </c>
      <c r="AY527" s="207" t="s">
        <v>137</v>
      </c>
    </row>
    <row r="528" spans="1:65" s="14" customFormat="1" ht="11.25">
      <c r="B528" s="208"/>
      <c r="C528" s="209"/>
      <c r="D528" s="199" t="s">
        <v>147</v>
      </c>
      <c r="E528" s="210" t="s">
        <v>1</v>
      </c>
      <c r="F528" s="211" t="s">
        <v>826</v>
      </c>
      <c r="G528" s="209"/>
      <c r="H528" s="212">
        <v>3.5999999999999996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147</v>
      </c>
      <c r="AU528" s="218" t="s">
        <v>145</v>
      </c>
      <c r="AV528" s="14" t="s">
        <v>145</v>
      </c>
      <c r="AW528" s="14" t="s">
        <v>31</v>
      </c>
      <c r="AX528" s="14" t="s">
        <v>73</v>
      </c>
      <c r="AY528" s="218" t="s">
        <v>137</v>
      </c>
    </row>
    <row r="529" spans="1:65" s="15" customFormat="1" ht="11.25">
      <c r="B529" s="219"/>
      <c r="C529" s="220"/>
      <c r="D529" s="199" t="s">
        <v>147</v>
      </c>
      <c r="E529" s="221" t="s">
        <v>1</v>
      </c>
      <c r="F529" s="222" t="s">
        <v>178</v>
      </c>
      <c r="G529" s="220"/>
      <c r="H529" s="223">
        <v>14.249999999999998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147</v>
      </c>
      <c r="AU529" s="229" t="s">
        <v>145</v>
      </c>
      <c r="AV529" s="15" t="s">
        <v>144</v>
      </c>
      <c r="AW529" s="15" t="s">
        <v>31</v>
      </c>
      <c r="AX529" s="15" t="s">
        <v>81</v>
      </c>
      <c r="AY529" s="229" t="s">
        <v>137</v>
      </c>
    </row>
    <row r="530" spans="1:65" s="2" customFormat="1" ht="21.75" customHeight="1">
      <c r="A530" s="34"/>
      <c r="B530" s="35"/>
      <c r="C530" s="183" t="s">
        <v>827</v>
      </c>
      <c r="D530" s="183" t="s">
        <v>140</v>
      </c>
      <c r="E530" s="184" t="s">
        <v>828</v>
      </c>
      <c r="F530" s="185" t="s">
        <v>829</v>
      </c>
      <c r="G530" s="186" t="s">
        <v>152</v>
      </c>
      <c r="H530" s="187">
        <v>10.65</v>
      </c>
      <c r="I530" s="188"/>
      <c r="J530" s="189">
        <f>ROUND(I530*H530,2)</f>
        <v>0</v>
      </c>
      <c r="K530" s="190"/>
      <c r="L530" s="39"/>
      <c r="M530" s="191" t="s">
        <v>1</v>
      </c>
      <c r="N530" s="192" t="s">
        <v>39</v>
      </c>
      <c r="O530" s="71"/>
      <c r="P530" s="193">
        <f>O530*H530</f>
        <v>0</v>
      </c>
      <c r="Q530" s="193">
        <v>0</v>
      </c>
      <c r="R530" s="193">
        <f>Q530*H530</f>
        <v>0</v>
      </c>
      <c r="S530" s="193">
        <v>0</v>
      </c>
      <c r="T530" s="194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5" t="s">
        <v>254</v>
      </c>
      <c r="AT530" s="195" t="s">
        <v>140</v>
      </c>
      <c r="AU530" s="195" t="s">
        <v>145</v>
      </c>
      <c r="AY530" s="17" t="s">
        <v>137</v>
      </c>
      <c r="BE530" s="196">
        <f>IF(N530="základní",J530,0)</f>
        <v>0</v>
      </c>
      <c r="BF530" s="196">
        <f>IF(N530="snížená",J530,0)</f>
        <v>0</v>
      </c>
      <c r="BG530" s="196">
        <f>IF(N530="zákl. přenesená",J530,0)</f>
        <v>0</v>
      </c>
      <c r="BH530" s="196">
        <f>IF(N530="sníž. přenesená",J530,0)</f>
        <v>0</v>
      </c>
      <c r="BI530" s="196">
        <f>IF(N530="nulová",J530,0)</f>
        <v>0</v>
      </c>
      <c r="BJ530" s="17" t="s">
        <v>145</v>
      </c>
      <c r="BK530" s="196">
        <f>ROUND(I530*H530,2)</f>
        <v>0</v>
      </c>
      <c r="BL530" s="17" t="s">
        <v>254</v>
      </c>
      <c r="BM530" s="195" t="s">
        <v>830</v>
      </c>
    </row>
    <row r="531" spans="1:65" s="2" customFormat="1" ht="21.75" customHeight="1">
      <c r="A531" s="34"/>
      <c r="B531" s="35"/>
      <c r="C531" s="183" t="s">
        <v>831</v>
      </c>
      <c r="D531" s="183" t="s">
        <v>140</v>
      </c>
      <c r="E531" s="184" t="s">
        <v>832</v>
      </c>
      <c r="F531" s="185" t="s">
        <v>833</v>
      </c>
      <c r="G531" s="186" t="s">
        <v>152</v>
      </c>
      <c r="H531" s="187">
        <v>10.65</v>
      </c>
      <c r="I531" s="188"/>
      <c r="J531" s="189">
        <f>ROUND(I531*H531,2)</f>
        <v>0</v>
      </c>
      <c r="K531" s="190"/>
      <c r="L531" s="39"/>
      <c r="M531" s="191" t="s">
        <v>1</v>
      </c>
      <c r="N531" s="192" t="s">
        <v>39</v>
      </c>
      <c r="O531" s="71"/>
      <c r="P531" s="193">
        <f>O531*H531</f>
        <v>0</v>
      </c>
      <c r="Q531" s="193">
        <v>0</v>
      </c>
      <c r="R531" s="193">
        <f>Q531*H531</f>
        <v>0</v>
      </c>
      <c r="S531" s="193">
        <v>0</v>
      </c>
      <c r="T531" s="194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5" t="s">
        <v>254</v>
      </c>
      <c r="AT531" s="195" t="s">
        <v>140</v>
      </c>
      <c r="AU531" s="195" t="s">
        <v>145</v>
      </c>
      <c r="AY531" s="17" t="s">
        <v>137</v>
      </c>
      <c r="BE531" s="196">
        <f>IF(N531="základní",J531,0)</f>
        <v>0</v>
      </c>
      <c r="BF531" s="196">
        <f>IF(N531="snížená",J531,0)</f>
        <v>0</v>
      </c>
      <c r="BG531" s="196">
        <f>IF(N531="zákl. přenesená",J531,0)</f>
        <v>0</v>
      </c>
      <c r="BH531" s="196">
        <f>IF(N531="sníž. přenesená",J531,0)</f>
        <v>0</v>
      </c>
      <c r="BI531" s="196">
        <f>IF(N531="nulová",J531,0)</f>
        <v>0</v>
      </c>
      <c r="BJ531" s="17" t="s">
        <v>145</v>
      </c>
      <c r="BK531" s="196">
        <f>ROUND(I531*H531,2)</f>
        <v>0</v>
      </c>
      <c r="BL531" s="17" t="s">
        <v>254</v>
      </c>
      <c r="BM531" s="195" t="s">
        <v>834</v>
      </c>
    </row>
    <row r="532" spans="1:65" s="13" customFormat="1" ht="11.25">
      <c r="B532" s="197"/>
      <c r="C532" s="198"/>
      <c r="D532" s="199" t="s">
        <v>147</v>
      </c>
      <c r="E532" s="200" t="s">
        <v>1</v>
      </c>
      <c r="F532" s="201" t="s">
        <v>176</v>
      </c>
      <c r="G532" s="198"/>
      <c r="H532" s="200" t="s">
        <v>1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147</v>
      </c>
      <c r="AU532" s="207" t="s">
        <v>145</v>
      </c>
      <c r="AV532" s="13" t="s">
        <v>81</v>
      </c>
      <c r="AW532" s="13" t="s">
        <v>31</v>
      </c>
      <c r="AX532" s="13" t="s">
        <v>73</v>
      </c>
      <c r="AY532" s="207" t="s">
        <v>137</v>
      </c>
    </row>
    <row r="533" spans="1:65" s="14" customFormat="1" ht="11.25">
      <c r="B533" s="208"/>
      <c r="C533" s="209"/>
      <c r="D533" s="199" t="s">
        <v>147</v>
      </c>
      <c r="E533" s="210" t="s">
        <v>1</v>
      </c>
      <c r="F533" s="211" t="s">
        <v>824</v>
      </c>
      <c r="G533" s="209"/>
      <c r="H533" s="212">
        <v>5.3999999999999995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147</v>
      </c>
      <c r="AU533" s="218" t="s">
        <v>145</v>
      </c>
      <c r="AV533" s="14" t="s">
        <v>145</v>
      </c>
      <c r="AW533" s="14" t="s">
        <v>31</v>
      </c>
      <c r="AX533" s="14" t="s">
        <v>73</v>
      </c>
      <c r="AY533" s="218" t="s">
        <v>137</v>
      </c>
    </row>
    <row r="534" spans="1:65" s="13" customFormat="1" ht="11.25">
      <c r="B534" s="197"/>
      <c r="C534" s="198"/>
      <c r="D534" s="199" t="s">
        <v>147</v>
      </c>
      <c r="E534" s="200" t="s">
        <v>1</v>
      </c>
      <c r="F534" s="201" t="s">
        <v>174</v>
      </c>
      <c r="G534" s="198"/>
      <c r="H534" s="200" t="s">
        <v>1</v>
      </c>
      <c r="I534" s="202"/>
      <c r="J534" s="198"/>
      <c r="K534" s="198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147</v>
      </c>
      <c r="AU534" s="207" t="s">
        <v>145</v>
      </c>
      <c r="AV534" s="13" t="s">
        <v>81</v>
      </c>
      <c r="AW534" s="13" t="s">
        <v>31</v>
      </c>
      <c r="AX534" s="13" t="s">
        <v>73</v>
      </c>
      <c r="AY534" s="207" t="s">
        <v>137</v>
      </c>
    </row>
    <row r="535" spans="1:65" s="14" customFormat="1" ht="11.25">
      <c r="B535" s="208"/>
      <c r="C535" s="209"/>
      <c r="D535" s="199" t="s">
        <v>147</v>
      </c>
      <c r="E535" s="210" t="s">
        <v>1</v>
      </c>
      <c r="F535" s="211" t="s">
        <v>825</v>
      </c>
      <c r="G535" s="209"/>
      <c r="H535" s="212">
        <v>5.25</v>
      </c>
      <c r="I535" s="213"/>
      <c r="J535" s="209"/>
      <c r="K535" s="209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147</v>
      </c>
      <c r="AU535" s="218" t="s">
        <v>145</v>
      </c>
      <c r="AV535" s="14" t="s">
        <v>145</v>
      </c>
      <c r="AW535" s="14" t="s">
        <v>31</v>
      </c>
      <c r="AX535" s="14" t="s">
        <v>73</v>
      </c>
      <c r="AY535" s="218" t="s">
        <v>137</v>
      </c>
    </row>
    <row r="536" spans="1:65" s="15" customFormat="1" ht="11.25">
      <c r="B536" s="219"/>
      <c r="C536" s="220"/>
      <c r="D536" s="199" t="s">
        <v>147</v>
      </c>
      <c r="E536" s="221" t="s">
        <v>1</v>
      </c>
      <c r="F536" s="222" t="s">
        <v>178</v>
      </c>
      <c r="G536" s="220"/>
      <c r="H536" s="223">
        <v>10.649999999999999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147</v>
      </c>
      <c r="AU536" s="229" t="s">
        <v>145</v>
      </c>
      <c r="AV536" s="15" t="s">
        <v>144</v>
      </c>
      <c r="AW536" s="15" t="s">
        <v>31</v>
      </c>
      <c r="AX536" s="15" t="s">
        <v>81</v>
      </c>
      <c r="AY536" s="229" t="s">
        <v>137</v>
      </c>
    </row>
    <row r="537" spans="1:65" s="2" customFormat="1" ht="16.5" customHeight="1">
      <c r="A537" s="34"/>
      <c r="B537" s="35"/>
      <c r="C537" s="183" t="s">
        <v>835</v>
      </c>
      <c r="D537" s="183" t="s">
        <v>140</v>
      </c>
      <c r="E537" s="184" t="s">
        <v>836</v>
      </c>
      <c r="F537" s="185" t="s">
        <v>837</v>
      </c>
      <c r="G537" s="186" t="s">
        <v>233</v>
      </c>
      <c r="H537" s="187">
        <v>3</v>
      </c>
      <c r="I537" s="188"/>
      <c r="J537" s="189">
        <f t="shared" ref="J537:J542" si="10">ROUND(I537*H537,2)</f>
        <v>0</v>
      </c>
      <c r="K537" s="190"/>
      <c r="L537" s="39"/>
      <c r="M537" s="191" t="s">
        <v>1</v>
      </c>
      <c r="N537" s="192" t="s">
        <v>39</v>
      </c>
      <c r="O537" s="71"/>
      <c r="P537" s="193">
        <f t="shared" ref="P537:P542" si="11">O537*H537</f>
        <v>0</v>
      </c>
      <c r="Q537" s="193">
        <v>0</v>
      </c>
      <c r="R537" s="193">
        <f t="shared" ref="R537:R542" si="12">Q537*H537</f>
        <v>0</v>
      </c>
      <c r="S537" s="193">
        <v>0</v>
      </c>
      <c r="T537" s="194">
        <f t="shared" ref="T537:T542" si="13"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95" t="s">
        <v>254</v>
      </c>
      <c r="AT537" s="195" t="s">
        <v>140</v>
      </c>
      <c r="AU537" s="195" t="s">
        <v>145</v>
      </c>
      <c r="AY537" s="17" t="s">
        <v>137</v>
      </c>
      <c r="BE537" s="196">
        <f t="shared" ref="BE537:BE542" si="14">IF(N537="základní",J537,0)</f>
        <v>0</v>
      </c>
      <c r="BF537" s="196">
        <f t="shared" ref="BF537:BF542" si="15">IF(N537="snížená",J537,0)</f>
        <v>0</v>
      </c>
      <c r="BG537" s="196">
        <f t="shared" ref="BG537:BG542" si="16">IF(N537="zákl. přenesená",J537,0)</f>
        <v>0</v>
      </c>
      <c r="BH537" s="196">
        <f t="shared" ref="BH537:BH542" si="17">IF(N537="sníž. přenesená",J537,0)</f>
        <v>0</v>
      </c>
      <c r="BI537" s="196">
        <f t="shared" ref="BI537:BI542" si="18">IF(N537="nulová",J537,0)</f>
        <v>0</v>
      </c>
      <c r="BJ537" s="17" t="s">
        <v>145</v>
      </c>
      <c r="BK537" s="196">
        <f t="shared" ref="BK537:BK542" si="19">ROUND(I537*H537,2)</f>
        <v>0</v>
      </c>
      <c r="BL537" s="17" t="s">
        <v>254</v>
      </c>
      <c r="BM537" s="195" t="s">
        <v>838</v>
      </c>
    </row>
    <row r="538" spans="1:65" s="2" customFormat="1" ht="16.5" customHeight="1">
      <c r="A538" s="34"/>
      <c r="B538" s="35"/>
      <c r="C538" s="183" t="s">
        <v>839</v>
      </c>
      <c r="D538" s="183" t="s">
        <v>140</v>
      </c>
      <c r="E538" s="184" t="s">
        <v>840</v>
      </c>
      <c r="F538" s="185" t="s">
        <v>841</v>
      </c>
      <c r="G538" s="186" t="s">
        <v>152</v>
      </c>
      <c r="H538" s="187">
        <v>14.25</v>
      </c>
      <c r="I538" s="188"/>
      <c r="J538" s="189">
        <f t="shared" si="10"/>
        <v>0</v>
      </c>
      <c r="K538" s="190"/>
      <c r="L538" s="39"/>
      <c r="M538" s="191" t="s">
        <v>1</v>
      </c>
      <c r="N538" s="192" t="s">
        <v>39</v>
      </c>
      <c r="O538" s="71"/>
      <c r="P538" s="193">
        <f t="shared" si="11"/>
        <v>0</v>
      </c>
      <c r="Q538" s="193">
        <v>0</v>
      </c>
      <c r="R538" s="193">
        <f t="shared" si="12"/>
        <v>0</v>
      </c>
      <c r="S538" s="193">
        <v>0</v>
      </c>
      <c r="T538" s="194">
        <f t="shared" si="13"/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5" t="s">
        <v>254</v>
      </c>
      <c r="AT538" s="195" t="s">
        <v>140</v>
      </c>
      <c r="AU538" s="195" t="s">
        <v>145</v>
      </c>
      <c r="AY538" s="17" t="s">
        <v>137</v>
      </c>
      <c r="BE538" s="196">
        <f t="shared" si="14"/>
        <v>0</v>
      </c>
      <c r="BF538" s="196">
        <f t="shared" si="15"/>
        <v>0</v>
      </c>
      <c r="BG538" s="196">
        <f t="shared" si="16"/>
        <v>0</v>
      </c>
      <c r="BH538" s="196">
        <f t="shared" si="17"/>
        <v>0</v>
      </c>
      <c r="BI538" s="196">
        <f t="shared" si="18"/>
        <v>0</v>
      </c>
      <c r="BJ538" s="17" t="s">
        <v>145</v>
      </c>
      <c r="BK538" s="196">
        <f t="shared" si="19"/>
        <v>0</v>
      </c>
      <c r="BL538" s="17" t="s">
        <v>254</v>
      </c>
      <c r="BM538" s="195" t="s">
        <v>842</v>
      </c>
    </row>
    <row r="539" spans="1:65" s="2" customFormat="1" ht="21.75" customHeight="1">
      <c r="A539" s="34"/>
      <c r="B539" s="35"/>
      <c r="C539" s="183" t="s">
        <v>843</v>
      </c>
      <c r="D539" s="183" t="s">
        <v>140</v>
      </c>
      <c r="E539" s="184" t="s">
        <v>844</v>
      </c>
      <c r="F539" s="185" t="s">
        <v>845</v>
      </c>
      <c r="G539" s="186" t="s">
        <v>152</v>
      </c>
      <c r="H539" s="187">
        <v>14.25</v>
      </c>
      <c r="I539" s="188"/>
      <c r="J539" s="189">
        <f t="shared" si="10"/>
        <v>0</v>
      </c>
      <c r="K539" s="190"/>
      <c r="L539" s="39"/>
      <c r="M539" s="191" t="s">
        <v>1</v>
      </c>
      <c r="N539" s="192" t="s">
        <v>39</v>
      </c>
      <c r="O539" s="71"/>
      <c r="P539" s="193">
        <f t="shared" si="11"/>
        <v>0</v>
      </c>
      <c r="Q539" s="193">
        <v>0</v>
      </c>
      <c r="R539" s="193">
        <f t="shared" si="12"/>
        <v>0</v>
      </c>
      <c r="S539" s="193">
        <v>0</v>
      </c>
      <c r="T539" s="194">
        <f t="shared" si="13"/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5" t="s">
        <v>254</v>
      </c>
      <c r="AT539" s="195" t="s">
        <v>140</v>
      </c>
      <c r="AU539" s="195" t="s">
        <v>145</v>
      </c>
      <c r="AY539" s="17" t="s">
        <v>137</v>
      </c>
      <c r="BE539" s="196">
        <f t="shared" si="14"/>
        <v>0</v>
      </c>
      <c r="BF539" s="196">
        <f t="shared" si="15"/>
        <v>0</v>
      </c>
      <c r="BG539" s="196">
        <f t="shared" si="16"/>
        <v>0</v>
      </c>
      <c r="BH539" s="196">
        <f t="shared" si="17"/>
        <v>0</v>
      </c>
      <c r="BI539" s="196">
        <f t="shared" si="18"/>
        <v>0</v>
      </c>
      <c r="BJ539" s="17" t="s">
        <v>145</v>
      </c>
      <c r="BK539" s="196">
        <f t="shared" si="19"/>
        <v>0</v>
      </c>
      <c r="BL539" s="17" t="s">
        <v>254</v>
      </c>
      <c r="BM539" s="195" t="s">
        <v>846</v>
      </c>
    </row>
    <row r="540" spans="1:65" s="2" customFormat="1" ht="16.5" customHeight="1">
      <c r="A540" s="34"/>
      <c r="B540" s="35"/>
      <c r="C540" s="183" t="s">
        <v>847</v>
      </c>
      <c r="D540" s="183" t="s">
        <v>140</v>
      </c>
      <c r="E540" s="184" t="s">
        <v>848</v>
      </c>
      <c r="F540" s="185" t="s">
        <v>849</v>
      </c>
      <c r="G540" s="186" t="s">
        <v>152</v>
      </c>
      <c r="H540" s="187">
        <v>14.25</v>
      </c>
      <c r="I540" s="188"/>
      <c r="J540" s="189">
        <f t="shared" si="10"/>
        <v>0</v>
      </c>
      <c r="K540" s="190"/>
      <c r="L540" s="39"/>
      <c r="M540" s="191" t="s">
        <v>1</v>
      </c>
      <c r="N540" s="192" t="s">
        <v>39</v>
      </c>
      <c r="O540" s="71"/>
      <c r="P540" s="193">
        <f t="shared" si="11"/>
        <v>0</v>
      </c>
      <c r="Q540" s="193">
        <v>0</v>
      </c>
      <c r="R540" s="193">
        <f t="shared" si="12"/>
        <v>0</v>
      </c>
      <c r="S540" s="193">
        <v>0</v>
      </c>
      <c r="T540" s="194">
        <f t="shared" si="13"/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5" t="s">
        <v>254</v>
      </c>
      <c r="AT540" s="195" t="s">
        <v>140</v>
      </c>
      <c r="AU540" s="195" t="s">
        <v>145</v>
      </c>
      <c r="AY540" s="17" t="s">
        <v>137</v>
      </c>
      <c r="BE540" s="196">
        <f t="shared" si="14"/>
        <v>0</v>
      </c>
      <c r="BF540" s="196">
        <f t="shared" si="15"/>
        <v>0</v>
      </c>
      <c r="BG540" s="196">
        <f t="shared" si="16"/>
        <v>0</v>
      </c>
      <c r="BH540" s="196">
        <f t="shared" si="17"/>
        <v>0</v>
      </c>
      <c r="BI540" s="196">
        <f t="shared" si="18"/>
        <v>0</v>
      </c>
      <c r="BJ540" s="17" t="s">
        <v>145</v>
      </c>
      <c r="BK540" s="196">
        <f t="shared" si="19"/>
        <v>0</v>
      </c>
      <c r="BL540" s="17" t="s">
        <v>254</v>
      </c>
      <c r="BM540" s="195" t="s">
        <v>850</v>
      </c>
    </row>
    <row r="541" spans="1:65" s="2" customFormat="1" ht="24.2" customHeight="1">
      <c r="A541" s="34"/>
      <c r="B541" s="35"/>
      <c r="C541" s="183" t="s">
        <v>851</v>
      </c>
      <c r="D541" s="183" t="s">
        <v>140</v>
      </c>
      <c r="E541" s="184" t="s">
        <v>852</v>
      </c>
      <c r="F541" s="185" t="s">
        <v>853</v>
      </c>
      <c r="G541" s="186" t="s">
        <v>143</v>
      </c>
      <c r="H541" s="187">
        <v>1E-3</v>
      </c>
      <c r="I541" s="188"/>
      <c r="J541" s="189">
        <f t="shared" si="10"/>
        <v>0</v>
      </c>
      <c r="K541" s="190"/>
      <c r="L541" s="39"/>
      <c r="M541" s="191" t="s">
        <v>1</v>
      </c>
      <c r="N541" s="192" t="s">
        <v>39</v>
      </c>
      <c r="O541" s="71"/>
      <c r="P541" s="193">
        <f t="shared" si="11"/>
        <v>0</v>
      </c>
      <c r="Q541" s="193">
        <v>0</v>
      </c>
      <c r="R541" s="193">
        <f t="shared" si="12"/>
        <v>0</v>
      </c>
      <c r="S541" s="193">
        <v>0</v>
      </c>
      <c r="T541" s="194">
        <f t="shared" si="13"/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5" t="s">
        <v>254</v>
      </c>
      <c r="AT541" s="195" t="s">
        <v>140</v>
      </c>
      <c r="AU541" s="195" t="s">
        <v>145</v>
      </c>
      <c r="AY541" s="17" t="s">
        <v>137</v>
      </c>
      <c r="BE541" s="196">
        <f t="shared" si="14"/>
        <v>0</v>
      </c>
      <c r="BF541" s="196">
        <f t="shared" si="15"/>
        <v>0</v>
      </c>
      <c r="BG541" s="196">
        <f t="shared" si="16"/>
        <v>0</v>
      </c>
      <c r="BH541" s="196">
        <f t="shared" si="17"/>
        <v>0</v>
      </c>
      <c r="BI541" s="196">
        <f t="shared" si="18"/>
        <v>0</v>
      </c>
      <c r="BJ541" s="17" t="s">
        <v>145</v>
      </c>
      <c r="BK541" s="196">
        <f t="shared" si="19"/>
        <v>0</v>
      </c>
      <c r="BL541" s="17" t="s">
        <v>254</v>
      </c>
      <c r="BM541" s="195" t="s">
        <v>854</v>
      </c>
    </row>
    <row r="542" spans="1:65" s="2" customFormat="1" ht="24.2" customHeight="1">
      <c r="A542" s="34"/>
      <c r="B542" s="35"/>
      <c r="C542" s="183" t="s">
        <v>855</v>
      </c>
      <c r="D542" s="183" t="s">
        <v>140</v>
      </c>
      <c r="E542" s="184" t="s">
        <v>856</v>
      </c>
      <c r="F542" s="185" t="s">
        <v>857</v>
      </c>
      <c r="G542" s="186" t="s">
        <v>143</v>
      </c>
      <c r="H542" s="187">
        <v>0.01</v>
      </c>
      <c r="I542" s="188"/>
      <c r="J542" s="189">
        <f t="shared" si="10"/>
        <v>0</v>
      </c>
      <c r="K542" s="190"/>
      <c r="L542" s="39"/>
      <c r="M542" s="191" t="s">
        <v>1</v>
      </c>
      <c r="N542" s="192" t="s">
        <v>39</v>
      </c>
      <c r="O542" s="71"/>
      <c r="P542" s="193">
        <f t="shared" si="11"/>
        <v>0</v>
      </c>
      <c r="Q542" s="193">
        <v>0</v>
      </c>
      <c r="R542" s="193">
        <f t="shared" si="12"/>
        <v>0</v>
      </c>
      <c r="S542" s="193">
        <v>0</v>
      </c>
      <c r="T542" s="194">
        <f t="shared" si="13"/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5" t="s">
        <v>254</v>
      </c>
      <c r="AT542" s="195" t="s">
        <v>140</v>
      </c>
      <c r="AU542" s="195" t="s">
        <v>145</v>
      </c>
      <c r="AY542" s="17" t="s">
        <v>137</v>
      </c>
      <c r="BE542" s="196">
        <f t="shared" si="14"/>
        <v>0</v>
      </c>
      <c r="BF542" s="196">
        <f t="shared" si="15"/>
        <v>0</v>
      </c>
      <c r="BG542" s="196">
        <f t="shared" si="16"/>
        <v>0</v>
      </c>
      <c r="BH542" s="196">
        <f t="shared" si="17"/>
        <v>0</v>
      </c>
      <c r="BI542" s="196">
        <f t="shared" si="18"/>
        <v>0</v>
      </c>
      <c r="BJ542" s="17" t="s">
        <v>145</v>
      </c>
      <c r="BK542" s="196">
        <f t="shared" si="19"/>
        <v>0</v>
      </c>
      <c r="BL542" s="17" t="s">
        <v>254</v>
      </c>
      <c r="BM542" s="195" t="s">
        <v>858</v>
      </c>
    </row>
    <row r="543" spans="1:65" s="12" customFormat="1" ht="22.9" customHeight="1">
      <c r="B543" s="167"/>
      <c r="C543" s="168"/>
      <c r="D543" s="169" t="s">
        <v>72</v>
      </c>
      <c r="E543" s="181" t="s">
        <v>859</v>
      </c>
      <c r="F543" s="181" t="s">
        <v>860</v>
      </c>
      <c r="G543" s="168"/>
      <c r="H543" s="168"/>
      <c r="I543" s="171"/>
      <c r="J543" s="182">
        <f>BK543</f>
        <v>0</v>
      </c>
      <c r="K543" s="168"/>
      <c r="L543" s="173"/>
      <c r="M543" s="174"/>
      <c r="N543" s="175"/>
      <c r="O543" s="175"/>
      <c r="P543" s="176">
        <f>SUM(P544:P738)</f>
        <v>0</v>
      </c>
      <c r="Q543" s="175"/>
      <c r="R543" s="176">
        <f>SUM(R544:R738)</f>
        <v>3.4038499999999999E-2</v>
      </c>
      <c r="S543" s="175"/>
      <c r="T543" s="177">
        <f>SUM(T544:T738)</f>
        <v>2.3830000000000004E-2</v>
      </c>
      <c r="AR543" s="178" t="s">
        <v>145</v>
      </c>
      <c r="AT543" s="179" t="s">
        <v>72</v>
      </c>
      <c r="AU543" s="179" t="s">
        <v>81</v>
      </c>
      <c r="AY543" s="178" t="s">
        <v>137</v>
      </c>
      <c r="BK543" s="180">
        <f>SUM(BK544:BK738)</f>
        <v>0</v>
      </c>
    </row>
    <row r="544" spans="1:65" s="2" customFormat="1" ht="16.5" customHeight="1">
      <c r="A544" s="34"/>
      <c r="B544" s="35"/>
      <c r="C544" s="183" t="s">
        <v>861</v>
      </c>
      <c r="D544" s="183" t="s">
        <v>140</v>
      </c>
      <c r="E544" s="184" t="s">
        <v>862</v>
      </c>
      <c r="F544" s="185" t="s">
        <v>863</v>
      </c>
      <c r="G544" s="186" t="s">
        <v>233</v>
      </c>
      <c r="H544" s="187">
        <v>1</v>
      </c>
      <c r="I544" s="188"/>
      <c r="J544" s="189">
        <f>ROUND(I544*H544,2)</f>
        <v>0</v>
      </c>
      <c r="K544" s="190"/>
      <c r="L544" s="39"/>
      <c r="M544" s="191" t="s">
        <v>1</v>
      </c>
      <c r="N544" s="192" t="s">
        <v>39</v>
      </c>
      <c r="O544" s="71"/>
      <c r="P544" s="193">
        <f>O544*H544</f>
        <v>0</v>
      </c>
      <c r="Q544" s="193">
        <v>0</v>
      </c>
      <c r="R544" s="193">
        <f>Q544*H544</f>
        <v>0</v>
      </c>
      <c r="S544" s="193">
        <v>0</v>
      </c>
      <c r="T544" s="194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5" t="s">
        <v>254</v>
      </c>
      <c r="AT544" s="195" t="s">
        <v>140</v>
      </c>
      <c r="AU544" s="195" t="s">
        <v>145</v>
      </c>
      <c r="AY544" s="17" t="s">
        <v>137</v>
      </c>
      <c r="BE544" s="196">
        <f>IF(N544="základní",J544,0)</f>
        <v>0</v>
      </c>
      <c r="BF544" s="196">
        <f>IF(N544="snížená",J544,0)</f>
        <v>0</v>
      </c>
      <c r="BG544" s="196">
        <f>IF(N544="zákl. přenesená",J544,0)</f>
        <v>0</v>
      </c>
      <c r="BH544" s="196">
        <f>IF(N544="sníž. přenesená",J544,0)</f>
        <v>0</v>
      </c>
      <c r="BI544" s="196">
        <f>IF(N544="nulová",J544,0)</f>
        <v>0</v>
      </c>
      <c r="BJ544" s="17" t="s">
        <v>145</v>
      </c>
      <c r="BK544" s="196">
        <f>ROUND(I544*H544,2)</f>
        <v>0</v>
      </c>
      <c r="BL544" s="17" t="s">
        <v>254</v>
      </c>
      <c r="BM544" s="195" t="s">
        <v>864</v>
      </c>
    </row>
    <row r="545" spans="1:65" s="2" customFormat="1" ht="24.2" customHeight="1">
      <c r="A545" s="34"/>
      <c r="B545" s="35"/>
      <c r="C545" s="183" t="s">
        <v>865</v>
      </c>
      <c r="D545" s="183" t="s">
        <v>140</v>
      </c>
      <c r="E545" s="184" t="s">
        <v>866</v>
      </c>
      <c r="F545" s="185" t="s">
        <v>867</v>
      </c>
      <c r="G545" s="186" t="s">
        <v>244</v>
      </c>
      <c r="H545" s="187">
        <v>5</v>
      </c>
      <c r="I545" s="188"/>
      <c r="J545" s="189">
        <f>ROUND(I545*H545,2)</f>
        <v>0</v>
      </c>
      <c r="K545" s="190"/>
      <c r="L545" s="39"/>
      <c r="M545" s="191" t="s">
        <v>1</v>
      </c>
      <c r="N545" s="192" t="s">
        <v>39</v>
      </c>
      <c r="O545" s="71"/>
      <c r="P545" s="193">
        <f>O545*H545</f>
        <v>0</v>
      </c>
      <c r="Q545" s="193">
        <v>0</v>
      </c>
      <c r="R545" s="193">
        <f>Q545*H545</f>
        <v>0</v>
      </c>
      <c r="S545" s="193">
        <v>0</v>
      </c>
      <c r="T545" s="194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5" t="s">
        <v>254</v>
      </c>
      <c r="AT545" s="195" t="s">
        <v>140</v>
      </c>
      <c r="AU545" s="195" t="s">
        <v>145</v>
      </c>
      <c r="AY545" s="17" t="s">
        <v>137</v>
      </c>
      <c r="BE545" s="196">
        <f>IF(N545="základní",J545,0)</f>
        <v>0</v>
      </c>
      <c r="BF545" s="196">
        <f>IF(N545="snížená",J545,0)</f>
        <v>0</v>
      </c>
      <c r="BG545" s="196">
        <f>IF(N545="zákl. přenesená",J545,0)</f>
        <v>0</v>
      </c>
      <c r="BH545" s="196">
        <f>IF(N545="sníž. přenesená",J545,0)</f>
        <v>0</v>
      </c>
      <c r="BI545" s="196">
        <f>IF(N545="nulová",J545,0)</f>
        <v>0</v>
      </c>
      <c r="BJ545" s="17" t="s">
        <v>145</v>
      </c>
      <c r="BK545" s="196">
        <f>ROUND(I545*H545,2)</f>
        <v>0</v>
      </c>
      <c r="BL545" s="17" t="s">
        <v>254</v>
      </c>
      <c r="BM545" s="195" t="s">
        <v>868</v>
      </c>
    </row>
    <row r="546" spans="1:65" s="13" customFormat="1" ht="11.25">
      <c r="B546" s="197"/>
      <c r="C546" s="198"/>
      <c r="D546" s="199" t="s">
        <v>147</v>
      </c>
      <c r="E546" s="200" t="s">
        <v>1</v>
      </c>
      <c r="F546" s="201" t="s">
        <v>869</v>
      </c>
      <c r="G546" s="198"/>
      <c r="H546" s="200" t="s">
        <v>1</v>
      </c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147</v>
      </c>
      <c r="AU546" s="207" t="s">
        <v>145</v>
      </c>
      <c r="AV546" s="13" t="s">
        <v>81</v>
      </c>
      <c r="AW546" s="13" t="s">
        <v>31</v>
      </c>
      <c r="AX546" s="13" t="s">
        <v>73</v>
      </c>
      <c r="AY546" s="207" t="s">
        <v>137</v>
      </c>
    </row>
    <row r="547" spans="1:65" s="14" customFormat="1" ht="11.25">
      <c r="B547" s="208"/>
      <c r="C547" s="209"/>
      <c r="D547" s="199" t="s">
        <v>147</v>
      </c>
      <c r="E547" s="210" t="s">
        <v>1</v>
      </c>
      <c r="F547" s="211" t="s">
        <v>179</v>
      </c>
      <c r="G547" s="209"/>
      <c r="H547" s="212">
        <v>5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147</v>
      </c>
      <c r="AU547" s="218" t="s">
        <v>145</v>
      </c>
      <c r="AV547" s="14" t="s">
        <v>145</v>
      </c>
      <c r="AW547" s="14" t="s">
        <v>31</v>
      </c>
      <c r="AX547" s="14" t="s">
        <v>81</v>
      </c>
      <c r="AY547" s="218" t="s">
        <v>137</v>
      </c>
    </row>
    <row r="548" spans="1:65" s="2" customFormat="1" ht="16.5" customHeight="1">
      <c r="A548" s="34"/>
      <c r="B548" s="35"/>
      <c r="C548" s="230" t="s">
        <v>870</v>
      </c>
      <c r="D548" s="230" t="s">
        <v>374</v>
      </c>
      <c r="E548" s="231" t="s">
        <v>871</v>
      </c>
      <c r="F548" s="232" t="s">
        <v>872</v>
      </c>
      <c r="G548" s="233" t="s">
        <v>244</v>
      </c>
      <c r="H548" s="234">
        <v>5.25</v>
      </c>
      <c r="I548" s="235"/>
      <c r="J548" s="236">
        <f>ROUND(I548*H548,2)</f>
        <v>0</v>
      </c>
      <c r="K548" s="237"/>
      <c r="L548" s="238"/>
      <c r="M548" s="239" t="s">
        <v>1</v>
      </c>
      <c r="N548" s="240" t="s">
        <v>39</v>
      </c>
      <c r="O548" s="71"/>
      <c r="P548" s="193">
        <f>O548*H548</f>
        <v>0</v>
      </c>
      <c r="Q548" s="193">
        <v>1.0000000000000001E-5</v>
      </c>
      <c r="R548" s="193">
        <f>Q548*H548</f>
        <v>5.2500000000000002E-5</v>
      </c>
      <c r="S548" s="193">
        <v>0</v>
      </c>
      <c r="T548" s="194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5" t="s">
        <v>335</v>
      </c>
      <c r="AT548" s="195" t="s">
        <v>374</v>
      </c>
      <c r="AU548" s="195" t="s">
        <v>145</v>
      </c>
      <c r="AY548" s="17" t="s">
        <v>137</v>
      </c>
      <c r="BE548" s="196">
        <f>IF(N548="základní",J548,0)</f>
        <v>0</v>
      </c>
      <c r="BF548" s="196">
        <f>IF(N548="snížená",J548,0)</f>
        <v>0</v>
      </c>
      <c r="BG548" s="196">
        <f>IF(N548="zákl. přenesená",J548,0)</f>
        <v>0</v>
      </c>
      <c r="BH548" s="196">
        <f>IF(N548="sníž. přenesená",J548,0)</f>
        <v>0</v>
      </c>
      <c r="BI548" s="196">
        <f>IF(N548="nulová",J548,0)</f>
        <v>0</v>
      </c>
      <c r="BJ548" s="17" t="s">
        <v>145</v>
      </c>
      <c r="BK548" s="196">
        <f>ROUND(I548*H548,2)</f>
        <v>0</v>
      </c>
      <c r="BL548" s="17" t="s">
        <v>254</v>
      </c>
      <c r="BM548" s="195" t="s">
        <v>873</v>
      </c>
    </row>
    <row r="549" spans="1:65" s="14" customFormat="1" ht="11.25">
      <c r="B549" s="208"/>
      <c r="C549" s="209"/>
      <c r="D549" s="199" t="s">
        <v>147</v>
      </c>
      <c r="E549" s="209"/>
      <c r="F549" s="211" t="s">
        <v>874</v>
      </c>
      <c r="G549" s="209"/>
      <c r="H549" s="212">
        <v>5.25</v>
      </c>
      <c r="I549" s="213"/>
      <c r="J549" s="209"/>
      <c r="K549" s="209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147</v>
      </c>
      <c r="AU549" s="218" t="s">
        <v>145</v>
      </c>
      <c r="AV549" s="14" t="s">
        <v>145</v>
      </c>
      <c r="AW549" s="14" t="s">
        <v>4</v>
      </c>
      <c r="AX549" s="14" t="s">
        <v>81</v>
      </c>
      <c r="AY549" s="218" t="s">
        <v>137</v>
      </c>
    </row>
    <row r="550" spans="1:65" s="2" customFormat="1" ht="16.5" customHeight="1">
      <c r="A550" s="34"/>
      <c r="B550" s="35"/>
      <c r="C550" s="183" t="s">
        <v>875</v>
      </c>
      <c r="D550" s="183" t="s">
        <v>140</v>
      </c>
      <c r="E550" s="184" t="s">
        <v>876</v>
      </c>
      <c r="F550" s="185" t="s">
        <v>877</v>
      </c>
      <c r="G550" s="186" t="s">
        <v>233</v>
      </c>
      <c r="H550" s="187">
        <v>5</v>
      </c>
      <c r="I550" s="188"/>
      <c r="J550" s="189">
        <f>ROUND(I550*H550,2)</f>
        <v>0</v>
      </c>
      <c r="K550" s="190"/>
      <c r="L550" s="39"/>
      <c r="M550" s="191" t="s">
        <v>1</v>
      </c>
      <c r="N550" s="192" t="s">
        <v>39</v>
      </c>
      <c r="O550" s="71"/>
      <c r="P550" s="193">
        <f>O550*H550</f>
        <v>0</v>
      </c>
      <c r="Q550" s="193">
        <v>0</v>
      </c>
      <c r="R550" s="193">
        <f>Q550*H550</f>
        <v>0</v>
      </c>
      <c r="S550" s="193">
        <v>0</v>
      </c>
      <c r="T550" s="194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5" t="s">
        <v>254</v>
      </c>
      <c r="AT550" s="195" t="s">
        <v>140</v>
      </c>
      <c r="AU550" s="195" t="s">
        <v>145</v>
      </c>
      <c r="AY550" s="17" t="s">
        <v>137</v>
      </c>
      <c r="BE550" s="196">
        <f>IF(N550="základní",J550,0)</f>
        <v>0</v>
      </c>
      <c r="BF550" s="196">
        <f>IF(N550="snížená",J550,0)</f>
        <v>0</v>
      </c>
      <c r="BG550" s="196">
        <f>IF(N550="zákl. přenesená",J550,0)</f>
        <v>0</v>
      </c>
      <c r="BH550" s="196">
        <f>IF(N550="sníž. přenesená",J550,0)</f>
        <v>0</v>
      </c>
      <c r="BI550" s="196">
        <f>IF(N550="nulová",J550,0)</f>
        <v>0</v>
      </c>
      <c r="BJ550" s="17" t="s">
        <v>145</v>
      </c>
      <c r="BK550" s="196">
        <f>ROUND(I550*H550,2)</f>
        <v>0</v>
      </c>
      <c r="BL550" s="17" t="s">
        <v>254</v>
      </c>
      <c r="BM550" s="195" t="s">
        <v>878</v>
      </c>
    </row>
    <row r="551" spans="1:65" s="2" customFormat="1" ht="24.2" customHeight="1">
      <c r="A551" s="34"/>
      <c r="B551" s="35"/>
      <c r="C551" s="230" t="s">
        <v>879</v>
      </c>
      <c r="D551" s="230" t="s">
        <v>374</v>
      </c>
      <c r="E551" s="231" t="s">
        <v>880</v>
      </c>
      <c r="F551" s="232" t="s">
        <v>881</v>
      </c>
      <c r="G551" s="233" t="s">
        <v>233</v>
      </c>
      <c r="H551" s="234">
        <v>5</v>
      </c>
      <c r="I551" s="235"/>
      <c r="J551" s="236">
        <f>ROUND(I551*H551,2)</f>
        <v>0</v>
      </c>
      <c r="K551" s="237"/>
      <c r="L551" s="238"/>
      <c r="M551" s="239" t="s">
        <v>1</v>
      </c>
      <c r="N551" s="240" t="s">
        <v>39</v>
      </c>
      <c r="O551" s="71"/>
      <c r="P551" s="193">
        <f>O551*H551</f>
        <v>0</v>
      </c>
      <c r="Q551" s="193">
        <v>9.0000000000000006E-5</v>
      </c>
      <c r="R551" s="193">
        <f>Q551*H551</f>
        <v>4.5000000000000004E-4</v>
      </c>
      <c r="S551" s="193">
        <v>0</v>
      </c>
      <c r="T551" s="194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5" t="s">
        <v>335</v>
      </c>
      <c r="AT551" s="195" t="s">
        <v>374</v>
      </c>
      <c r="AU551" s="195" t="s">
        <v>145</v>
      </c>
      <c r="AY551" s="17" t="s">
        <v>137</v>
      </c>
      <c r="BE551" s="196">
        <f>IF(N551="základní",J551,0)</f>
        <v>0</v>
      </c>
      <c r="BF551" s="196">
        <f>IF(N551="snížená",J551,0)</f>
        <v>0</v>
      </c>
      <c r="BG551" s="196">
        <f>IF(N551="zákl. přenesená",J551,0)</f>
        <v>0</v>
      </c>
      <c r="BH551" s="196">
        <f>IF(N551="sníž. přenesená",J551,0)</f>
        <v>0</v>
      </c>
      <c r="BI551" s="196">
        <f>IF(N551="nulová",J551,0)</f>
        <v>0</v>
      </c>
      <c r="BJ551" s="17" t="s">
        <v>145</v>
      </c>
      <c r="BK551" s="196">
        <f>ROUND(I551*H551,2)</f>
        <v>0</v>
      </c>
      <c r="BL551" s="17" t="s">
        <v>254</v>
      </c>
      <c r="BM551" s="195" t="s">
        <v>882</v>
      </c>
    </row>
    <row r="552" spans="1:65" s="2" customFormat="1" ht="21.75" customHeight="1">
      <c r="A552" s="34"/>
      <c r="B552" s="35"/>
      <c r="C552" s="183" t="s">
        <v>883</v>
      </c>
      <c r="D552" s="183" t="s">
        <v>140</v>
      </c>
      <c r="E552" s="184" t="s">
        <v>884</v>
      </c>
      <c r="F552" s="185" t="s">
        <v>885</v>
      </c>
      <c r="G552" s="186" t="s">
        <v>233</v>
      </c>
      <c r="H552" s="187">
        <v>41</v>
      </c>
      <c r="I552" s="188"/>
      <c r="J552" s="189">
        <f>ROUND(I552*H552,2)</f>
        <v>0</v>
      </c>
      <c r="K552" s="190"/>
      <c r="L552" s="39"/>
      <c r="M552" s="191" t="s">
        <v>1</v>
      </c>
      <c r="N552" s="192" t="s">
        <v>39</v>
      </c>
      <c r="O552" s="71"/>
      <c r="P552" s="193">
        <f>O552*H552</f>
        <v>0</v>
      </c>
      <c r="Q552" s="193">
        <v>0</v>
      </c>
      <c r="R552" s="193">
        <f>Q552*H552</f>
        <v>0</v>
      </c>
      <c r="S552" s="193">
        <v>0</v>
      </c>
      <c r="T552" s="194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5" t="s">
        <v>254</v>
      </c>
      <c r="AT552" s="195" t="s">
        <v>140</v>
      </c>
      <c r="AU552" s="195" t="s">
        <v>145</v>
      </c>
      <c r="AY552" s="17" t="s">
        <v>137</v>
      </c>
      <c r="BE552" s="196">
        <f>IF(N552="základní",J552,0)</f>
        <v>0</v>
      </c>
      <c r="BF552" s="196">
        <f>IF(N552="snížená",J552,0)</f>
        <v>0</v>
      </c>
      <c r="BG552" s="196">
        <f>IF(N552="zákl. přenesená",J552,0)</f>
        <v>0</v>
      </c>
      <c r="BH552" s="196">
        <f>IF(N552="sníž. přenesená",J552,0)</f>
        <v>0</v>
      </c>
      <c r="BI552" s="196">
        <f>IF(N552="nulová",J552,0)</f>
        <v>0</v>
      </c>
      <c r="BJ552" s="17" t="s">
        <v>145</v>
      </c>
      <c r="BK552" s="196">
        <f>ROUND(I552*H552,2)</f>
        <v>0</v>
      </c>
      <c r="BL552" s="17" t="s">
        <v>254</v>
      </c>
      <c r="BM552" s="195" t="s">
        <v>886</v>
      </c>
    </row>
    <row r="553" spans="1:65" s="2" customFormat="1" ht="24.2" customHeight="1">
      <c r="A553" s="34"/>
      <c r="B553" s="35"/>
      <c r="C553" s="230" t="s">
        <v>887</v>
      </c>
      <c r="D553" s="230" t="s">
        <v>374</v>
      </c>
      <c r="E553" s="231" t="s">
        <v>888</v>
      </c>
      <c r="F553" s="232" t="s">
        <v>889</v>
      </c>
      <c r="G553" s="233" t="s">
        <v>233</v>
      </c>
      <c r="H553" s="234">
        <v>41</v>
      </c>
      <c r="I553" s="235"/>
      <c r="J553" s="236">
        <f>ROUND(I553*H553,2)</f>
        <v>0</v>
      </c>
      <c r="K553" s="237"/>
      <c r="L553" s="238"/>
      <c r="M553" s="239" t="s">
        <v>1</v>
      </c>
      <c r="N553" s="240" t="s">
        <v>39</v>
      </c>
      <c r="O553" s="71"/>
      <c r="P553" s="193">
        <f>O553*H553</f>
        <v>0</v>
      </c>
      <c r="Q553" s="193">
        <v>3.0000000000000001E-5</v>
      </c>
      <c r="R553" s="193">
        <f>Q553*H553</f>
        <v>1.23E-3</v>
      </c>
      <c r="S553" s="193">
        <v>0</v>
      </c>
      <c r="T553" s="194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5" t="s">
        <v>335</v>
      </c>
      <c r="AT553" s="195" t="s">
        <v>374</v>
      </c>
      <c r="AU553" s="195" t="s">
        <v>145</v>
      </c>
      <c r="AY553" s="17" t="s">
        <v>137</v>
      </c>
      <c r="BE553" s="196">
        <f>IF(N553="základní",J553,0)</f>
        <v>0</v>
      </c>
      <c r="BF553" s="196">
        <f>IF(N553="snížená",J553,0)</f>
        <v>0</v>
      </c>
      <c r="BG553" s="196">
        <f>IF(N553="zákl. přenesená",J553,0)</f>
        <v>0</v>
      </c>
      <c r="BH553" s="196">
        <f>IF(N553="sníž. přenesená",J553,0)</f>
        <v>0</v>
      </c>
      <c r="BI553" s="196">
        <f>IF(N553="nulová",J553,0)</f>
        <v>0</v>
      </c>
      <c r="BJ553" s="17" t="s">
        <v>145</v>
      </c>
      <c r="BK553" s="196">
        <f>ROUND(I553*H553,2)</f>
        <v>0</v>
      </c>
      <c r="BL553" s="17" t="s">
        <v>254</v>
      </c>
      <c r="BM553" s="195" t="s">
        <v>890</v>
      </c>
    </row>
    <row r="554" spans="1:65" s="2" customFormat="1" ht="33" customHeight="1">
      <c r="A554" s="34"/>
      <c r="B554" s="35"/>
      <c r="C554" s="183" t="s">
        <v>891</v>
      </c>
      <c r="D554" s="183" t="s">
        <v>140</v>
      </c>
      <c r="E554" s="184" t="s">
        <v>892</v>
      </c>
      <c r="F554" s="185" t="s">
        <v>893</v>
      </c>
      <c r="G554" s="186" t="s">
        <v>244</v>
      </c>
      <c r="H554" s="187">
        <v>183</v>
      </c>
      <c r="I554" s="188"/>
      <c r="J554" s="189">
        <f>ROUND(I554*H554,2)</f>
        <v>0</v>
      </c>
      <c r="K554" s="190"/>
      <c r="L554" s="39"/>
      <c r="M554" s="191" t="s">
        <v>1</v>
      </c>
      <c r="N554" s="192" t="s">
        <v>39</v>
      </c>
      <c r="O554" s="71"/>
      <c r="P554" s="193">
        <f>O554*H554</f>
        <v>0</v>
      </c>
      <c r="Q554" s="193">
        <v>0</v>
      </c>
      <c r="R554" s="193">
        <f>Q554*H554</f>
        <v>0</v>
      </c>
      <c r="S554" s="193">
        <v>0</v>
      </c>
      <c r="T554" s="194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5" t="s">
        <v>254</v>
      </c>
      <c r="AT554" s="195" t="s">
        <v>140</v>
      </c>
      <c r="AU554" s="195" t="s">
        <v>145</v>
      </c>
      <c r="AY554" s="17" t="s">
        <v>137</v>
      </c>
      <c r="BE554" s="196">
        <f>IF(N554="základní",J554,0)</f>
        <v>0</v>
      </c>
      <c r="BF554" s="196">
        <f>IF(N554="snížená",J554,0)</f>
        <v>0</v>
      </c>
      <c r="BG554" s="196">
        <f>IF(N554="zákl. přenesená",J554,0)</f>
        <v>0</v>
      </c>
      <c r="BH554" s="196">
        <f>IF(N554="sníž. přenesená",J554,0)</f>
        <v>0</v>
      </c>
      <c r="BI554" s="196">
        <f>IF(N554="nulová",J554,0)</f>
        <v>0</v>
      </c>
      <c r="BJ554" s="17" t="s">
        <v>145</v>
      </c>
      <c r="BK554" s="196">
        <f>ROUND(I554*H554,2)</f>
        <v>0</v>
      </c>
      <c r="BL554" s="17" t="s">
        <v>254</v>
      </c>
      <c r="BM554" s="195" t="s">
        <v>894</v>
      </c>
    </row>
    <row r="555" spans="1:65" s="14" customFormat="1" ht="11.25">
      <c r="B555" s="208"/>
      <c r="C555" s="209"/>
      <c r="D555" s="199" t="s">
        <v>147</v>
      </c>
      <c r="E555" s="210" t="s">
        <v>1</v>
      </c>
      <c r="F555" s="211" t="s">
        <v>895</v>
      </c>
      <c r="G555" s="209"/>
      <c r="H555" s="212">
        <v>183</v>
      </c>
      <c r="I555" s="213"/>
      <c r="J555" s="209"/>
      <c r="K555" s="209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147</v>
      </c>
      <c r="AU555" s="218" t="s">
        <v>145</v>
      </c>
      <c r="AV555" s="14" t="s">
        <v>145</v>
      </c>
      <c r="AW555" s="14" t="s">
        <v>31</v>
      </c>
      <c r="AX555" s="14" t="s">
        <v>81</v>
      </c>
      <c r="AY555" s="218" t="s">
        <v>137</v>
      </c>
    </row>
    <row r="556" spans="1:65" s="2" customFormat="1" ht="24.2" customHeight="1">
      <c r="A556" s="34"/>
      <c r="B556" s="35"/>
      <c r="C556" s="230" t="s">
        <v>896</v>
      </c>
      <c r="D556" s="230" t="s">
        <v>374</v>
      </c>
      <c r="E556" s="231" t="s">
        <v>897</v>
      </c>
      <c r="F556" s="232" t="s">
        <v>898</v>
      </c>
      <c r="G556" s="233" t="s">
        <v>244</v>
      </c>
      <c r="H556" s="234">
        <v>117.6</v>
      </c>
      <c r="I556" s="235"/>
      <c r="J556" s="236">
        <f>ROUND(I556*H556,2)</f>
        <v>0</v>
      </c>
      <c r="K556" s="237"/>
      <c r="L556" s="238"/>
      <c r="M556" s="239" t="s">
        <v>1</v>
      </c>
      <c r="N556" s="240" t="s">
        <v>39</v>
      </c>
      <c r="O556" s="71"/>
      <c r="P556" s="193">
        <f>O556*H556</f>
        <v>0</v>
      </c>
      <c r="Q556" s="193">
        <v>1.0000000000000001E-5</v>
      </c>
      <c r="R556" s="193">
        <f>Q556*H556</f>
        <v>1.176E-3</v>
      </c>
      <c r="S556" s="193">
        <v>0</v>
      </c>
      <c r="T556" s="194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5" t="s">
        <v>335</v>
      </c>
      <c r="AT556" s="195" t="s">
        <v>374</v>
      </c>
      <c r="AU556" s="195" t="s">
        <v>145</v>
      </c>
      <c r="AY556" s="17" t="s">
        <v>137</v>
      </c>
      <c r="BE556" s="196">
        <f>IF(N556="základní",J556,0)</f>
        <v>0</v>
      </c>
      <c r="BF556" s="196">
        <f>IF(N556="snížená",J556,0)</f>
        <v>0</v>
      </c>
      <c r="BG556" s="196">
        <f>IF(N556="zákl. přenesená",J556,0)</f>
        <v>0</v>
      </c>
      <c r="BH556" s="196">
        <f>IF(N556="sníž. přenesená",J556,0)</f>
        <v>0</v>
      </c>
      <c r="BI556" s="196">
        <f>IF(N556="nulová",J556,0)</f>
        <v>0</v>
      </c>
      <c r="BJ556" s="17" t="s">
        <v>145</v>
      </c>
      <c r="BK556" s="196">
        <f>ROUND(I556*H556,2)</f>
        <v>0</v>
      </c>
      <c r="BL556" s="17" t="s">
        <v>254</v>
      </c>
      <c r="BM556" s="195" t="s">
        <v>899</v>
      </c>
    </row>
    <row r="557" spans="1:65" s="13" customFormat="1" ht="11.25">
      <c r="B557" s="197"/>
      <c r="C557" s="198"/>
      <c r="D557" s="199" t="s">
        <v>147</v>
      </c>
      <c r="E557" s="200" t="s">
        <v>1</v>
      </c>
      <c r="F557" s="201" t="s">
        <v>900</v>
      </c>
      <c r="G557" s="198"/>
      <c r="H557" s="200" t="s">
        <v>1</v>
      </c>
      <c r="I557" s="202"/>
      <c r="J557" s="198"/>
      <c r="K557" s="198"/>
      <c r="L557" s="203"/>
      <c r="M557" s="204"/>
      <c r="N557" s="205"/>
      <c r="O557" s="205"/>
      <c r="P557" s="205"/>
      <c r="Q557" s="205"/>
      <c r="R557" s="205"/>
      <c r="S557" s="205"/>
      <c r="T557" s="206"/>
      <c r="AT557" s="207" t="s">
        <v>147</v>
      </c>
      <c r="AU557" s="207" t="s">
        <v>145</v>
      </c>
      <c r="AV557" s="13" t="s">
        <v>81</v>
      </c>
      <c r="AW557" s="13" t="s">
        <v>31</v>
      </c>
      <c r="AX557" s="13" t="s">
        <v>73</v>
      </c>
      <c r="AY557" s="207" t="s">
        <v>137</v>
      </c>
    </row>
    <row r="558" spans="1:65" s="13" customFormat="1" ht="11.25">
      <c r="B558" s="197"/>
      <c r="C558" s="198"/>
      <c r="D558" s="199" t="s">
        <v>147</v>
      </c>
      <c r="E558" s="200" t="s">
        <v>1</v>
      </c>
      <c r="F558" s="201" t="s">
        <v>166</v>
      </c>
      <c r="G558" s="198"/>
      <c r="H558" s="200" t="s">
        <v>1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147</v>
      </c>
      <c r="AU558" s="207" t="s">
        <v>145</v>
      </c>
      <c r="AV558" s="13" t="s">
        <v>81</v>
      </c>
      <c r="AW558" s="13" t="s">
        <v>31</v>
      </c>
      <c r="AX558" s="13" t="s">
        <v>73</v>
      </c>
      <c r="AY558" s="207" t="s">
        <v>137</v>
      </c>
    </row>
    <row r="559" spans="1:65" s="14" customFormat="1" ht="11.25">
      <c r="B559" s="208"/>
      <c r="C559" s="209"/>
      <c r="D559" s="199" t="s">
        <v>147</v>
      </c>
      <c r="E559" s="210" t="s">
        <v>1</v>
      </c>
      <c r="F559" s="211" t="s">
        <v>901</v>
      </c>
      <c r="G559" s="209"/>
      <c r="H559" s="212">
        <v>26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147</v>
      </c>
      <c r="AU559" s="218" t="s">
        <v>145</v>
      </c>
      <c r="AV559" s="14" t="s">
        <v>145</v>
      </c>
      <c r="AW559" s="14" t="s">
        <v>31</v>
      </c>
      <c r="AX559" s="14" t="s">
        <v>73</v>
      </c>
      <c r="AY559" s="218" t="s">
        <v>137</v>
      </c>
    </row>
    <row r="560" spans="1:65" s="13" customFormat="1" ht="11.25">
      <c r="B560" s="197"/>
      <c r="C560" s="198"/>
      <c r="D560" s="199" t="s">
        <v>147</v>
      </c>
      <c r="E560" s="200" t="s">
        <v>1</v>
      </c>
      <c r="F560" s="201" t="s">
        <v>170</v>
      </c>
      <c r="G560" s="198"/>
      <c r="H560" s="200" t="s">
        <v>1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147</v>
      </c>
      <c r="AU560" s="207" t="s">
        <v>145</v>
      </c>
      <c r="AV560" s="13" t="s">
        <v>81</v>
      </c>
      <c r="AW560" s="13" t="s">
        <v>31</v>
      </c>
      <c r="AX560" s="13" t="s">
        <v>73</v>
      </c>
      <c r="AY560" s="207" t="s">
        <v>137</v>
      </c>
    </row>
    <row r="561" spans="1:65" s="14" customFormat="1" ht="11.25">
      <c r="B561" s="208"/>
      <c r="C561" s="209"/>
      <c r="D561" s="199" t="s">
        <v>147</v>
      </c>
      <c r="E561" s="210" t="s">
        <v>1</v>
      </c>
      <c r="F561" s="211" t="s">
        <v>161</v>
      </c>
      <c r="G561" s="209"/>
      <c r="H561" s="212">
        <v>6</v>
      </c>
      <c r="I561" s="213"/>
      <c r="J561" s="209"/>
      <c r="K561" s="209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147</v>
      </c>
      <c r="AU561" s="218" t="s">
        <v>145</v>
      </c>
      <c r="AV561" s="14" t="s">
        <v>145</v>
      </c>
      <c r="AW561" s="14" t="s">
        <v>31</v>
      </c>
      <c r="AX561" s="14" t="s">
        <v>73</v>
      </c>
      <c r="AY561" s="218" t="s">
        <v>137</v>
      </c>
    </row>
    <row r="562" spans="1:65" s="13" customFormat="1" ht="11.25">
      <c r="B562" s="197"/>
      <c r="C562" s="198"/>
      <c r="D562" s="199" t="s">
        <v>147</v>
      </c>
      <c r="E562" s="200" t="s">
        <v>1</v>
      </c>
      <c r="F562" s="201" t="s">
        <v>168</v>
      </c>
      <c r="G562" s="198"/>
      <c r="H562" s="200" t="s">
        <v>1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147</v>
      </c>
      <c r="AU562" s="207" t="s">
        <v>145</v>
      </c>
      <c r="AV562" s="13" t="s">
        <v>81</v>
      </c>
      <c r="AW562" s="13" t="s">
        <v>31</v>
      </c>
      <c r="AX562" s="13" t="s">
        <v>73</v>
      </c>
      <c r="AY562" s="207" t="s">
        <v>137</v>
      </c>
    </row>
    <row r="563" spans="1:65" s="14" customFormat="1" ht="11.25">
      <c r="B563" s="208"/>
      <c r="C563" s="209"/>
      <c r="D563" s="199" t="s">
        <v>147</v>
      </c>
      <c r="E563" s="210" t="s">
        <v>1</v>
      </c>
      <c r="F563" s="211" t="s">
        <v>199</v>
      </c>
      <c r="G563" s="209"/>
      <c r="H563" s="212">
        <v>8</v>
      </c>
      <c r="I563" s="213"/>
      <c r="J563" s="209"/>
      <c r="K563" s="209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147</v>
      </c>
      <c r="AU563" s="218" t="s">
        <v>145</v>
      </c>
      <c r="AV563" s="14" t="s">
        <v>145</v>
      </c>
      <c r="AW563" s="14" t="s">
        <v>31</v>
      </c>
      <c r="AX563" s="14" t="s">
        <v>73</v>
      </c>
      <c r="AY563" s="218" t="s">
        <v>137</v>
      </c>
    </row>
    <row r="564" spans="1:65" s="13" customFormat="1" ht="11.25">
      <c r="B564" s="197"/>
      <c r="C564" s="198"/>
      <c r="D564" s="199" t="s">
        <v>147</v>
      </c>
      <c r="E564" s="200" t="s">
        <v>1</v>
      </c>
      <c r="F564" s="201" t="s">
        <v>172</v>
      </c>
      <c r="G564" s="198"/>
      <c r="H564" s="200" t="s">
        <v>1</v>
      </c>
      <c r="I564" s="202"/>
      <c r="J564" s="198"/>
      <c r="K564" s="198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147</v>
      </c>
      <c r="AU564" s="207" t="s">
        <v>145</v>
      </c>
      <c r="AV564" s="13" t="s">
        <v>81</v>
      </c>
      <c r="AW564" s="13" t="s">
        <v>31</v>
      </c>
      <c r="AX564" s="13" t="s">
        <v>73</v>
      </c>
      <c r="AY564" s="207" t="s">
        <v>137</v>
      </c>
    </row>
    <row r="565" spans="1:65" s="14" customFormat="1" ht="11.25">
      <c r="B565" s="208"/>
      <c r="C565" s="209"/>
      <c r="D565" s="199" t="s">
        <v>147</v>
      </c>
      <c r="E565" s="210" t="s">
        <v>1</v>
      </c>
      <c r="F565" s="211" t="s">
        <v>902</v>
      </c>
      <c r="G565" s="209"/>
      <c r="H565" s="212">
        <v>14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147</v>
      </c>
      <c r="AU565" s="218" t="s">
        <v>145</v>
      </c>
      <c r="AV565" s="14" t="s">
        <v>145</v>
      </c>
      <c r="AW565" s="14" t="s">
        <v>31</v>
      </c>
      <c r="AX565" s="14" t="s">
        <v>73</v>
      </c>
      <c r="AY565" s="218" t="s">
        <v>137</v>
      </c>
    </row>
    <row r="566" spans="1:65" s="13" customFormat="1" ht="11.25">
      <c r="B566" s="197"/>
      <c r="C566" s="198"/>
      <c r="D566" s="199" t="s">
        <v>147</v>
      </c>
      <c r="E566" s="200" t="s">
        <v>1</v>
      </c>
      <c r="F566" s="201" t="s">
        <v>903</v>
      </c>
      <c r="G566" s="198"/>
      <c r="H566" s="200" t="s">
        <v>1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147</v>
      </c>
      <c r="AU566" s="207" t="s">
        <v>145</v>
      </c>
      <c r="AV566" s="13" t="s">
        <v>81</v>
      </c>
      <c r="AW566" s="13" t="s">
        <v>31</v>
      </c>
      <c r="AX566" s="13" t="s">
        <v>73</v>
      </c>
      <c r="AY566" s="207" t="s">
        <v>137</v>
      </c>
    </row>
    <row r="567" spans="1:65" s="13" customFormat="1" ht="11.25">
      <c r="B567" s="197"/>
      <c r="C567" s="198"/>
      <c r="D567" s="199" t="s">
        <v>147</v>
      </c>
      <c r="E567" s="200" t="s">
        <v>1</v>
      </c>
      <c r="F567" s="201" t="s">
        <v>174</v>
      </c>
      <c r="G567" s="198"/>
      <c r="H567" s="200" t="s">
        <v>1</v>
      </c>
      <c r="I567" s="202"/>
      <c r="J567" s="198"/>
      <c r="K567" s="198"/>
      <c r="L567" s="203"/>
      <c r="M567" s="204"/>
      <c r="N567" s="205"/>
      <c r="O567" s="205"/>
      <c r="P567" s="205"/>
      <c r="Q567" s="205"/>
      <c r="R567" s="205"/>
      <c r="S567" s="205"/>
      <c r="T567" s="206"/>
      <c r="AT567" s="207" t="s">
        <v>147</v>
      </c>
      <c r="AU567" s="207" t="s">
        <v>145</v>
      </c>
      <c r="AV567" s="13" t="s">
        <v>81</v>
      </c>
      <c r="AW567" s="13" t="s">
        <v>31</v>
      </c>
      <c r="AX567" s="13" t="s">
        <v>73</v>
      </c>
      <c r="AY567" s="207" t="s">
        <v>137</v>
      </c>
    </row>
    <row r="568" spans="1:65" s="14" customFormat="1" ht="11.25">
      <c r="B568" s="208"/>
      <c r="C568" s="209"/>
      <c r="D568" s="199" t="s">
        <v>147</v>
      </c>
      <c r="E568" s="210" t="s">
        <v>1</v>
      </c>
      <c r="F568" s="211" t="s">
        <v>904</v>
      </c>
      <c r="G568" s="209"/>
      <c r="H568" s="212">
        <v>18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147</v>
      </c>
      <c r="AU568" s="218" t="s">
        <v>145</v>
      </c>
      <c r="AV568" s="14" t="s">
        <v>145</v>
      </c>
      <c r="AW568" s="14" t="s">
        <v>31</v>
      </c>
      <c r="AX568" s="14" t="s">
        <v>73</v>
      </c>
      <c r="AY568" s="218" t="s">
        <v>137</v>
      </c>
    </row>
    <row r="569" spans="1:65" s="13" customFormat="1" ht="11.25">
      <c r="B569" s="197"/>
      <c r="C569" s="198"/>
      <c r="D569" s="199" t="s">
        <v>147</v>
      </c>
      <c r="E569" s="200" t="s">
        <v>1</v>
      </c>
      <c r="F569" s="201" t="s">
        <v>176</v>
      </c>
      <c r="G569" s="198"/>
      <c r="H569" s="200" t="s">
        <v>1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147</v>
      </c>
      <c r="AU569" s="207" t="s">
        <v>145</v>
      </c>
      <c r="AV569" s="13" t="s">
        <v>81</v>
      </c>
      <c r="AW569" s="13" t="s">
        <v>31</v>
      </c>
      <c r="AX569" s="13" t="s">
        <v>73</v>
      </c>
      <c r="AY569" s="207" t="s">
        <v>137</v>
      </c>
    </row>
    <row r="570" spans="1:65" s="14" customFormat="1" ht="11.25">
      <c r="B570" s="208"/>
      <c r="C570" s="209"/>
      <c r="D570" s="199" t="s">
        <v>147</v>
      </c>
      <c r="E570" s="210" t="s">
        <v>1</v>
      </c>
      <c r="F570" s="211" t="s">
        <v>8</v>
      </c>
      <c r="G570" s="209"/>
      <c r="H570" s="212">
        <v>12</v>
      </c>
      <c r="I570" s="213"/>
      <c r="J570" s="209"/>
      <c r="K570" s="209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147</v>
      </c>
      <c r="AU570" s="218" t="s">
        <v>145</v>
      </c>
      <c r="AV570" s="14" t="s">
        <v>145</v>
      </c>
      <c r="AW570" s="14" t="s">
        <v>31</v>
      </c>
      <c r="AX570" s="14" t="s">
        <v>73</v>
      </c>
      <c r="AY570" s="218" t="s">
        <v>137</v>
      </c>
    </row>
    <row r="571" spans="1:65" s="13" customFormat="1" ht="11.25">
      <c r="B571" s="197"/>
      <c r="C571" s="198"/>
      <c r="D571" s="199" t="s">
        <v>147</v>
      </c>
      <c r="E571" s="200" t="s">
        <v>1</v>
      </c>
      <c r="F571" s="201" t="s">
        <v>905</v>
      </c>
      <c r="G571" s="198"/>
      <c r="H571" s="200" t="s">
        <v>1</v>
      </c>
      <c r="I571" s="202"/>
      <c r="J571" s="198"/>
      <c r="K571" s="198"/>
      <c r="L571" s="203"/>
      <c r="M571" s="204"/>
      <c r="N571" s="205"/>
      <c r="O571" s="205"/>
      <c r="P571" s="205"/>
      <c r="Q571" s="205"/>
      <c r="R571" s="205"/>
      <c r="S571" s="205"/>
      <c r="T571" s="206"/>
      <c r="AT571" s="207" t="s">
        <v>147</v>
      </c>
      <c r="AU571" s="207" t="s">
        <v>145</v>
      </c>
      <c r="AV571" s="13" t="s">
        <v>81</v>
      </c>
      <c r="AW571" s="13" t="s">
        <v>31</v>
      </c>
      <c r="AX571" s="13" t="s">
        <v>73</v>
      </c>
      <c r="AY571" s="207" t="s">
        <v>137</v>
      </c>
    </row>
    <row r="572" spans="1:65" s="14" customFormat="1" ht="11.25">
      <c r="B572" s="208"/>
      <c r="C572" s="209"/>
      <c r="D572" s="199" t="s">
        <v>147</v>
      </c>
      <c r="E572" s="210" t="s">
        <v>1</v>
      </c>
      <c r="F572" s="211" t="s">
        <v>906</v>
      </c>
      <c r="G572" s="209"/>
      <c r="H572" s="212">
        <v>14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147</v>
      </c>
      <c r="AU572" s="218" t="s">
        <v>145</v>
      </c>
      <c r="AV572" s="14" t="s">
        <v>145</v>
      </c>
      <c r="AW572" s="14" t="s">
        <v>31</v>
      </c>
      <c r="AX572" s="14" t="s">
        <v>73</v>
      </c>
      <c r="AY572" s="218" t="s">
        <v>137</v>
      </c>
    </row>
    <row r="573" spans="1:65" s="15" customFormat="1" ht="11.25">
      <c r="B573" s="219"/>
      <c r="C573" s="220"/>
      <c r="D573" s="199" t="s">
        <v>147</v>
      </c>
      <c r="E573" s="221" t="s">
        <v>1</v>
      </c>
      <c r="F573" s="222" t="s">
        <v>178</v>
      </c>
      <c r="G573" s="220"/>
      <c r="H573" s="223">
        <v>98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147</v>
      </c>
      <c r="AU573" s="229" t="s">
        <v>145</v>
      </c>
      <c r="AV573" s="15" t="s">
        <v>144</v>
      </c>
      <c r="AW573" s="15" t="s">
        <v>31</v>
      </c>
      <c r="AX573" s="15" t="s">
        <v>81</v>
      </c>
      <c r="AY573" s="229" t="s">
        <v>137</v>
      </c>
    </row>
    <row r="574" spans="1:65" s="14" customFormat="1" ht="11.25">
      <c r="B574" s="208"/>
      <c r="C574" s="209"/>
      <c r="D574" s="199" t="s">
        <v>147</v>
      </c>
      <c r="E574" s="209"/>
      <c r="F574" s="211" t="s">
        <v>907</v>
      </c>
      <c r="G574" s="209"/>
      <c r="H574" s="212">
        <v>117.6</v>
      </c>
      <c r="I574" s="213"/>
      <c r="J574" s="209"/>
      <c r="K574" s="209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147</v>
      </c>
      <c r="AU574" s="218" t="s">
        <v>145</v>
      </c>
      <c r="AV574" s="14" t="s">
        <v>145</v>
      </c>
      <c r="AW574" s="14" t="s">
        <v>4</v>
      </c>
      <c r="AX574" s="14" t="s">
        <v>81</v>
      </c>
      <c r="AY574" s="218" t="s">
        <v>137</v>
      </c>
    </row>
    <row r="575" spans="1:65" s="2" customFormat="1" ht="24.2" customHeight="1">
      <c r="A575" s="34"/>
      <c r="B575" s="35"/>
      <c r="C575" s="230" t="s">
        <v>908</v>
      </c>
      <c r="D575" s="230" t="s">
        <v>374</v>
      </c>
      <c r="E575" s="231" t="s">
        <v>909</v>
      </c>
      <c r="F575" s="232" t="s">
        <v>910</v>
      </c>
      <c r="G575" s="233" t="s">
        <v>244</v>
      </c>
      <c r="H575" s="234">
        <v>102</v>
      </c>
      <c r="I575" s="235"/>
      <c r="J575" s="236">
        <f>ROUND(I575*H575,2)</f>
        <v>0</v>
      </c>
      <c r="K575" s="237"/>
      <c r="L575" s="238"/>
      <c r="M575" s="239" t="s">
        <v>1</v>
      </c>
      <c r="N575" s="240" t="s">
        <v>39</v>
      </c>
      <c r="O575" s="71"/>
      <c r="P575" s="193">
        <f>O575*H575</f>
        <v>0</v>
      </c>
      <c r="Q575" s="193">
        <v>1.0000000000000001E-5</v>
      </c>
      <c r="R575" s="193">
        <f>Q575*H575</f>
        <v>1.0200000000000001E-3</v>
      </c>
      <c r="S575" s="193">
        <v>0</v>
      </c>
      <c r="T575" s="194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95" t="s">
        <v>335</v>
      </c>
      <c r="AT575" s="195" t="s">
        <v>374</v>
      </c>
      <c r="AU575" s="195" t="s">
        <v>145</v>
      </c>
      <c r="AY575" s="17" t="s">
        <v>137</v>
      </c>
      <c r="BE575" s="196">
        <f>IF(N575="základní",J575,0)</f>
        <v>0</v>
      </c>
      <c r="BF575" s="196">
        <f>IF(N575="snížená",J575,0)</f>
        <v>0</v>
      </c>
      <c r="BG575" s="196">
        <f>IF(N575="zákl. přenesená",J575,0)</f>
        <v>0</v>
      </c>
      <c r="BH575" s="196">
        <f>IF(N575="sníž. přenesená",J575,0)</f>
        <v>0</v>
      </c>
      <c r="BI575" s="196">
        <f>IF(N575="nulová",J575,0)</f>
        <v>0</v>
      </c>
      <c r="BJ575" s="17" t="s">
        <v>145</v>
      </c>
      <c r="BK575" s="196">
        <f>ROUND(I575*H575,2)</f>
        <v>0</v>
      </c>
      <c r="BL575" s="17" t="s">
        <v>254</v>
      </c>
      <c r="BM575" s="195" t="s">
        <v>911</v>
      </c>
    </row>
    <row r="576" spans="1:65" s="13" customFormat="1" ht="11.25">
      <c r="B576" s="197"/>
      <c r="C576" s="198"/>
      <c r="D576" s="199" t="s">
        <v>147</v>
      </c>
      <c r="E576" s="200" t="s">
        <v>1</v>
      </c>
      <c r="F576" s="201" t="s">
        <v>912</v>
      </c>
      <c r="G576" s="198"/>
      <c r="H576" s="200" t="s">
        <v>1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147</v>
      </c>
      <c r="AU576" s="207" t="s">
        <v>145</v>
      </c>
      <c r="AV576" s="13" t="s">
        <v>81</v>
      </c>
      <c r="AW576" s="13" t="s">
        <v>31</v>
      </c>
      <c r="AX576" s="13" t="s">
        <v>73</v>
      </c>
      <c r="AY576" s="207" t="s">
        <v>137</v>
      </c>
    </row>
    <row r="577" spans="2:51" s="13" customFormat="1" ht="11.25">
      <c r="B577" s="197"/>
      <c r="C577" s="198"/>
      <c r="D577" s="199" t="s">
        <v>147</v>
      </c>
      <c r="E577" s="200" t="s">
        <v>1</v>
      </c>
      <c r="F577" s="201" t="s">
        <v>913</v>
      </c>
      <c r="G577" s="198"/>
      <c r="H577" s="200" t="s">
        <v>1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147</v>
      </c>
      <c r="AU577" s="207" t="s">
        <v>145</v>
      </c>
      <c r="AV577" s="13" t="s">
        <v>81</v>
      </c>
      <c r="AW577" s="13" t="s">
        <v>31</v>
      </c>
      <c r="AX577" s="13" t="s">
        <v>73</v>
      </c>
      <c r="AY577" s="207" t="s">
        <v>137</v>
      </c>
    </row>
    <row r="578" spans="2:51" s="14" customFormat="1" ht="11.25">
      <c r="B578" s="208"/>
      <c r="C578" s="209"/>
      <c r="D578" s="199" t="s">
        <v>147</v>
      </c>
      <c r="E578" s="210" t="s">
        <v>1</v>
      </c>
      <c r="F578" s="211" t="s">
        <v>217</v>
      </c>
      <c r="G578" s="209"/>
      <c r="H578" s="212">
        <v>10</v>
      </c>
      <c r="I578" s="213"/>
      <c r="J578" s="209"/>
      <c r="K578" s="209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147</v>
      </c>
      <c r="AU578" s="218" t="s">
        <v>145</v>
      </c>
      <c r="AV578" s="14" t="s">
        <v>145</v>
      </c>
      <c r="AW578" s="14" t="s">
        <v>31</v>
      </c>
      <c r="AX578" s="14" t="s">
        <v>73</v>
      </c>
      <c r="AY578" s="218" t="s">
        <v>137</v>
      </c>
    </row>
    <row r="579" spans="2:51" s="13" customFormat="1" ht="11.25">
      <c r="B579" s="197"/>
      <c r="C579" s="198"/>
      <c r="D579" s="199" t="s">
        <v>147</v>
      </c>
      <c r="E579" s="200" t="s">
        <v>1</v>
      </c>
      <c r="F579" s="201" t="s">
        <v>914</v>
      </c>
      <c r="G579" s="198"/>
      <c r="H579" s="200" t="s">
        <v>1</v>
      </c>
      <c r="I579" s="202"/>
      <c r="J579" s="198"/>
      <c r="K579" s="198"/>
      <c r="L579" s="203"/>
      <c r="M579" s="204"/>
      <c r="N579" s="205"/>
      <c r="O579" s="205"/>
      <c r="P579" s="205"/>
      <c r="Q579" s="205"/>
      <c r="R579" s="205"/>
      <c r="S579" s="205"/>
      <c r="T579" s="206"/>
      <c r="AT579" s="207" t="s">
        <v>147</v>
      </c>
      <c r="AU579" s="207" t="s">
        <v>145</v>
      </c>
      <c r="AV579" s="13" t="s">
        <v>81</v>
      </c>
      <c r="AW579" s="13" t="s">
        <v>31</v>
      </c>
      <c r="AX579" s="13" t="s">
        <v>73</v>
      </c>
      <c r="AY579" s="207" t="s">
        <v>137</v>
      </c>
    </row>
    <row r="580" spans="2:51" s="14" customFormat="1" ht="11.25">
      <c r="B580" s="208"/>
      <c r="C580" s="209"/>
      <c r="D580" s="199" t="s">
        <v>147</v>
      </c>
      <c r="E580" s="210" t="s">
        <v>1</v>
      </c>
      <c r="F580" s="211" t="s">
        <v>179</v>
      </c>
      <c r="G580" s="209"/>
      <c r="H580" s="212">
        <v>5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147</v>
      </c>
      <c r="AU580" s="218" t="s">
        <v>145</v>
      </c>
      <c r="AV580" s="14" t="s">
        <v>145</v>
      </c>
      <c r="AW580" s="14" t="s">
        <v>31</v>
      </c>
      <c r="AX580" s="14" t="s">
        <v>73</v>
      </c>
      <c r="AY580" s="218" t="s">
        <v>137</v>
      </c>
    </row>
    <row r="581" spans="2:51" s="13" customFormat="1" ht="11.25">
      <c r="B581" s="197"/>
      <c r="C581" s="198"/>
      <c r="D581" s="199" t="s">
        <v>147</v>
      </c>
      <c r="E581" s="200" t="s">
        <v>1</v>
      </c>
      <c r="F581" s="201" t="s">
        <v>915</v>
      </c>
      <c r="G581" s="198"/>
      <c r="H581" s="200" t="s">
        <v>1</v>
      </c>
      <c r="I581" s="202"/>
      <c r="J581" s="198"/>
      <c r="K581" s="198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147</v>
      </c>
      <c r="AU581" s="207" t="s">
        <v>145</v>
      </c>
      <c r="AV581" s="13" t="s">
        <v>81</v>
      </c>
      <c r="AW581" s="13" t="s">
        <v>31</v>
      </c>
      <c r="AX581" s="13" t="s">
        <v>73</v>
      </c>
      <c r="AY581" s="207" t="s">
        <v>137</v>
      </c>
    </row>
    <row r="582" spans="2:51" s="14" customFormat="1" ht="11.25">
      <c r="B582" s="208"/>
      <c r="C582" s="209"/>
      <c r="D582" s="199" t="s">
        <v>147</v>
      </c>
      <c r="E582" s="210" t="s">
        <v>1</v>
      </c>
      <c r="F582" s="211" t="s">
        <v>249</v>
      </c>
      <c r="G582" s="209"/>
      <c r="H582" s="212">
        <v>15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147</v>
      </c>
      <c r="AU582" s="218" t="s">
        <v>145</v>
      </c>
      <c r="AV582" s="14" t="s">
        <v>145</v>
      </c>
      <c r="AW582" s="14" t="s">
        <v>31</v>
      </c>
      <c r="AX582" s="14" t="s">
        <v>73</v>
      </c>
      <c r="AY582" s="218" t="s">
        <v>137</v>
      </c>
    </row>
    <row r="583" spans="2:51" s="13" customFormat="1" ht="11.25">
      <c r="B583" s="197"/>
      <c r="C583" s="198"/>
      <c r="D583" s="199" t="s">
        <v>147</v>
      </c>
      <c r="E583" s="200" t="s">
        <v>1</v>
      </c>
      <c r="F583" s="201" t="s">
        <v>916</v>
      </c>
      <c r="G583" s="198"/>
      <c r="H583" s="200" t="s">
        <v>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147</v>
      </c>
      <c r="AU583" s="207" t="s">
        <v>145</v>
      </c>
      <c r="AV583" s="13" t="s">
        <v>81</v>
      </c>
      <c r="AW583" s="13" t="s">
        <v>31</v>
      </c>
      <c r="AX583" s="13" t="s">
        <v>73</v>
      </c>
      <c r="AY583" s="207" t="s">
        <v>137</v>
      </c>
    </row>
    <row r="584" spans="2:51" s="14" customFormat="1" ht="11.25">
      <c r="B584" s="208"/>
      <c r="C584" s="209"/>
      <c r="D584" s="199" t="s">
        <v>147</v>
      </c>
      <c r="E584" s="210" t="s">
        <v>1</v>
      </c>
      <c r="F584" s="211" t="s">
        <v>8</v>
      </c>
      <c r="G584" s="209"/>
      <c r="H584" s="212">
        <v>12</v>
      </c>
      <c r="I584" s="213"/>
      <c r="J584" s="209"/>
      <c r="K584" s="209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147</v>
      </c>
      <c r="AU584" s="218" t="s">
        <v>145</v>
      </c>
      <c r="AV584" s="14" t="s">
        <v>145</v>
      </c>
      <c r="AW584" s="14" t="s">
        <v>31</v>
      </c>
      <c r="AX584" s="14" t="s">
        <v>73</v>
      </c>
      <c r="AY584" s="218" t="s">
        <v>137</v>
      </c>
    </row>
    <row r="585" spans="2:51" s="13" customFormat="1" ht="11.25">
      <c r="B585" s="197"/>
      <c r="C585" s="198"/>
      <c r="D585" s="199" t="s">
        <v>147</v>
      </c>
      <c r="E585" s="200" t="s">
        <v>1</v>
      </c>
      <c r="F585" s="201" t="s">
        <v>917</v>
      </c>
      <c r="G585" s="198"/>
      <c r="H585" s="200" t="s">
        <v>1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147</v>
      </c>
      <c r="AU585" s="207" t="s">
        <v>145</v>
      </c>
      <c r="AV585" s="13" t="s">
        <v>81</v>
      </c>
      <c r="AW585" s="13" t="s">
        <v>31</v>
      </c>
      <c r="AX585" s="13" t="s">
        <v>73</v>
      </c>
      <c r="AY585" s="207" t="s">
        <v>137</v>
      </c>
    </row>
    <row r="586" spans="2:51" s="13" customFormat="1" ht="11.25">
      <c r="B586" s="197"/>
      <c r="C586" s="198"/>
      <c r="D586" s="199" t="s">
        <v>147</v>
      </c>
      <c r="E586" s="200" t="s">
        <v>1</v>
      </c>
      <c r="F586" s="201" t="s">
        <v>166</v>
      </c>
      <c r="G586" s="198"/>
      <c r="H586" s="200" t="s">
        <v>1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147</v>
      </c>
      <c r="AU586" s="207" t="s">
        <v>145</v>
      </c>
      <c r="AV586" s="13" t="s">
        <v>81</v>
      </c>
      <c r="AW586" s="13" t="s">
        <v>31</v>
      </c>
      <c r="AX586" s="13" t="s">
        <v>73</v>
      </c>
      <c r="AY586" s="207" t="s">
        <v>137</v>
      </c>
    </row>
    <row r="587" spans="2:51" s="14" customFormat="1" ht="11.25">
      <c r="B587" s="208"/>
      <c r="C587" s="209"/>
      <c r="D587" s="199" t="s">
        <v>147</v>
      </c>
      <c r="E587" s="210" t="s">
        <v>1</v>
      </c>
      <c r="F587" s="211" t="s">
        <v>161</v>
      </c>
      <c r="G587" s="209"/>
      <c r="H587" s="212">
        <v>6</v>
      </c>
      <c r="I587" s="213"/>
      <c r="J587" s="209"/>
      <c r="K587" s="209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147</v>
      </c>
      <c r="AU587" s="218" t="s">
        <v>145</v>
      </c>
      <c r="AV587" s="14" t="s">
        <v>145</v>
      </c>
      <c r="AW587" s="14" t="s">
        <v>31</v>
      </c>
      <c r="AX587" s="14" t="s">
        <v>73</v>
      </c>
      <c r="AY587" s="218" t="s">
        <v>137</v>
      </c>
    </row>
    <row r="588" spans="2:51" s="13" customFormat="1" ht="11.25">
      <c r="B588" s="197"/>
      <c r="C588" s="198"/>
      <c r="D588" s="199" t="s">
        <v>147</v>
      </c>
      <c r="E588" s="200" t="s">
        <v>1</v>
      </c>
      <c r="F588" s="201" t="s">
        <v>168</v>
      </c>
      <c r="G588" s="198"/>
      <c r="H588" s="200" t="s">
        <v>1</v>
      </c>
      <c r="I588" s="202"/>
      <c r="J588" s="198"/>
      <c r="K588" s="198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147</v>
      </c>
      <c r="AU588" s="207" t="s">
        <v>145</v>
      </c>
      <c r="AV588" s="13" t="s">
        <v>81</v>
      </c>
      <c r="AW588" s="13" t="s">
        <v>31</v>
      </c>
      <c r="AX588" s="13" t="s">
        <v>73</v>
      </c>
      <c r="AY588" s="207" t="s">
        <v>137</v>
      </c>
    </row>
    <row r="589" spans="2:51" s="14" customFormat="1" ht="11.25">
      <c r="B589" s="208"/>
      <c r="C589" s="209"/>
      <c r="D589" s="199" t="s">
        <v>147</v>
      </c>
      <c r="E589" s="210" t="s">
        <v>1</v>
      </c>
      <c r="F589" s="211" t="s">
        <v>144</v>
      </c>
      <c r="G589" s="209"/>
      <c r="H589" s="212">
        <v>4</v>
      </c>
      <c r="I589" s="213"/>
      <c r="J589" s="209"/>
      <c r="K589" s="209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147</v>
      </c>
      <c r="AU589" s="218" t="s">
        <v>145</v>
      </c>
      <c r="AV589" s="14" t="s">
        <v>145</v>
      </c>
      <c r="AW589" s="14" t="s">
        <v>31</v>
      </c>
      <c r="AX589" s="14" t="s">
        <v>73</v>
      </c>
      <c r="AY589" s="218" t="s">
        <v>137</v>
      </c>
    </row>
    <row r="590" spans="2:51" s="13" customFormat="1" ht="11.25">
      <c r="B590" s="197"/>
      <c r="C590" s="198"/>
      <c r="D590" s="199" t="s">
        <v>147</v>
      </c>
      <c r="E590" s="200" t="s">
        <v>1</v>
      </c>
      <c r="F590" s="201" t="s">
        <v>172</v>
      </c>
      <c r="G590" s="198"/>
      <c r="H590" s="200" t="s">
        <v>1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147</v>
      </c>
      <c r="AU590" s="207" t="s">
        <v>145</v>
      </c>
      <c r="AV590" s="13" t="s">
        <v>81</v>
      </c>
      <c r="AW590" s="13" t="s">
        <v>31</v>
      </c>
      <c r="AX590" s="13" t="s">
        <v>73</v>
      </c>
      <c r="AY590" s="207" t="s">
        <v>137</v>
      </c>
    </row>
    <row r="591" spans="2:51" s="14" customFormat="1" ht="11.25">
      <c r="B591" s="208"/>
      <c r="C591" s="209"/>
      <c r="D591" s="199" t="s">
        <v>147</v>
      </c>
      <c r="E591" s="210" t="s">
        <v>1</v>
      </c>
      <c r="F591" s="211" t="s">
        <v>161</v>
      </c>
      <c r="G591" s="209"/>
      <c r="H591" s="212">
        <v>6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147</v>
      </c>
      <c r="AU591" s="218" t="s">
        <v>145</v>
      </c>
      <c r="AV591" s="14" t="s">
        <v>145</v>
      </c>
      <c r="AW591" s="14" t="s">
        <v>31</v>
      </c>
      <c r="AX591" s="14" t="s">
        <v>73</v>
      </c>
      <c r="AY591" s="218" t="s">
        <v>137</v>
      </c>
    </row>
    <row r="592" spans="2:51" s="13" customFormat="1" ht="11.25">
      <c r="B592" s="197"/>
      <c r="C592" s="198"/>
      <c r="D592" s="199" t="s">
        <v>147</v>
      </c>
      <c r="E592" s="200" t="s">
        <v>1</v>
      </c>
      <c r="F592" s="201" t="s">
        <v>918</v>
      </c>
      <c r="G592" s="198"/>
      <c r="H592" s="200" t="s">
        <v>1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147</v>
      </c>
      <c r="AU592" s="207" t="s">
        <v>145</v>
      </c>
      <c r="AV592" s="13" t="s">
        <v>81</v>
      </c>
      <c r="AW592" s="13" t="s">
        <v>31</v>
      </c>
      <c r="AX592" s="13" t="s">
        <v>73</v>
      </c>
      <c r="AY592" s="207" t="s">
        <v>137</v>
      </c>
    </row>
    <row r="593" spans="1:65" s="13" customFormat="1" ht="11.25">
      <c r="B593" s="197"/>
      <c r="C593" s="198"/>
      <c r="D593" s="199" t="s">
        <v>147</v>
      </c>
      <c r="E593" s="200" t="s">
        <v>1</v>
      </c>
      <c r="F593" s="201" t="s">
        <v>174</v>
      </c>
      <c r="G593" s="198"/>
      <c r="H593" s="200" t="s">
        <v>1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147</v>
      </c>
      <c r="AU593" s="207" t="s">
        <v>145</v>
      </c>
      <c r="AV593" s="13" t="s">
        <v>81</v>
      </c>
      <c r="AW593" s="13" t="s">
        <v>31</v>
      </c>
      <c r="AX593" s="13" t="s">
        <v>73</v>
      </c>
      <c r="AY593" s="207" t="s">
        <v>137</v>
      </c>
    </row>
    <row r="594" spans="1:65" s="14" customFormat="1" ht="11.25">
      <c r="B594" s="208"/>
      <c r="C594" s="209"/>
      <c r="D594" s="199" t="s">
        <v>147</v>
      </c>
      <c r="E594" s="210" t="s">
        <v>1</v>
      </c>
      <c r="F594" s="211" t="s">
        <v>8</v>
      </c>
      <c r="G594" s="209"/>
      <c r="H594" s="212">
        <v>12</v>
      </c>
      <c r="I594" s="213"/>
      <c r="J594" s="209"/>
      <c r="K594" s="209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147</v>
      </c>
      <c r="AU594" s="218" t="s">
        <v>145</v>
      </c>
      <c r="AV594" s="14" t="s">
        <v>145</v>
      </c>
      <c r="AW594" s="14" t="s">
        <v>31</v>
      </c>
      <c r="AX594" s="14" t="s">
        <v>73</v>
      </c>
      <c r="AY594" s="218" t="s">
        <v>137</v>
      </c>
    </row>
    <row r="595" spans="1:65" s="13" customFormat="1" ht="11.25">
      <c r="B595" s="197"/>
      <c r="C595" s="198"/>
      <c r="D595" s="199" t="s">
        <v>147</v>
      </c>
      <c r="E595" s="200" t="s">
        <v>1</v>
      </c>
      <c r="F595" s="201" t="s">
        <v>176</v>
      </c>
      <c r="G595" s="198"/>
      <c r="H595" s="200" t="s">
        <v>1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147</v>
      </c>
      <c r="AU595" s="207" t="s">
        <v>145</v>
      </c>
      <c r="AV595" s="13" t="s">
        <v>81</v>
      </c>
      <c r="AW595" s="13" t="s">
        <v>31</v>
      </c>
      <c r="AX595" s="13" t="s">
        <v>73</v>
      </c>
      <c r="AY595" s="207" t="s">
        <v>137</v>
      </c>
    </row>
    <row r="596" spans="1:65" s="14" customFormat="1" ht="11.25">
      <c r="B596" s="208"/>
      <c r="C596" s="209"/>
      <c r="D596" s="199" t="s">
        <v>147</v>
      </c>
      <c r="E596" s="210" t="s">
        <v>1</v>
      </c>
      <c r="F596" s="211" t="s">
        <v>249</v>
      </c>
      <c r="G596" s="209"/>
      <c r="H596" s="212">
        <v>15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147</v>
      </c>
      <c r="AU596" s="218" t="s">
        <v>145</v>
      </c>
      <c r="AV596" s="14" t="s">
        <v>145</v>
      </c>
      <c r="AW596" s="14" t="s">
        <v>31</v>
      </c>
      <c r="AX596" s="14" t="s">
        <v>73</v>
      </c>
      <c r="AY596" s="218" t="s">
        <v>137</v>
      </c>
    </row>
    <row r="597" spans="1:65" s="15" customFormat="1" ht="11.25">
      <c r="B597" s="219"/>
      <c r="C597" s="220"/>
      <c r="D597" s="199" t="s">
        <v>147</v>
      </c>
      <c r="E597" s="221" t="s">
        <v>1</v>
      </c>
      <c r="F597" s="222" t="s">
        <v>178</v>
      </c>
      <c r="G597" s="220"/>
      <c r="H597" s="223">
        <v>85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147</v>
      </c>
      <c r="AU597" s="229" t="s">
        <v>145</v>
      </c>
      <c r="AV597" s="15" t="s">
        <v>144</v>
      </c>
      <c r="AW597" s="15" t="s">
        <v>31</v>
      </c>
      <c r="AX597" s="15" t="s">
        <v>81</v>
      </c>
      <c r="AY597" s="229" t="s">
        <v>137</v>
      </c>
    </row>
    <row r="598" spans="1:65" s="14" customFormat="1" ht="11.25">
      <c r="B598" s="208"/>
      <c r="C598" s="209"/>
      <c r="D598" s="199" t="s">
        <v>147</v>
      </c>
      <c r="E598" s="209"/>
      <c r="F598" s="211" t="s">
        <v>919</v>
      </c>
      <c r="G598" s="209"/>
      <c r="H598" s="212">
        <v>102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147</v>
      </c>
      <c r="AU598" s="218" t="s">
        <v>145</v>
      </c>
      <c r="AV598" s="14" t="s">
        <v>145</v>
      </c>
      <c r="AW598" s="14" t="s">
        <v>4</v>
      </c>
      <c r="AX598" s="14" t="s">
        <v>81</v>
      </c>
      <c r="AY598" s="218" t="s">
        <v>137</v>
      </c>
    </row>
    <row r="599" spans="1:65" s="2" customFormat="1" ht="24.2" customHeight="1">
      <c r="A599" s="34"/>
      <c r="B599" s="35"/>
      <c r="C599" s="183" t="s">
        <v>920</v>
      </c>
      <c r="D599" s="183" t="s">
        <v>140</v>
      </c>
      <c r="E599" s="184" t="s">
        <v>921</v>
      </c>
      <c r="F599" s="185" t="s">
        <v>922</v>
      </c>
      <c r="G599" s="186" t="s">
        <v>244</v>
      </c>
      <c r="H599" s="187">
        <v>10</v>
      </c>
      <c r="I599" s="188"/>
      <c r="J599" s="189">
        <f>ROUND(I599*H599,2)</f>
        <v>0</v>
      </c>
      <c r="K599" s="190"/>
      <c r="L599" s="39"/>
      <c r="M599" s="191" t="s">
        <v>1</v>
      </c>
      <c r="N599" s="192" t="s">
        <v>39</v>
      </c>
      <c r="O599" s="71"/>
      <c r="P599" s="193">
        <f>O599*H599</f>
        <v>0</v>
      </c>
      <c r="Q599" s="193">
        <v>0</v>
      </c>
      <c r="R599" s="193">
        <f>Q599*H599</f>
        <v>0</v>
      </c>
      <c r="S599" s="193">
        <v>0</v>
      </c>
      <c r="T599" s="194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5" t="s">
        <v>254</v>
      </c>
      <c r="AT599" s="195" t="s">
        <v>140</v>
      </c>
      <c r="AU599" s="195" t="s">
        <v>145</v>
      </c>
      <c r="AY599" s="17" t="s">
        <v>137</v>
      </c>
      <c r="BE599" s="196">
        <f>IF(N599="základní",J599,0)</f>
        <v>0</v>
      </c>
      <c r="BF599" s="196">
        <f>IF(N599="snížená",J599,0)</f>
        <v>0</v>
      </c>
      <c r="BG599" s="196">
        <f>IF(N599="zákl. přenesená",J599,0)</f>
        <v>0</v>
      </c>
      <c r="BH599" s="196">
        <f>IF(N599="sníž. přenesená",J599,0)</f>
        <v>0</v>
      </c>
      <c r="BI599" s="196">
        <f>IF(N599="nulová",J599,0)</f>
        <v>0</v>
      </c>
      <c r="BJ599" s="17" t="s">
        <v>145</v>
      </c>
      <c r="BK599" s="196">
        <f>ROUND(I599*H599,2)</f>
        <v>0</v>
      </c>
      <c r="BL599" s="17" t="s">
        <v>254</v>
      </c>
      <c r="BM599" s="195" t="s">
        <v>923</v>
      </c>
    </row>
    <row r="600" spans="1:65" s="13" customFormat="1" ht="11.25">
      <c r="B600" s="197"/>
      <c r="C600" s="198"/>
      <c r="D600" s="199" t="s">
        <v>147</v>
      </c>
      <c r="E600" s="200" t="s">
        <v>1</v>
      </c>
      <c r="F600" s="201" t="s">
        <v>924</v>
      </c>
      <c r="G600" s="198"/>
      <c r="H600" s="200" t="s">
        <v>1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147</v>
      </c>
      <c r="AU600" s="207" t="s">
        <v>145</v>
      </c>
      <c r="AV600" s="13" t="s">
        <v>81</v>
      </c>
      <c r="AW600" s="13" t="s">
        <v>31</v>
      </c>
      <c r="AX600" s="13" t="s">
        <v>73</v>
      </c>
      <c r="AY600" s="207" t="s">
        <v>137</v>
      </c>
    </row>
    <row r="601" spans="1:65" s="14" customFormat="1" ht="11.25">
      <c r="B601" s="208"/>
      <c r="C601" s="209"/>
      <c r="D601" s="199" t="s">
        <v>147</v>
      </c>
      <c r="E601" s="210" t="s">
        <v>1</v>
      </c>
      <c r="F601" s="211" t="s">
        <v>217</v>
      </c>
      <c r="G601" s="209"/>
      <c r="H601" s="212">
        <v>10</v>
      </c>
      <c r="I601" s="213"/>
      <c r="J601" s="209"/>
      <c r="K601" s="209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147</v>
      </c>
      <c r="AU601" s="218" t="s">
        <v>145</v>
      </c>
      <c r="AV601" s="14" t="s">
        <v>145</v>
      </c>
      <c r="AW601" s="14" t="s">
        <v>31</v>
      </c>
      <c r="AX601" s="14" t="s">
        <v>81</v>
      </c>
      <c r="AY601" s="218" t="s">
        <v>137</v>
      </c>
    </row>
    <row r="602" spans="1:65" s="2" customFormat="1" ht="24.2" customHeight="1">
      <c r="A602" s="34"/>
      <c r="B602" s="35"/>
      <c r="C602" s="230" t="s">
        <v>925</v>
      </c>
      <c r="D602" s="230" t="s">
        <v>374</v>
      </c>
      <c r="E602" s="231" t="s">
        <v>926</v>
      </c>
      <c r="F602" s="232" t="s">
        <v>927</v>
      </c>
      <c r="G602" s="233" t="s">
        <v>244</v>
      </c>
      <c r="H602" s="234">
        <v>11.5</v>
      </c>
      <c r="I602" s="235"/>
      <c r="J602" s="236">
        <f>ROUND(I602*H602,2)</f>
        <v>0</v>
      </c>
      <c r="K602" s="237"/>
      <c r="L602" s="238"/>
      <c r="M602" s="239" t="s">
        <v>1</v>
      </c>
      <c r="N602" s="240" t="s">
        <v>39</v>
      </c>
      <c r="O602" s="71"/>
      <c r="P602" s="193">
        <f>O602*H602</f>
        <v>0</v>
      </c>
      <c r="Q602" s="193">
        <v>1.3999999999999999E-4</v>
      </c>
      <c r="R602" s="193">
        <f>Q602*H602</f>
        <v>1.6099999999999999E-3</v>
      </c>
      <c r="S602" s="193">
        <v>0</v>
      </c>
      <c r="T602" s="194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5" t="s">
        <v>335</v>
      </c>
      <c r="AT602" s="195" t="s">
        <v>374</v>
      </c>
      <c r="AU602" s="195" t="s">
        <v>145</v>
      </c>
      <c r="AY602" s="17" t="s">
        <v>137</v>
      </c>
      <c r="BE602" s="196">
        <f>IF(N602="základní",J602,0)</f>
        <v>0</v>
      </c>
      <c r="BF602" s="196">
        <f>IF(N602="snížená",J602,0)</f>
        <v>0</v>
      </c>
      <c r="BG602" s="196">
        <f>IF(N602="zákl. přenesená",J602,0)</f>
        <v>0</v>
      </c>
      <c r="BH602" s="196">
        <f>IF(N602="sníž. přenesená",J602,0)</f>
        <v>0</v>
      </c>
      <c r="BI602" s="196">
        <f>IF(N602="nulová",J602,0)</f>
        <v>0</v>
      </c>
      <c r="BJ602" s="17" t="s">
        <v>145</v>
      </c>
      <c r="BK602" s="196">
        <f>ROUND(I602*H602,2)</f>
        <v>0</v>
      </c>
      <c r="BL602" s="17" t="s">
        <v>254</v>
      </c>
      <c r="BM602" s="195" t="s">
        <v>928</v>
      </c>
    </row>
    <row r="603" spans="1:65" s="14" customFormat="1" ht="11.25">
      <c r="B603" s="208"/>
      <c r="C603" s="209"/>
      <c r="D603" s="199" t="s">
        <v>147</v>
      </c>
      <c r="E603" s="209"/>
      <c r="F603" s="211" t="s">
        <v>929</v>
      </c>
      <c r="G603" s="209"/>
      <c r="H603" s="212">
        <v>11.5</v>
      </c>
      <c r="I603" s="213"/>
      <c r="J603" s="209"/>
      <c r="K603" s="209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147</v>
      </c>
      <c r="AU603" s="218" t="s">
        <v>145</v>
      </c>
      <c r="AV603" s="14" t="s">
        <v>145</v>
      </c>
      <c r="AW603" s="14" t="s">
        <v>4</v>
      </c>
      <c r="AX603" s="14" t="s">
        <v>81</v>
      </c>
      <c r="AY603" s="218" t="s">
        <v>137</v>
      </c>
    </row>
    <row r="604" spans="1:65" s="2" customFormat="1" ht="33" customHeight="1">
      <c r="A604" s="34"/>
      <c r="B604" s="35"/>
      <c r="C604" s="183" t="s">
        <v>930</v>
      </c>
      <c r="D604" s="183" t="s">
        <v>140</v>
      </c>
      <c r="E604" s="184" t="s">
        <v>931</v>
      </c>
      <c r="F604" s="185" t="s">
        <v>932</v>
      </c>
      <c r="G604" s="186" t="s">
        <v>244</v>
      </c>
      <c r="H604" s="187">
        <v>12</v>
      </c>
      <c r="I604" s="188"/>
      <c r="J604" s="189">
        <f>ROUND(I604*H604,2)</f>
        <v>0</v>
      </c>
      <c r="K604" s="190"/>
      <c r="L604" s="39"/>
      <c r="M604" s="191" t="s">
        <v>1</v>
      </c>
      <c r="N604" s="192" t="s">
        <v>39</v>
      </c>
      <c r="O604" s="71"/>
      <c r="P604" s="193">
        <f>O604*H604</f>
        <v>0</v>
      </c>
      <c r="Q604" s="193">
        <v>0</v>
      </c>
      <c r="R604" s="193">
        <f>Q604*H604</f>
        <v>0</v>
      </c>
      <c r="S604" s="193">
        <v>0</v>
      </c>
      <c r="T604" s="194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95" t="s">
        <v>254</v>
      </c>
      <c r="AT604" s="195" t="s">
        <v>140</v>
      </c>
      <c r="AU604" s="195" t="s">
        <v>145</v>
      </c>
      <c r="AY604" s="17" t="s">
        <v>137</v>
      </c>
      <c r="BE604" s="196">
        <f>IF(N604="základní",J604,0)</f>
        <v>0</v>
      </c>
      <c r="BF604" s="196">
        <f>IF(N604="snížená",J604,0)</f>
        <v>0</v>
      </c>
      <c r="BG604" s="196">
        <f>IF(N604="zákl. přenesená",J604,0)</f>
        <v>0</v>
      </c>
      <c r="BH604" s="196">
        <f>IF(N604="sníž. přenesená",J604,0)</f>
        <v>0</v>
      </c>
      <c r="BI604" s="196">
        <f>IF(N604="nulová",J604,0)</f>
        <v>0</v>
      </c>
      <c r="BJ604" s="17" t="s">
        <v>145</v>
      </c>
      <c r="BK604" s="196">
        <f>ROUND(I604*H604,2)</f>
        <v>0</v>
      </c>
      <c r="BL604" s="17" t="s">
        <v>254</v>
      </c>
      <c r="BM604" s="195" t="s">
        <v>933</v>
      </c>
    </row>
    <row r="605" spans="1:65" s="13" customFormat="1" ht="11.25">
      <c r="B605" s="197"/>
      <c r="C605" s="198"/>
      <c r="D605" s="199" t="s">
        <v>147</v>
      </c>
      <c r="E605" s="200" t="s">
        <v>1</v>
      </c>
      <c r="F605" s="201" t="s">
        <v>934</v>
      </c>
      <c r="G605" s="198"/>
      <c r="H605" s="200" t="s">
        <v>1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147</v>
      </c>
      <c r="AU605" s="207" t="s">
        <v>145</v>
      </c>
      <c r="AV605" s="13" t="s">
        <v>81</v>
      </c>
      <c r="AW605" s="13" t="s">
        <v>31</v>
      </c>
      <c r="AX605" s="13" t="s">
        <v>73</v>
      </c>
      <c r="AY605" s="207" t="s">
        <v>137</v>
      </c>
    </row>
    <row r="606" spans="1:65" s="14" customFormat="1" ht="11.25">
      <c r="B606" s="208"/>
      <c r="C606" s="209"/>
      <c r="D606" s="199" t="s">
        <v>147</v>
      </c>
      <c r="E606" s="210" t="s">
        <v>1</v>
      </c>
      <c r="F606" s="211" t="s">
        <v>8</v>
      </c>
      <c r="G606" s="209"/>
      <c r="H606" s="212">
        <v>12</v>
      </c>
      <c r="I606" s="213"/>
      <c r="J606" s="209"/>
      <c r="K606" s="209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147</v>
      </c>
      <c r="AU606" s="218" t="s">
        <v>145</v>
      </c>
      <c r="AV606" s="14" t="s">
        <v>145</v>
      </c>
      <c r="AW606" s="14" t="s">
        <v>31</v>
      </c>
      <c r="AX606" s="14" t="s">
        <v>81</v>
      </c>
      <c r="AY606" s="218" t="s">
        <v>137</v>
      </c>
    </row>
    <row r="607" spans="1:65" s="2" customFormat="1" ht="24.2" customHeight="1">
      <c r="A607" s="34"/>
      <c r="B607" s="35"/>
      <c r="C607" s="230" t="s">
        <v>935</v>
      </c>
      <c r="D607" s="230" t="s">
        <v>374</v>
      </c>
      <c r="E607" s="231" t="s">
        <v>936</v>
      </c>
      <c r="F607" s="232" t="s">
        <v>937</v>
      </c>
      <c r="G607" s="233" t="s">
        <v>244</v>
      </c>
      <c r="H607" s="234">
        <v>14.4</v>
      </c>
      <c r="I607" s="235"/>
      <c r="J607" s="236">
        <f>ROUND(I607*H607,2)</f>
        <v>0</v>
      </c>
      <c r="K607" s="237"/>
      <c r="L607" s="238"/>
      <c r="M607" s="239" t="s">
        <v>1</v>
      </c>
      <c r="N607" s="240" t="s">
        <v>39</v>
      </c>
      <c r="O607" s="71"/>
      <c r="P607" s="193">
        <f>O607*H607</f>
        <v>0</v>
      </c>
      <c r="Q607" s="193">
        <v>2.5000000000000001E-4</v>
      </c>
      <c r="R607" s="193">
        <f>Q607*H607</f>
        <v>3.6000000000000003E-3</v>
      </c>
      <c r="S607" s="193">
        <v>0</v>
      </c>
      <c r="T607" s="194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5" t="s">
        <v>335</v>
      </c>
      <c r="AT607" s="195" t="s">
        <v>374</v>
      </c>
      <c r="AU607" s="195" t="s">
        <v>145</v>
      </c>
      <c r="AY607" s="17" t="s">
        <v>137</v>
      </c>
      <c r="BE607" s="196">
        <f>IF(N607="základní",J607,0)</f>
        <v>0</v>
      </c>
      <c r="BF607" s="196">
        <f>IF(N607="snížená",J607,0)</f>
        <v>0</v>
      </c>
      <c r="BG607" s="196">
        <f>IF(N607="zákl. přenesená",J607,0)</f>
        <v>0</v>
      </c>
      <c r="BH607" s="196">
        <f>IF(N607="sníž. přenesená",J607,0)</f>
        <v>0</v>
      </c>
      <c r="BI607" s="196">
        <f>IF(N607="nulová",J607,0)</f>
        <v>0</v>
      </c>
      <c r="BJ607" s="17" t="s">
        <v>145</v>
      </c>
      <c r="BK607" s="196">
        <f>ROUND(I607*H607,2)</f>
        <v>0</v>
      </c>
      <c r="BL607" s="17" t="s">
        <v>254</v>
      </c>
      <c r="BM607" s="195" t="s">
        <v>938</v>
      </c>
    </row>
    <row r="608" spans="1:65" s="14" customFormat="1" ht="11.25">
      <c r="B608" s="208"/>
      <c r="C608" s="209"/>
      <c r="D608" s="199" t="s">
        <v>147</v>
      </c>
      <c r="E608" s="209"/>
      <c r="F608" s="211" t="s">
        <v>939</v>
      </c>
      <c r="G608" s="209"/>
      <c r="H608" s="212">
        <v>14.4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147</v>
      </c>
      <c r="AU608" s="218" t="s">
        <v>145</v>
      </c>
      <c r="AV608" s="14" t="s">
        <v>145</v>
      </c>
      <c r="AW608" s="14" t="s">
        <v>4</v>
      </c>
      <c r="AX608" s="14" t="s">
        <v>81</v>
      </c>
      <c r="AY608" s="218" t="s">
        <v>137</v>
      </c>
    </row>
    <row r="609" spans="1:65" s="2" customFormat="1" ht="24.2" customHeight="1">
      <c r="A609" s="34"/>
      <c r="B609" s="35"/>
      <c r="C609" s="183" t="s">
        <v>940</v>
      </c>
      <c r="D609" s="183" t="s">
        <v>140</v>
      </c>
      <c r="E609" s="184" t="s">
        <v>941</v>
      </c>
      <c r="F609" s="185" t="s">
        <v>942</v>
      </c>
      <c r="G609" s="186" t="s">
        <v>244</v>
      </c>
      <c r="H609" s="187">
        <v>5</v>
      </c>
      <c r="I609" s="188"/>
      <c r="J609" s="189">
        <f>ROUND(I609*H609,2)</f>
        <v>0</v>
      </c>
      <c r="K609" s="190"/>
      <c r="L609" s="39"/>
      <c r="M609" s="191" t="s">
        <v>1</v>
      </c>
      <c r="N609" s="192" t="s">
        <v>39</v>
      </c>
      <c r="O609" s="71"/>
      <c r="P609" s="193">
        <f>O609*H609</f>
        <v>0</v>
      </c>
      <c r="Q609" s="193">
        <v>0</v>
      </c>
      <c r="R609" s="193">
        <f>Q609*H609</f>
        <v>0</v>
      </c>
      <c r="S609" s="193">
        <v>0</v>
      </c>
      <c r="T609" s="194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5" t="s">
        <v>254</v>
      </c>
      <c r="AT609" s="195" t="s">
        <v>140</v>
      </c>
      <c r="AU609" s="195" t="s">
        <v>145</v>
      </c>
      <c r="AY609" s="17" t="s">
        <v>137</v>
      </c>
      <c r="BE609" s="196">
        <f>IF(N609="základní",J609,0)</f>
        <v>0</v>
      </c>
      <c r="BF609" s="196">
        <f>IF(N609="snížená",J609,0)</f>
        <v>0</v>
      </c>
      <c r="BG609" s="196">
        <f>IF(N609="zákl. přenesená",J609,0)</f>
        <v>0</v>
      </c>
      <c r="BH609" s="196">
        <f>IF(N609="sníž. přenesená",J609,0)</f>
        <v>0</v>
      </c>
      <c r="BI609" s="196">
        <f>IF(N609="nulová",J609,0)</f>
        <v>0</v>
      </c>
      <c r="BJ609" s="17" t="s">
        <v>145</v>
      </c>
      <c r="BK609" s="196">
        <f>ROUND(I609*H609,2)</f>
        <v>0</v>
      </c>
      <c r="BL609" s="17" t="s">
        <v>254</v>
      </c>
      <c r="BM609" s="195" t="s">
        <v>943</v>
      </c>
    </row>
    <row r="610" spans="1:65" s="13" customFormat="1" ht="11.25">
      <c r="B610" s="197"/>
      <c r="C610" s="198"/>
      <c r="D610" s="199" t="s">
        <v>147</v>
      </c>
      <c r="E610" s="200" t="s">
        <v>1</v>
      </c>
      <c r="F610" s="201" t="s">
        <v>944</v>
      </c>
      <c r="G610" s="198"/>
      <c r="H610" s="200" t="s">
        <v>1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147</v>
      </c>
      <c r="AU610" s="207" t="s">
        <v>145</v>
      </c>
      <c r="AV610" s="13" t="s">
        <v>81</v>
      </c>
      <c r="AW610" s="13" t="s">
        <v>31</v>
      </c>
      <c r="AX610" s="13" t="s">
        <v>73</v>
      </c>
      <c r="AY610" s="207" t="s">
        <v>137</v>
      </c>
    </row>
    <row r="611" spans="1:65" s="14" customFormat="1" ht="11.25">
      <c r="B611" s="208"/>
      <c r="C611" s="209"/>
      <c r="D611" s="199" t="s">
        <v>147</v>
      </c>
      <c r="E611" s="210" t="s">
        <v>1</v>
      </c>
      <c r="F611" s="211" t="s">
        <v>179</v>
      </c>
      <c r="G611" s="209"/>
      <c r="H611" s="212">
        <v>5</v>
      </c>
      <c r="I611" s="213"/>
      <c r="J611" s="209"/>
      <c r="K611" s="209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147</v>
      </c>
      <c r="AU611" s="218" t="s">
        <v>145</v>
      </c>
      <c r="AV611" s="14" t="s">
        <v>145</v>
      </c>
      <c r="AW611" s="14" t="s">
        <v>31</v>
      </c>
      <c r="AX611" s="14" t="s">
        <v>81</v>
      </c>
      <c r="AY611" s="218" t="s">
        <v>137</v>
      </c>
    </row>
    <row r="612" spans="1:65" s="2" customFormat="1" ht="24.2" customHeight="1">
      <c r="A612" s="34"/>
      <c r="B612" s="35"/>
      <c r="C612" s="230" t="s">
        <v>945</v>
      </c>
      <c r="D612" s="230" t="s">
        <v>374</v>
      </c>
      <c r="E612" s="231" t="s">
        <v>946</v>
      </c>
      <c r="F612" s="232" t="s">
        <v>947</v>
      </c>
      <c r="G612" s="233" t="s">
        <v>244</v>
      </c>
      <c r="H612" s="234">
        <v>6</v>
      </c>
      <c r="I612" s="235"/>
      <c r="J612" s="236">
        <f>ROUND(I612*H612,2)</f>
        <v>0</v>
      </c>
      <c r="K612" s="237"/>
      <c r="L612" s="238"/>
      <c r="M612" s="239" t="s">
        <v>1</v>
      </c>
      <c r="N612" s="240" t="s">
        <v>39</v>
      </c>
      <c r="O612" s="71"/>
      <c r="P612" s="193">
        <f>O612*H612</f>
        <v>0</v>
      </c>
      <c r="Q612" s="193">
        <v>5.2999999999999998E-4</v>
      </c>
      <c r="R612" s="193">
        <f>Q612*H612</f>
        <v>3.1799999999999997E-3</v>
      </c>
      <c r="S612" s="193">
        <v>0</v>
      </c>
      <c r="T612" s="194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5" t="s">
        <v>335</v>
      </c>
      <c r="AT612" s="195" t="s">
        <v>374</v>
      </c>
      <c r="AU612" s="195" t="s">
        <v>145</v>
      </c>
      <c r="AY612" s="17" t="s">
        <v>137</v>
      </c>
      <c r="BE612" s="196">
        <f>IF(N612="základní",J612,0)</f>
        <v>0</v>
      </c>
      <c r="BF612" s="196">
        <f>IF(N612="snížená",J612,0)</f>
        <v>0</v>
      </c>
      <c r="BG612" s="196">
        <f>IF(N612="zákl. přenesená",J612,0)</f>
        <v>0</v>
      </c>
      <c r="BH612" s="196">
        <f>IF(N612="sníž. přenesená",J612,0)</f>
        <v>0</v>
      </c>
      <c r="BI612" s="196">
        <f>IF(N612="nulová",J612,0)</f>
        <v>0</v>
      </c>
      <c r="BJ612" s="17" t="s">
        <v>145</v>
      </c>
      <c r="BK612" s="196">
        <f>ROUND(I612*H612,2)</f>
        <v>0</v>
      </c>
      <c r="BL612" s="17" t="s">
        <v>254</v>
      </c>
      <c r="BM612" s="195" t="s">
        <v>948</v>
      </c>
    </row>
    <row r="613" spans="1:65" s="14" customFormat="1" ht="11.25">
      <c r="B613" s="208"/>
      <c r="C613" s="209"/>
      <c r="D613" s="199" t="s">
        <v>147</v>
      </c>
      <c r="E613" s="209"/>
      <c r="F613" s="211" t="s">
        <v>949</v>
      </c>
      <c r="G613" s="209"/>
      <c r="H613" s="212">
        <v>6</v>
      </c>
      <c r="I613" s="213"/>
      <c r="J613" s="209"/>
      <c r="K613" s="209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147</v>
      </c>
      <c r="AU613" s="218" t="s">
        <v>145</v>
      </c>
      <c r="AV613" s="14" t="s">
        <v>145</v>
      </c>
      <c r="AW613" s="14" t="s">
        <v>4</v>
      </c>
      <c r="AX613" s="14" t="s">
        <v>81</v>
      </c>
      <c r="AY613" s="218" t="s">
        <v>137</v>
      </c>
    </row>
    <row r="614" spans="1:65" s="2" customFormat="1" ht="24.2" customHeight="1">
      <c r="A614" s="34"/>
      <c r="B614" s="35"/>
      <c r="C614" s="183" t="s">
        <v>950</v>
      </c>
      <c r="D614" s="183" t="s">
        <v>140</v>
      </c>
      <c r="E614" s="184" t="s">
        <v>951</v>
      </c>
      <c r="F614" s="185" t="s">
        <v>952</v>
      </c>
      <c r="G614" s="186" t="s">
        <v>233</v>
      </c>
      <c r="H614" s="187">
        <v>40</v>
      </c>
      <c r="I614" s="188"/>
      <c r="J614" s="189">
        <f t="shared" ref="J614:J623" si="20">ROUND(I614*H614,2)</f>
        <v>0</v>
      </c>
      <c r="K614" s="190"/>
      <c r="L614" s="39"/>
      <c r="M614" s="191" t="s">
        <v>1</v>
      </c>
      <c r="N614" s="192" t="s">
        <v>39</v>
      </c>
      <c r="O614" s="71"/>
      <c r="P614" s="193">
        <f t="shared" ref="P614:P623" si="21">O614*H614</f>
        <v>0</v>
      </c>
      <c r="Q614" s="193">
        <v>0</v>
      </c>
      <c r="R614" s="193">
        <f t="shared" ref="R614:R623" si="22">Q614*H614</f>
        <v>0</v>
      </c>
      <c r="S614" s="193">
        <v>0</v>
      </c>
      <c r="T614" s="194">
        <f t="shared" ref="T614:T623" si="23"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95" t="s">
        <v>254</v>
      </c>
      <c r="AT614" s="195" t="s">
        <v>140</v>
      </c>
      <c r="AU614" s="195" t="s">
        <v>145</v>
      </c>
      <c r="AY614" s="17" t="s">
        <v>137</v>
      </c>
      <c r="BE614" s="196">
        <f t="shared" ref="BE614:BE623" si="24">IF(N614="základní",J614,0)</f>
        <v>0</v>
      </c>
      <c r="BF614" s="196">
        <f t="shared" ref="BF614:BF623" si="25">IF(N614="snížená",J614,0)</f>
        <v>0</v>
      </c>
      <c r="BG614" s="196">
        <f t="shared" ref="BG614:BG623" si="26">IF(N614="zákl. přenesená",J614,0)</f>
        <v>0</v>
      </c>
      <c r="BH614" s="196">
        <f t="shared" ref="BH614:BH623" si="27">IF(N614="sníž. přenesená",J614,0)</f>
        <v>0</v>
      </c>
      <c r="BI614" s="196">
        <f t="shared" ref="BI614:BI623" si="28">IF(N614="nulová",J614,0)</f>
        <v>0</v>
      </c>
      <c r="BJ614" s="17" t="s">
        <v>145</v>
      </c>
      <c r="BK614" s="196">
        <f t="shared" ref="BK614:BK623" si="29">ROUND(I614*H614,2)</f>
        <v>0</v>
      </c>
      <c r="BL614" s="17" t="s">
        <v>254</v>
      </c>
      <c r="BM614" s="195" t="s">
        <v>953</v>
      </c>
    </row>
    <row r="615" spans="1:65" s="2" customFormat="1" ht="24.2" customHeight="1">
      <c r="A615" s="34"/>
      <c r="B615" s="35"/>
      <c r="C615" s="183" t="s">
        <v>954</v>
      </c>
      <c r="D615" s="183" t="s">
        <v>140</v>
      </c>
      <c r="E615" s="184" t="s">
        <v>955</v>
      </c>
      <c r="F615" s="185" t="s">
        <v>956</v>
      </c>
      <c r="G615" s="186" t="s">
        <v>233</v>
      </c>
      <c r="H615" s="187">
        <v>10</v>
      </c>
      <c r="I615" s="188"/>
      <c r="J615" s="189">
        <f t="shared" si="20"/>
        <v>0</v>
      </c>
      <c r="K615" s="190"/>
      <c r="L615" s="39"/>
      <c r="M615" s="191" t="s">
        <v>1</v>
      </c>
      <c r="N615" s="192" t="s">
        <v>39</v>
      </c>
      <c r="O615" s="71"/>
      <c r="P615" s="193">
        <f t="shared" si="21"/>
        <v>0</v>
      </c>
      <c r="Q615" s="193">
        <v>0</v>
      </c>
      <c r="R615" s="193">
        <f t="shared" si="22"/>
        <v>0</v>
      </c>
      <c r="S615" s="193">
        <v>0</v>
      </c>
      <c r="T615" s="194">
        <f t="shared" si="23"/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5" t="s">
        <v>254</v>
      </c>
      <c r="AT615" s="195" t="s">
        <v>140</v>
      </c>
      <c r="AU615" s="195" t="s">
        <v>145</v>
      </c>
      <c r="AY615" s="17" t="s">
        <v>137</v>
      </c>
      <c r="BE615" s="196">
        <f t="shared" si="24"/>
        <v>0</v>
      </c>
      <c r="BF615" s="196">
        <f t="shared" si="25"/>
        <v>0</v>
      </c>
      <c r="BG615" s="196">
        <f t="shared" si="26"/>
        <v>0</v>
      </c>
      <c r="BH615" s="196">
        <f t="shared" si="27"/>
        <v>0</v>
      </c>
      <c r="BI615" s="196">
        <f t="shared" si="28"/>
        <v>0</v>
      </c>
      <c r="BJ615" s="17" t="s">
        <v>145</v>
      </c>
      <c r="BK615" s="196">
        <f t="shared" si="29"/>
        <v>0</v>
      </c>
      <c r="BL615" s="17" t="s">
        <v>254</v>
      </c>
      <c r="BM615" s="195" t="s">
        <v>957</v>
      </c>
    </row>
    <row r="616" spans="1:65" s="2" customFormat="1" ht="21.75" customHeight="1">
      <c r="A616" s="34"/>
      <c r="B616" s="35"/>
      <c r="C616" s="183" t="s">
        <v>958</v>
      </c>
      <c r="D616" s="183" t="s">
        <v>140</v>
      </c>
      <c r="E616" s="184" t="s">
        <v>959</v>
      </c>
      <c r="F616" s="185" t="s">
        <v>960</v>
      </c>
      <c r="G616" s="186" t="s">
        <v>233</v>
      </c>
      <c r="H616" s="187">
        <v>35</v>
      </c>
      <c r="I616" s="188"/>
      <c r="J616" s="189">
        <f t="shared" si="20"/>
        <v>0</v>
      </c>
      <c r="K616" s="190"/>
      <c r="L616" s="39"/>
      <c r="M616" s="191" t="s">
        <v>1</v>
      </c>
      <c r="N616" s="192" t="s">
        <v>39</v>
      </c>
      <c r="O616" s="71"/>
      <c r="P616" s="193">
        <f t="shared" si="21"/>
        <v>0</v>
      </c>
      <c r="Q616" s="193">
        <v>0</v>
      </c>
      <c r="R616" s="193">
        <f t="shared" si="22"/>
        <v>0</v>
      </c>
      <c r="S616" s="193">
        <v>0</v>
      </c>
      <c r="T616" s="194">
        <f t="shared" si="23"/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5" t="s">
        <v>254</v>
      </c>
      <c r="AT616" s="195" t="s">
        <v>140</v>
      </c>
      <c r="AU616" s="195" t="s">
        <v>145</v>
      </c>
      <c r="AY616" s="17" t="s">
        <v>137</v>
      </c>
      <c r="BE616" s="196">
        <f t="shared" si="24"/>
        <v>0</v>
      </c>
      <c r="BF616" s="196">
        <f t="shared" si="25"/>
        <v>0</v>
      </c>
      <c r="BG616" s="196">
        <f t="shared" si="26"/>
        <v>0</v>
      </c>
      <c r="BH616" s="196">
        <f t="shared" si="27"/>
        <v>0</v>
      </c>
      <c r="BI616" s="196">
        <f t="shared" si="28"/>
        <v>0</v>
      </c>
      <c r="BJ616" s="17" t="s">
        <v>145</v>
      </c>
      <c r="BK616" s="196">
        <f t="shared" si="29"/>
        <v>0</v>
      </c>
      <c r="BL616" s="17" t="s">
        <v>254</v>
      </c>
      <c r="BM616" s="195" t="s">
        <v>961</v>
      </c>
    </row>
    <row r="617" spans="1:65" s="2" customFormat="1" ht="24.2" customHeight="1">
      <c r="A617" s="34"/>
      <c r="B617" s="35"/>
      <c r="C617" s="183" t="s">
        <v>962</v>
      </c>
      <c r="D617" s="183" t="s">
        <v>140</v>
      </c>
      <c r="E617" s="184" t="s">
        <v>963</v>
      </c>
      <c r="F617" s="185" t="s">
        <v>964</v>
      </c>
      <c r="G617" s="186" t="s">
        <v>233</v>
      </c>
      <c r="H617" s="187">
        <v>1</v>
      </c>
      <c r="I617" s="188"/>
      <c r="J617" s="189">
        <f t="shared" si="20"/>
        <v>0</v>
      </c>
      <c r="K617" s="190"/>
      <c r="L617" s="39"/>
      <c r="M617" s="191" t="s">
        <v>1</v>
      </c>
      <c r="N617" s="192" t="s">
        <v>39</v>
      </c>
      <c r="O617" s="71"/>
      <c r="P617" s="193">
        <f t="shared" si="21"/>
        <v>0</v>
      </c>
      <c r="Q617" s="193">
        <v>0</v>
      </c>
      <c r="R617" s="193">
        <f t="shared" si="22"/>
        <v>0</v>
      </c>
      <c r="S617" s="193">
        <v>0</v>
      </c>
      <c r="T617" s="194">
        <f t="shared" si="23"/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5" t="s">
        <v>254</v>
      </c>
      <c r="AT617" s="195" t="s">
        <v>140</v>
      </c>
      <c r="AU617" s="195" t="s">
        <v>145</v>
      </c>
      <c r="AY617" s="17" t="s">
        <v>137</v>
      </c>
      <c r="BE617" s="196">
        <f t="shared" si="24"/>
        <v>0</v>
      </c>
      <c r="BF617" s="196">
        <f t="shared" si="25"/>
        <v>0</v>
      </c>
      <c r="BG617" s="196">
        <f t="shared" si="26"/>
        <v>0</v>
      </c>
      <c r="BH617" s="196">
        <f t="shared" si="27"/>
        <v>0</v>
      </c>
      <c r="BI617" s="196">
        <f t="shared" si="28"/>
        <v>0</v>
      </c>
      <c r="BJ617" s="17" t="s">
        <v>145</v>
      </c>
      <c r="BK617" s="196">
        <f t="shared" si="29"/>
        <v>0</v>
      </c>
      <c r="BL617" s="17" t="s">
        <v>254</v>
      </c>
      <c r="BM617" s="195" t="s">
        <v>965</v>
      </c>
    </row>
    <row r="618" spans="1:65" s="2" customFormat="1" ht="24.2" customHeight="1">
      <c r="A618" s="34"/>
      <c r="B618" s="35"/>
      <c r="C618" s="230" t="s">
        <v>966</v>
      </c>
      <c r="D618" s="230" t="s">
        <v>374</v>
      </c>
      <c r="E618" s="231" t="s">
        <v>967</v>
      </c>
      <c r="F618" s="232" t="s">
        <v>968</v>
      </c>
      <c r="G618" s="233" t="s">
        <v>233</v>
      </c>
      <c r="H618" s="234">
        <v>1</v>
      </c>
      <c r="I618" s="235"/>
      <c r="J618" s="236">
        <f t="shared" si="20"/>
        <v>0</v>
      </c>
      <c r="K618" s="237"/>
      <c r="L618" s="238"/>
      <c r="M618" s="239" t="s">
        <v>1</v>
      </c>
      <c r="N618" s="240" t="s">
        <v>39</v>
      </c>
      <c r="O618" s="71"/>
      <c r="P618" s="193">
        <f t="shared" si="21"/>
        <v>0</v>
      </c>
      <c r="Q618" s="193">
        <v>1.6199999999999999E-3</v>
      </c>
      <c r="R618" s="193">
        <f t="shared" si="22"/>
        <v>1.6199999999999999E-3</v>
      </c>
      <c r="S618" s="193">
        <v>0</v>
      </c>
      <c r="T618" s="194">
        <f t="shared" si="23"/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5" t="s">
        <v>335</v>
      </c>
      <c r="AT618" s="195" t="s">
        <v>374</v>
      </c>
      <c r="AU618" s="195" t="s">
        <v>145</v>
      </c>
      <c r="AY618" s="17" t="s">
        <v>137</v>
      </c>
      <c r="BE618" s="196">
        <f t="shared" si="24"/>
        <v>0</v>
      </c>
      <c r="BF618" s="196">
        <f t="shared" si="25"/>
        <v>0</v>
      </c>
      <c r="BG618" s="196">
        <f t="shared" si="26"/>
        <v>0</v>
      </c>
      <c r="BH618" s="196">
        <f t="shared" si="27"/>
        <v>0</v>
      </c>
      <c r="BI618" s="196">
        <f t="shared" si="28"/>
        <v>0</v>
      </c>
      <c r="BJ618" s="17" t="s">
        <v>145</v>
      </c>
      <c r="BK618" s="196">
        <f t="shared" si="29"/>
        <v>0</v>
      </c>
      <c r="BL618" s="17" t="s">
        <v>254</v>
      </c>
      <c r="BM618" s="195" t="s">
        <v>969</v>
      </c>
    </row>
    <row r="619" spans="1:65" s="2" customFormat="1" ht="24.2" customHeight="1">
      <c r="A619" s="34"/>
      <c r="B619" s="35"/>
      <c r="C619" s="183" t="s">
        <v>970</v>
      </c>
      <c r="D619" s="183" t="s">
        <v>140</v>
      </c>
      <c r="E619" s="184" t="s">
        <v>971</v>
      </c>
      <c r="F619" s="185" t="s">
        <v>972</v>
      </c>
      <c r="G619" s="186" t="s">
        <v>233</v>
      </c>
      <c r="H619" s="187">
        <v>1</v>
      </c>
      <c r="I619" s="188"/>
      <c r="J619" s="189">
        <f t="shared" si="20"/>
        <v>0</v>
      </c>
      <c r="K619" s="190"/>
      <c r="L619" s="39"/>
      <c r="M619" s="191" t="s">
        <v>1</v>
      </c>
      <c r="N619" s="192" t="s">
        <v>39</v>
      </c>
      <c r="O619" s="71"/>
      <c r="P619" s="193">
        <f t="shared" si="21"/>
        <v>0</v>
      </c>
      <c r="Q619" s="193">
        <v>0</v>
      </c>
      <c r="R619" s="193">
        <f t="shared" si="22"/>
        <v>0</v>
      </c>
      <c r="S619" s="193">
        <v>1.4999999999999999E-2</v>
      </c>
      <c r="T619" s="194">
        <f t="shared" si="23"/>
        <v>1.4999999999999999E-2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95" t="s">
        <v>254</v>
      </c>
      <c r="AT619" s="195" t="s">
        <v>140</v>
      </c>
      <c r="AU619" s="195" t="s">
        <v>145</v>
      </c>
      <c r="AY619" s="17" t="s">
        <v>137</v>
      </c>
      <c r="BE619" s="196">
        <f t="shared" si="24"/>
        <v>0</v>
      </c>
      <c r="BF619" s="196">
        <f t="shared" si="25"/>
        <v>0</v>
      </c>
      <c r="BG619" s="196">
        <f t="shared" si="26"/>
        <v>0</v>
      </c>
      <c r="BH619" s="196">
        <f t="shared" si="27"/>
        <v>0</v>
      </c>
      <c r="BI619" s="196">
        <f t="shared" si="28"/>
        <v>0</v>
      </c>
      <c r="BJ619" s="17" t="s">
        <v>145</v>
      </c>
      <c r="BK619" s="196">
        <f t="shared" si="29"/>
        <v>0</v>
      </c>
      <c r="BL619" s="17" t="s">
        <v>254</v>
      </c>
      <c r="BM619" s="195" t="s">
        <v>973</v>
      </c>
    </row>
    <row r="620" spans="1:65" s="2" customFormat="1" ht="24.2" customHeight="1">
      <c r="A620" s="34"/>
      <c r="B620" s="35"/>
      <c r="C620" s="183" t="s">
        <v>974</v>
      </c>
      <c r="D620" s="183" t="s">
        <v>140</v>
      </c>
      <c r="E620" s="184" t="s">
        <v>975</v>
      </c>
      <c r="F620" s="185" t="s">
        <v>976</v>
      </c>
      <c r="G620" s="186" t="s">
        <v>233</v>
      </c>
      <c r="H620" s="187">
        <v>1</v>
      </c>
      <c r="I620" s="188"/>
      <c r="J620" s="189">
        <f t="shared" si="20"/>
        <v>0</v>
      </c>
      <c r="K620" s="190"/>
      <c r="L620" s="39"/>
      <c r="M620" s="191" t="s">
        <v>1</v>
      </c>
      <c r="N620" s="192" t="s">
        <v>39</v>
      </c>
      <c r="O620" s="71"/>
      <c r="P620" s="193">
        <f t="shared" si="21"/>
        <v>0</v>
      </c>
      <c r="Q620" s="193">
        <v>0</v>
      </c>
      <c r="R620" s="193">
        <f t="shared" si="22"/>
        <v>0</v>
      </c>
      <c r="S620" s="193">
        <v>2.3000000000000001E-4</v>
      </c>
      <c r="T620" s="194">
        <f t="shared" si="23"/>
        <v>2.3000000000000001E-4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95" t="s">
        <v>254</v>
      </c>
      <c r="AT620" s="195" t="s">
        <v>140</v>
      </c>
      <c r="AU620" s="195" t="s">
        <v>145</v>
      </c>
      <c r="AY620" s="17" t="s">
        <v>137</v>
      </c>
      <c r="BE620" s="196">
        <f t="shared" si="24"/>
        <v>0</v>
      </c>
      <c r="BF620" s="196">
        <f t="shared" si="25"/>
        <v>0</v>
      </c>
      <c r="BG620" s="196">
        <f t="shared" si="26"/>
        <v>0</v>
      </c>
      <c r="BH620" s="196">
        <f t="shared" si="27"/>
        <v>0</v>
      </c>
      <c r="BI620" s="196">
        <f t="shared" si="28"/>
        <v>0</v>
      </c>
      <c r="BJ620" s="17" t="s">
        <v>145</v>
      </c>
      <c r="BK620" s="196">
        <f t="shared" si="29"/>
        <v>0</v>
      </c>
      <c r="BL620" s="17" t="s">
        <v>254</v>
      </c>
      <c r="BM620" s="195" t="s">
        <v>977</v>
      </c>
    </row>
    <row r="621" spans="1:65" s="2" customFormat="1" ht="24.2" customHeight="1">
      <c r="A621" s="34"/>
      <c r="B621" s="35"/>
      <c r="C621" s="183" t="s">
        <v>978</v>
      </c>
      <c r="D621" s="183" t="s">
        <v>140</v>
      </c>
      <c r="E621" s="184" t="s">
        <v>979</v>
      </c>
      <c r="F621" s="185" t="s">
        <v>980</v>
      </c>
      <c r="G621" s="186" t="s">
        <v>233</v>
      </c>
      <c r="H621" s="187">
        <v>1</v>
      </c>
      <c r="I621" s="188"/>
      <c r="J621" s="189">
        <f t="shared" si="20"/>
        <v>0</v>
      </c>
      <c r="K621" s="190"/>
      <c r="L621" s="39"/>
      <c r="M621" s="191" t="s">
        <v>1</v>
      </c>
      <c r="N621" s="192" t="s">
        <v>39</v>
      </c>
      <c r="O621" s="71"/>
      <c r="P621" s="193">
        <f t="shared" si="21"/>
        <v>0</v>
      </c>
      <c r="Q621" s="193">
        <v>0</v>
      </c>
      <c r="R621" s="193">
        <f t="shared" si="22"/>
        <v>0</v>
      </c>
      <c r="S621" s="193">
        <v>0</v>
      </c>
      <c r="T621" s="194">
        <f t="shared" si="23"/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5" t="s">
        <v>254</v>
      </c>
      <c r="AT621" s="195" t="s">
        <v>140</v>
      </c>
      <c r="AU621" s="195" t="s">
        <v>145</v>
      </c>
      <c r="AY621" s="17" t="s">
        <v>137</v>
      </c>
      <c r="BE621" s="196">
        <f t="shared" si="24"/>
        <v>0</v>
      </c>
      <c r="BF621" s="196">
        <f t="shared" si="25"/>
        <v>0</v>
      </c>
      <c r="BG621" s="196">
        <f t="shared" si="26"/>
        <v>0</v>
      </c>
      <c r="BH621" s="196">
        <f t="shared" si="27"/>
        <v>0</v>
      </c>
      <c r="BI621" s="196">
        <f t="shared" si="28"/>
        <v>0</v>
      </c>
      <c r="BJ621" s="17" t="s">
        <v>145</v>
      </c>
      <c r="BK621" s="196">
        <f t="shared" si="29"/>
        <v>0</v>
      </c>
      <c r="BL621" s="17" t="s">
        <v>254</v>
      </c>
      <c r="BM621" s="195" t="s">
        <v>981</v>
      </c>
    </row>
    <row r="622" spans="1:65" s="2" customFormat="1" ht="16.5" customHeight="1">
      <c r="A622" s="34"/>
      <c r="B622" s="35"/>
      <c r="C622" s="230" t="s">
        <v>982</v>
      </c>
      <c r="D622" s="230" t="s">
        <v>374</v>
      </c>
      <c r="E622" s="231" t="s">
        <v>983</v>
      </c>
      <c r="F622" s="232" t="s">
        <v>984</v>
      </c>
      <c r="G622" s="233" t="s">
        <v>233</v>
      </c>
      <c r="H622" s="234">
        <v>1</v>
      </c>
      <c r="I622" s="235"/>
      <c r="J622" s="236">
        <f t="shared" si="20"/>
        <v>0</v>
      </c>
      <c r="K622" s="237"/>
      <c r="L622" s="238"/>
      <c r="M622" s="239" t="s">
        <v>1</v>
      </c>
      <c r="N622" s="240" t="s">
        <v>39</v>
      </c>
      <c r="O622" s="71"/>
      <c r="P622" s="193">
        <f t="shared" si="21"/>
        <v>0</v>
      </c>
      <c r="Q622" s="193">
        <v>1.0000000000000001E-5</v>
      </c>
      <c r="R622" s="193">
        <f t="shared" si="22"/>
        <v>1.0000000000000001E-5</v>
      </c>
      <c r="S622" s="193">
        <v>0</v>
      </c>
      <c r="T622" s="194">
        <f t="shared" si="23"/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5" t="s">
        <v>335</v>
      </c>
      <c r="AT622" s="195" t="s">
        <v>374</v>
      </c>
      <c r="AU622" s="195" t="s">
        <v>145</v>
      </c>
      <c r="AY622" s="17" t="s">
        <v>137</v>
      </c>
      <c r="BE622" s="196">
        <f t="shared" si="24"/>
        <v>0</v>
      </c>
      <c r="BF622" s="196">
        <f t="shared" si="25"/>
        <v>0</v>
      </c>
      <c r="BG622" s="196">
        <f t="shared" si="26"/>
        <v>0</v>
      </c>
      <c r="BH622" s="196">
        <f t="shared" si="27"/>
        <v>0</v>
      </c>
      <c r="BI622" s="196">
        <f t="shared" si="28"/>
        <v>0</v>
      </c>
      <c r="BJ622" s="17" t="s">
        <v>145</v>
      </c>
      <c r="BK622" s="196">
        <f t="shared" si="29"/>
        <v>0</v>
      </c>
      <c r="BL622" s="17" t="s">
        <v>254</v>
      </c>
      <c r="BM622" s="195" t="s">
        <v>985</v>
      </c>
    </row>
    <row r="623" spans="1:65" s="2" customFormat="1" ht="24.2" customHeight="1">
      <c r="A623" s="34"/>
      <c r="B623" s="35"/>
      <c r="C623" s="183" t="s">
        <v>986</v>
      </c>
      <c r="D623" s="183" t="s">
        <v>140</v>
      </c>
      <c r="E623" s="184" t="s">
        <v>987</v>
      </c>
      <c r="F623" s="185" t="s">
        <v>988</v>
      </c>
      <c r="G623" s="186" t="s">
        <v>233</v>
      </c>
      <c r="H623" s="187">
        <v>7</v>
      </c>
      <c r="I623" s="188"/>
      <c r="J623" s="189">
        <f t="shared" si="20"/>
        <v>0</v>
      </c>
      <c r="K623" s="190"/>
      <c r="L623" s="39"/>
      <c r="M623" s="191" t="s">
        <v>1</v>
      </c>
      <c r="N623" s="192" t="s">
        <v>39</v>
      </c>
      <c r="O623" s="71"/>
      <c r="P623" s="193">
        <f t="shared" si="21"/>
        <v>0</v>
      </c>
      <c r="Q623" s="193">
        <v>0</v>
      </c>
      <c r="R623" s="193">
        <f t="shared" si="22"/>
        <v>0</v>
      </c>
      <c r="S623" s="193">
        <v>0</v>
      </c>
      <c r="T623" s="194">
        <f t="shared" si="23"/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95" t="s">
        <v>254</v>
      </c>
      <c r="AT623" s="195" t="s">
        <v>140</v>
      </c>
      <c r="AU623" s="195" t="s">
        <v>145</v>
      </c>
      <c r="AY623" s="17" t="s">
        <v>137</v>
      </c>
      <c r="BE623" s="196">
        <f t="shared" si="24"/>
        <v>0</v>
      </c>
      <c r="BF623" s="196">
        <f t="shared" si="25"/>
        <v>0</v>
      </c>
      <c r="BG623" s="196">
        <f t="shared" si="26"/>
        <v>0</v>
      </c>
      <c r="BH623" s="196">
        <f t="shared" si="27"/>
        <v>0</v>
      </c>
      <c r="BI623" s="196">
        <f t="shared" si="28"/>
        <v>0</v>
      </c>
      <c r="BJ623" s="17" t="s">
        <v>145</v>
      </c>
      <c r="BK623" s="196">
        <f t="shared" si="29"/>
        <v>0</v>
      </c>
      <c r="BL623" s="17" t="s">
        <v>254</v>
      </c>
      <c r="BM623" s="195" t="s">
        <v>989</v>
      </c>
    </row>
    <row r="624" spans="1:65" s="13" customFormat="1" ht="11.25">
      <c r="B624" s="197"/>
      <c r="C624" s="198"/>
      <c r="D624" s="199" t="s">
        <v>147</v>
      </c>
      <c r="E624" s="200" t="s">
        <v>1</v>
      </c>
      <c r="F624" s="201" t="s">
        <v>176</v>
      </c>
      <c r="G624" s="198"/>
      <c r="H624" s="200" t="s">
        <v>1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147</v>
      </c>
      <c r="AU624" s="207" t="s">
        <v>145</v>
      </c>
      <c r="AV624" s="13" t="s">
        <v>81</v>
      </c>
      <c r="AW624" s="13" t="s">
        <v>31</v>
      </c>
      <c r="AX624" s="13" t="s">
        <v>73</v>
      </c>
      <c r="AY624" s="207" t="s">
        <v>137</v>
      </c>
    </row>
    <row r="625" spans="1:65" s="14" customFormat="1" ht="11.25">
      <c r="B625" s="208"/>
      <c r="C625" s="209"/>
      <c r="D625" s="199" t="s">
        <v>147</v>
      </c>
      <c r="E625" s="210" t="s">
        <v>1</v>
      </c>
      <c r="F625" s="211" t="s">
        <v>81</v>
      </c>
      <c r="G625" s="209"/>
      <c r="H625" s="212">
        <v>1</v>
      </c>
      <c r="I625" s="213"/>
      <c r="J625" s="209"/>
      <c r="K625" s="209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147</v>
      </c>
      <c r="AU625" s="218" t="s">
        <v>145</v>
      </c>
      <c r="AV625" s="14" t="s">
        <v>145</v>
      </c>
      <c r="AW625" s="14" t="s">
        <v>31</v>
      </c>
      <c r="AX625" s="14" t="s">
        <v>73</v>
      </c>
      <c r="AY625" s="218" t="s">
        <v>137</v>
      </c>
    </row>
    <row r="626" spans="1:65" s="13" customFormat="1" ht="11.25">
      <c r="B626" s="197"/>
      <c r="C626" s="198"/>
      <c r="D626" s="199" t="s">
        <v>147</v>
      </c>
      <c r="E626" s="200" t="s">
        <v>1</v>
      </c>
      <c r="F626" s="201" t="s">
        <v>174</v>
      </c>
      <c r="G626" s="198"/>
      <c r="H626" s="200" t="s">
        <v>1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147</v>
      </c>
      <c r="AU626" s="207" t="s">
        <v>145</v>
      </c>
      <c r="AV626" s="13" t="s">
        <v>81</v>
      </c>
      <c r="AW626" s="13" t="s">
        <v>31</v>
      </c>
      <c r="AX626" s="13" t="s">
        <v>73</v>
      </c>
      <c r="AY626" s="207" t="s">
        <v>137</v>
      </c>
    </row>
    <row r="627" spans="1:65" s="14" customFormat="1" ht="11.25">
      <c r="B627" s="208"/>
      <c r="C627" s="209"/>
      <c r="D627" s="199" t="s">
        <v>147</v>
      </c>
      <c r="E627" s="210" t="s">
        <v>1</v>
      </c>
      <c r="F627" s="211" t="s">
        <v>467</v>
      </c>
      <c r="G627" s="209"/>
      <c r="H627" s="212">
        <v>2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147</v>
      </c>
      <c r="AU627" s="218" t="s">
        <v>145</v>
      </c>
      <c r="AV627" s="14" t="s">
        <v>145</v>
      </c>
      <c r="AW627" s="14" t="s">
        <v>31</v>
      </c>
      <c r="AX627" s="14" t="s">
        <v>73</v>
      </c>
      <c r="AY627" s="218" t="s">
        <v>137</v>
      </c>
    </row>
    <row r="628" spans="1:65" s="13" customFormat="1" ht="11.25">
      <c r="B628" s="197"/>
      <c r="C628" s="198"/>
      <c r="D628" s="199" t="s">
        <v>147</v>
      </c>
      <c r="E628" s="200" t="s">
        <v>1</v>
      </c>
      <c r="F628" s="201" t="s">
        <v>170</v>
      </c>
      <c r="G628" s="198"/>
      <c r="H628" s="200" t="s">
        <v>1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147</v>
      </c>
      <c r="AU628" s="207" t="s">
        <v>145</v>
      </c>
      <c r="AV628" s="13" t="s">
        <v>81</v>
      </c>
      <c r="AW628" s="13" t="s">
        <v>31</v>
      </c>
      <c r="AX628" s="13" t="s">
        <v>73</v>
      </c>
      <c r="AY628" s="207" t="s">
        <v>137</v>
      </c>
    </row>
    <row r="629" spans="1:65" s="14" customFormat="1" ht="11.25">
      <c r="B629" s="208"/>
      <c r="C629" s="209"/>
      <c r="D629" s="199" t="s">
        <v>147</v>
      </c>
      <c r="E629" s="210" t="s">
        <v>1</v>
      </c>
      <c r="F629" s="211" t="s">
        <v>81</v>
      </c>
      <c r="G629" s="209"/>
      <c r="H629" s="212">
        <v>1</v>
      </c>
      <c r="I629" s="213"/>
      <c r="J629" s="209"/>
      <c r="K629" s="209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147</v>
      </c>
      <c r="AU629" s="218" t="s">
        <v>145</v>
      </c>
      <c r="AV629" s="14" t="s">
        <v>145</v>
      </c>
      <c r="AW629" s="14" t="s">
        <v>31</v>
      </c>
      <c r="AX629" s="14" t="s">
        <v>73</v>
      </c>
      <c r="AY629" s="218" t="s">
        <v>137</v>
      </c>
    </row>
    <row r="630" spans="1:65" s="13" customFormat="1" ht="11.25">
      <c r="B630" s="197"/>
      <c r="C630" s="198"/>
      <c r="D630" s="199" t="s">
        <v>147</v>
      </c>
      <c r="E630" s="200" t="s">
        <v>1</v>
      </c>
      <c r="F630" s="201" t="s">
        <v>172</v>
      </c>
      <c r="G630" s="198"/>
      <c r="H630" s="200" t="s">
        <v>1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147</v>
      </c>
      <c r="AU630" s="207" t="s">
        <v>145</v>
      </c>
      <c r="AV630" s="13" t="s">
        <v>81</v>
      </c>
      <c r="AW630" s="13" t="s">
        <v>31</v>
      </c>
      <c r="AX630" s="13" t="s">
        <v>73</v>
      </c>
      <c r="AY630" s="207" t="s">
        <v>137</v>
      </c>
    </row>
    <row r="631" spans="1:65" s="14" customFormat="1" ht="11.25">
      <c r="B631" s="208"/>
      <c r="C631" s="209"/>
      <c r="D631" s="199" t="s">
        <v>147</v>
      </c>
      <c r="E631" s="210" t="s">
        <v>1</v>
      </c>
      <c r="F631" s="211" t="s">
        <v>467</v>
      </c>
      <c r="G631" s="209"/>
      <c r="H631" s="212">
        <v>2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147</v>
      </c>
      <c r="AU631" s="218" t="s">
        <v>145</v>
      </c>
      <c r="AV631" s="14" t="s">
        <v>145</v>
      </c>
      <c r="AW631" s="14" t="s">
        <v>31</v>
      </c>
      <c r="AX631" s="14" t="s">
        <v>73</v>
      </c>
      <c r="AY631" s="218" t="s">
        <v>137</v>
      </c>
    </row>
    <row r="632" spans="1:65" s="13" customFormat="1" ht="11.25">
      <c r="B632" s="197"/>
      <c r="C632" s="198"/>
      <c r="D632" s="199" t="s">
        <v>147</v>
      </c>
      <c r="E632" s="200" t="s">
        <v>1</v>
      </c>
      <c r="F632" s="201" t="s">
        <v>168</v>
      </c>
      <c r="G632" s="198"/>
      <c r="H632" s="200" t="s">
        <v>1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147</v>
      </c>
      <c r="AU632" s="207" t="s">
        <v>145</v>
      </c>
      <c r="AV632" s="13" t="s">
        <v>81</v>
      </c>
      <c r="AW632" s="13" t="s">
        <v>31</v>
      </c>
      <c r="AX632" s="13" t="s">
        <v>73</v>
      </c>
      <c r="AY632" s="207" t="s">
        <v>137</v>
      </c>
    </row>
    <row r="633" spans="1:65" s="14" customFormat="1" ht="11.25">
      <c r="B633" s="208"/>
      <c r="C633" s="209"/>
      <c r="D633" s="199" t="s">
        <v>147</v>
      </c>
      <c r="E633" s="210" t="s">
        <v>1</v>
      </c>
      <c r="F633" s="211" t="s">
        <v>81</v>
      </c>
      <c r="G633" s="209"/>
      <c r="H633" s="212">
        <v>1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147</v>
      </c>
      <c r="AU633" s="218" t="s">
        <v>145</v>
      </c>
      <c r="AV633" s="14" t="s">
        <v>145</v>
      </c>
      <c r="AW633" s="14" t="s">
        <v>31</v>
      </c>
      <c r="AX633" s="14" t="s">
        <v>73</v>
      </c>
      <c r="AY633" s="218" t="s">
        <v>137</v>
      </c>
    </row>
    <row r="634" spans="1:65" s="15" customFormat="1" ht="11.25">
      <c r="B634" s="219"/>
      <c r="C634" s="220"/>
      <c r="D634" s="199" t="s">
        <v>147</v>
      </c>
      <c r="E634" s="221" t="s">
        <v>1</v>
      </c>
      <c r="F634" s="222" t="s">
        <v>178</v>
      </c>
      <c r="G634" s="220"/>
      <c r="H634" s="223">
        <v>7</v>
      </c>
      <c r="I634" s="224"/>
      <c r="J634" s="220"/>
      <c r="K634" s="220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147</v>
      </c>
      <c r="AU634" s="229" t="s">
        <v>145</v>
      </c>
      <c r="AV634" s="15" t="s">
        <v>144</v>
      </c>
      <c r="AW634" s="15" t="s">
        <v>31</v>
      </c>
      <c r="AX634" s="15" t="s">
        <v>81</v>
      </c>
      <c r="AY634" s="229" t="s">
        <v>137</v>
      </c>
    </row>
    <row r="635" spans="1:65" s="2" customFormat="1" ht="16.5" customHeight="1">
      <c r="A635" s="34"/>
      <c r="B635" s="35"/>
      <c r="C635" s="230" t="s">
        <v>990</v>
      </c>
      <c r="D635" s="230" t="s">
        <v>374</v>
      </c>
      <c r="E635" s="231" t="s">
        <v>991</v>
      </c>
      <c r="F635" s="232" t="s">
        <v>992</v>
      </c>
      <c r="G635" s="233" t="s">
        <v>233</v>
      </c>
      <c r="H635" s="234">
        <v>7</v>
      </c>
      <c r="I635" s="235"/>
      <c r="J635" s="236">
        <f>ROUND(I635*H635,2)</f>
        <v>0</v>
      </c>
      <c r="K635" s="237"/>
      <c r="L635" s="238"/>
      <c r="M635" s="239" t="s">
        <v>1</v>
      </c>
      <c r="N635" s="240" t="s">
        <v>39</v>
      </c>
      <c r="O635" s="71"/>
      <c r="P635" s="193">
        <f>O635*H635</f>
        <v>0</v>
      </c>
      <c r="Q635" s="193">
        <v>4.0000000000000003E-5</v>
      </c>
      <c r="R635" s="193">
        <f>Q635*H635</f>
        <v>2.8000000000000003E-4</v>
      </c>
      <c r="S635" s="193">
        <v>0</v>
      </c>
      <c r="T635" s="194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5" t="s">
        <v>335</v>
      </c>
      <c r="AT635" s="195" t="s">
        <v>374</v>
      </c>
      <c r="AU635" s="195" t="s">
        <v>145</v>
      </c>
      <c r="AY635" s="17" t="s">
        <v>137</v>
      </c>
      <c r="BE635" s="196">
        <f>IF(N635="základní",J635,0)</f>
        <v>0</v>
      </c>
      <c r="BF635" s="196">
        <f>IF(N635="snížená",J635,0)</f>
        <v>0</v>
      </c>
      <c r="BG635" s="196">
        <f>IF(N635="zákl. přenesená",J635,0)</f>
        <v>0</v>
      </c>
      <c r="BH635" s="196">
        <f>IF(N635="sníž. přenesená",J635,0)</f>
        <v>0</v>
      </c>
      <c r="BI635" s="196">
        <f>IF(N635="nulová",J635,0)</f>
        <v>0</v>
      </c>
      <c r="BJ635" s="17" t="s">
        <v>145</v>
      </c>
      <c r="BK635" s="196">
        <f>ROUND(I635*H635,2)</f>
        <v>0</v>
      </c>
      <c r="BL635" s="17" t="s">
        <v>254</v>
      </c>
      <c r="BM635" s="195" t="s">
        <v>993</v>
      </c>
    </row>
    <row r="636" spans="1:65" s="2" customFormat="1" ht="24.2" customHeight="1">
      <c r="A636" s="34"/>
      <c r="B636" s="35"/>
      <c r="C636" s="230" t="s">
        <v>994</v>
      </c>
      <c r="D636" s="230" t="s">
        <v>374</v>
      </c>
      <c r="E636" s="231" t="s">
        <v>995</v>
      </c>
      <c r="F636" s="232" t="s">
        <v>996</v>
      </c>
      <c r="G636" s="233" t="s">
        <v>233</v>
      </c>
      <c r="H636" s="234">
        <v>7</v>
      </c>
      <c r="I636" s="235"/>
      <c r="J636" s="236">
        <f>ROUND(I636*H636,2)</f>
        <v>0</v>
      </c>
      <c r="K636" s="237"/>
      <c r="L636" s="238"/>
      <c r="M636" s="239" t="s">
        <v>1</v>
      </c>
      <c r="N636" s="240" t="s">
        <v>39</v>
      </c>
      <c r="O636" s="71"/>
      <c r="P636" s="193">
        <f>O636*H636</f>
        <v>0</v>
      </c>
      <c r="Q636" s="193">
        <v>4.0000000000000003E-5</v>
      </c>
      <c r="R636" s="193">
        <f>Q636*H636</f>
        <v>2.8000000000000003E-4</v>
      </c>
      <c r="S636" s="193">
        <v>0</v>
      </c>
      <c r="T636" s="194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95" t="s">
        <v>335</v>
      </c>
      <c r="AT636" s="195" t="s">
        <v>374</v>
      </c>
      <c r="AU636" s="195" t="s">
        <v>145</v>
      </c>
      <c r="AY636" s="17" t="s">
        <v>137</v>
      </c>
      <c r="BE636" s="196">
        <f>IF(N636="základní",J636,0)</f>
        <v>0</v>
      </c>
      <c r="BF636" s="196">
        <f>IF(N636="snížená",J636,0)</f>
        <v>0</v>
      </c>
      <c r="BG636" s="196">
        <f>IF(N636="zákl. přenesená",J636,0)</f>
        <v>0</v>
      </c>
      <c r="BH636" s="196">
        <f>IF(N636="sníž. přenesená",J636,0)</f>
        <v>0</v>
      </c>
      <c r="BI636" s="196">
        <f>IF(N636="nulová",J636,0)</f>
        <v>0</v>
      </c>
      <c r="BJ636" s="17" t="s">
        <v>145</v>
      </c>
      <c r="BK636" s="196">
        <f>ROUND(I636*H636,2)</f>
        <v>0</v>
      </c>
      <c r="BL636" s="17" t="s">
        <v>254</v>
      </c>
      <c r="BM636" s="195" t="s">
        <v>997</v>
      </c>
    </row>
    <row r="637" spans="1:65" s="2" customFormat="1" ht="24.2" customHeight="1">
      <c r="A637" s="34"/>
      <c r="B637" s="35"/>
      <c r="C637" s="230" t="s">
        <v>998</v>
      </c>
      <c r="D637" s="230" t="s">
        <v>374</v>
      </c>
      <c r="E637" s="231" t="s">
        <v>999</v>
      </c>
      <c r="F637" s="232" t="s">
        <v>1000</v>
      </c>
      <c r="G637" s="233" t="s">
        <v>233</v>
      </c>
      <c r="H637" s="234">
        <v>9</v>
      </c>
      <c r="I637" s="235"/>
      <c r="J637" s="236">
        <f>ROUND(I637*H637,2)</f>
        <v>0</v>
      </c>
      <c r="K637" s="237"/>
      <c r="L637" s="238"/>
      <c r="M637" s="239" t="s">
        <v>1</v>
      </c>
      <c r="N637" s="240" t="s">
        <v>39</v>
      </c>
      <c r="O637" s="71"/>
      <c r="P637" s="193">
        <f>O637*H637</f>
        <v>0</v>
      </c>
      <c r="Q637" s="193">
        <v>1.0000000000000001E-5</v>
      </c>
      <c r="R637" s="193">
        <f>Q637*H637</f>
        <v>9.0000000000000006E-5</v>
      </c>
      <c r="S637" s="193">
        <v>0</v>
      </c>
      <c r="T637" s="194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95" t="s">
        <v>335</v>
      </c>
      <c r="AT637" s="195" t="s">
        <v>374</v>
      </c>
      <c r="AU637" s="195" t="s">
        <v>145</v>
      </c>
      <c r="AY637" s="17" t="s">
        <v>137</v>
      </c>
      <c r="BE637" s="196">
        <f>IF(N637="základní",J637,0)</f>
        <v>0</v>
      </c>
      <c r="BF637" s="196">
        <f>IF(N637="snížená",J637,0)</f>
        <v>0</v>
      </c>
      <c r="BG637" s="196">
        <f>IF(N637="zákl. přenesená",J637,0)</f>
        <v>0</v>
      </c>
      <c r="BH637" s="196">
        <f>IF(N637="sníž. přenesená",J637,0)</f>
        <v>0</v>
      </c>
      <c r="BI637" s="196">
        <f>IF(N637="nulová",J637,0)</f>
        <v>0</v>
      </c>
      <c r="BJ637" s="17" t="s">
        <v>145</v>
      </c>
      <c r="BK637" s="196">
        <f>ROUND(I637*H637,2)</f>
        <v>0</v>
      </c>
      <c r="BL637" s="17" t="s">
        <v>254</v>
      </c>
      <c r="BM637" s="195" t="s">
        <v>1001</v>
      </c>
    </row>
    <row r="638" spans="1:65" s="14" customFormat="1" ht="11.25">
      <c r="B638" s="208"/>
      <c r="C638" s="209"/>
      <c r="D638" s="199" t="s">
        <v>147</v>
      </c>
      <c r="E638" s="210" t="s">
        <v>1</v>
      </c>
      <c r="F638" s="211" t="s">
        <v>1002</v>
      </c>
      <c r="G638" s="209"/>
      <c r="H638" s="212">
        <v>9</v>
      </c>
      <c r="I638" s="213"/>
      <c r="J638" s="209"/>
      <c r="K638" s="209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147</v>
      </c>
      <c r="AU638" s="218" t="s">
        <v>145</v>
      </c>
      <c r="AV638" s="14" t="s">
        <v>145</v>
      </c>
      <c r="AW638" s="14" t="s">
        <v>31</v>
      </c>
      <c r="AX638" s="14" t="s">
        <v>81</v>
      </c>
      <c r="AY638" s="218" t="s">
        <v>137</v>
      </c>
    </row>
    <row r="639" spans="1:65" s="2" customFormat="1" ht="16.5" customHeight="1">
      <c r="A639" s="34"/>
      <c r="B639" s="35"/>
      <c r="C639" s="230" t="s">
        <v>1003</v>
      </c>
      <c r="D639" s="230" t="s">
        <v>374</v>
      </c>
      <c r="E639" s="231" t="s">
        <v>1004</v>
      </c>
      <c r="F639" s="232" t="s">
        <v>1005</v>
      </c>
      <c r="G639" s="233" t="s">
        <v>233</v>
      </c>
      <c r="H639" s="234">
        <v>7</v>
      </c>
      <c r="I639" s="235"/>
      <c r="J639" s="236">
        <f>ROUND(I639*H639,2)</f>
        <v>0</v>
      </c>
      <c r="K639" s="237"/>
      <c r="L639" s="238"/>
      <c r="M639" s="239" t="s">
        <v>1</v>
      </c>
      <c r="N639" s="240" t="s">
        <v>39</v>
      </c>
      <c r="O639" s="71"/>
      <c r="P639" s="193">
        <f>O639*H639</f>
        <v>0</v>
      </c>
      <c r="Q639" s="193">
        <v>2.0000000000000002E-5</v>
      </c>
      <c r="R639" s="193">
        <f>Q639*H639</f>
        <v>1.4000000000000001E-4</v>
      </c>
      <c r="S639" s="193">
        <v>0</v>
      </c>
      <c r="T639" s="194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95" t="s">
        <v>335</v>
      </c>
      <c r="AT639" s="195" t="s">
        <v>374</v>
      </c>
      <c r="AU639" s="195" t="s">
        <v>145</v>
      </c>
      <c r="AY639" s="17" t="s">
        <v>137</v>
      </c>
      <c r="BE639" s="196">
        <f>IF(N639="základní",J639,0)</f>
        <v>0</v>
      </c>
      <c r="BF639" s="196">
        <f>IF(N639="snížená",J639,0)</f>
        <v>0</v>
      </c>
      <c r="BG639" s="196">
        <f>IF(N639="zákl. přenesená",J639,0)</f>
        <v>0</v>
      </c>
      <c r="BH639" s="196">
        <f>IF(N639="sníž. přenesená",J639,0)</f>
        <v>0</v>
      </c>
      <c r="BI639" s="196">
        <f>IF(N639="nulová",J639,0)</f>
        <v>0</v>
      </c>
      <c r="BJ639" s="17" t="s">
        <v>145</v>
      </c>
      <c r="BK639" s="196">
        <f>ROUND(I639*H639,2)</f>
        <v>0</v>
      </c>
      <c r="BL639" s="17" t="s">
        <v>254</v>
      </c>
      <c r="BM639" s="195" t="s">
        <v>1006</v>
      </c>
    </row>
    <row r="640" spans="1:65" s="14" customFormat="1" ht="11.25">
      <c r="B640" s="208"/>
      <c r="C640" s="209"/>
      <c r="D640" s="199" t="s">
        <v>147</v>
      </c>
      <c r="E640" s="210" t="s">
        <v>1</v>
      </c>
      <c r="F640" s="211" t="s">
        <v>514</v>
      </c>
      <c r="G640" s="209"/>
      <c r="H640" s="212">
        <v>7</v>
      </c>
      <c r="I640" s="213"/>
      <c r="J640" s="209"/>
      <c r="K640" s="209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147</v>
      </c>
      <c r="AU640" s="218" t="s">
        <v>145</v>
      </c>
      <c r="AV640" s="14" t="s">
        <v>145</v>
      </c>
      <c r="AW640" s="14" t="s">
        <v>31</v>
      </c>
      <c r="AX640" s="14" t="s">
        <v>81</v>
      </c>
      <c r="AY640" s="218" t="s">
        <v>137</v>
      </c>
    </row>
    <row r="641" spans="1:65" s="2" customFormat="1" ht="16.5" customHeight="1">
      <c r="A641" s="34"/>
      <c r="B641" s="35"/>
      <c r="C641" s="230" t="s">
        <v>1007</v>
      </c>
      <c r="D641" s="230" t="s">
        <v>374</v>
      </c>
      <c r="E641" s="231" t="s">
        <v>1008</v>
      </c>
      <c r="F641" s="232" t="s">
        <v>1009</v>
      </c>
      <c r="G641" s="233" t="s">
        <v>233</v>
      </c>
      <c r="H641" s="234">
        <v>7</v>
      </c>
      <c r="I641" s="235"/>
      <c r="J641" s="236">
        <f>ROUND(I641*H641,2)</f>
        <v>0</v>
      </c>
      <c r="K641" s="237"/>
      <c r="L641" s="238"/>
      <c r="M641" s="239" t="s">
        <v>1</v>
      </c>
      <c r="N641" s="240" t="s">
        <v>39</v>
      </c>
      <c r="O641" s="71"/>
      <c r="P641" s="193">
        <f>O641*H641</f>
        <v>0</v>
      </c>
      <c r="Q641" s="193">
        <v>3.0000000000000001E-5</v>
      </c>
      <c r="R641" s="193">
        <f>Q641*H641</f>
        <v>2.1000000000000001E-4</v>
      </c>
      <c r="S641" s="193">
        <v>0</v>
      </c>
      <c r="T641" s="194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5" t="s">
        <v>335</v>
      </c>
      <c r="AT641" s="195" t="s">
        <v>374</v>
      </c>
      <c r="AU641" s="195" t="s">
        <v>145</v>
      </c>
      <c r="AY641" s="17" t="s">
        <v>137</v>
      </c>
      <c r="BE641" s="196">
        <f>IF(N641="základní",J641,0)</f>
        <v>0</v>
      </c>
      <c r="BF641" s="196">
        <f>IF(N641="snížená",J641,0)</f>
        <v>0</v>
      </c>
      <c r="BG641" s="196">
        <f>IF(N641="zákl. přenesená",J641,0)</f>
        <v>0</v>
      </c>
      <c r="BH641" s="196">
        <f>IF(N641="sníž. přenesená",J641,0)</f>
        <v>0</v>
      </c>
      <c r="BI641" s="196">
        <f>IF(N641="nulová",J641,0)</f>
        <v>0</v>
      </c>
      <c r="BJ641" s="17" t="s">
        <v>145</v>
      </c>
      <c r="BK641" s="196">
        <f>ROUND(I641*H641,2)</f>
        <v>0</v>
      </c>
      <c r="BL641" s="17" t="s">
        <v>254</v>
      </c>
      <c r="BM641" s="195" t="s">
        <v>1010</v>
      </c>
    </row>
    <row r="642" spans="1:65" s="14" customFormat="1" ht="11.25">
      <c r="B642" s="208"/>
      <c r="C642" s="209"/>
      <c r="D642" s="199" t="s">
        <v>147</v>
      </c>
      <c r="E642" s="210" t="s">
        <v>1</v>
      </c>
      <c r="F642" s="211" t="s">
        <v>1011</v>
      </c>
      <c r="G642" s="209"/>
      <c r="H642" s="212">
        <v>7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147</v>
      </c>
      <c r="AU642" s="218" t="s">
        <v>145</v>
      </c>
      <c r="AV642" s="14" t="s">
        <v>145</v>
      </c>
      <c r="AW642" s="14" t="s">
        <v>31</v>
      </c>
      <c r="AX642" s="14" t="s">
        <v>81</v>
      </c>
      <c r="AY642" s="218" t="s">
        <v>137</v>
      </c>
    </row>
    <row r="643" spans="1:65" s="2" customFormat="1" ht="24.2" customHeight="1">
      <c r="A643" s="34"/>
      <c r="B643" s="35"/>
      <c r="C643" s="183" t="s">
        <v>1012</v>
      </c>
      <c r="D643" s="183" t="s">
        <v>140</v>
      </c>
      <c r="E643" s="184" t="s">
        <v>1013</v>
      </c>
      <c r="F643" s="185" t="s">
        <v>1014</v>
      </c>
      <c r="G643" s="186" t="s">
        <v>233</v>
      </c>
      <c r="H643" s="187">
        <v>2</v>
      </c>
      <c r="I643" s="188"/>
      <c r="J643" s="189">
        <f>ROUND(I643*H643,2)</f>
        <v>0</v>
      </c>
      <c r="K643" s="190"/>
      <c r="L643" s="39"/>
      <c r="M643" s="191" t="s">
        <v>1</v>
      </c>
      <c r="N643" s="192" t="s">
        <v>39</v>
      </c>
      <c r="O643" s="71"/>
      <c r="P643" s="193">
        <f>O643*H643</f>
        <v>0</v>
      </c>
      <c r="Q643" s="193">
        <v>0</v>
      </c>
      <c r="R643" s="193">
        <f>Q643*H643</f>
        <v>0</v>
      </c>
      <c r="S643" s="193">
        <v>0</v>
      </c>
      <c r="T643" s="194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95" t="s">
        <v>254</v>
      </c>
      <c r="AT643" s="195" t="s">
        <v>140</v>
      </c>
      <c r="AU643" s="195" t="s">
        <v>145</v>
      </c>
      <c r="AY643" s="17" t="s">
        <v>137</v>
      </c>
      <c r="BE643" s="196">
        <f>IF(N643="základní",J643,0)</f>
        <v>0</v>
      </c>
      <c r="BF643" s="196">
        <f>IF(N643="snížená",J643,0)</f>
        <v>0</v>
      </c>
      <c r="BG643" s="196">
        <f>IF(N643="zákl. přenesená",J643,0)</f>
        <v>0</v>
      </c>
      <c r="BH643" s="196">
        <f>IF(N643="sníž. přenesená",J643,0)</f>
        <v>0</v>
      </c>
      <c r="BI643" s="196">
        <f>IF(N643="nulová",J643,0)</f>
        <v>0</v>
      </c>
      <c r="BJ643" s="17" t="s">
        <v>145</v>
      </c>
      <c r="BK643" s="196">
        <f>ROUND(I643*H643,2)</f>
        <v>0</v>
      </c>
      <c r="BL643" s="17" t="s">
        <v>254</v>
      </c>
      <c r="BM643" s="195" t="s">
        <v>1015</v>
      </c>
    </row>
    <row r="644" spans="1:65" s="13" customFormat="1" ht="11.25">
      <c r="B644" s="197"/>
      <c r="C644" s="198"/>
      <c r="D644" s="199" t="s">
        <v>147</v>
      </c>
      <c r="E644" s="200" t="s">
        <v>1</v>
      </c>
      <c r="F644" s="201" t="s">
        <v>166</v>
      </c>
      <c r="G644" s="198"/>
      <c r="H644" s="200" t="s">
        <v>1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147</v>
      </c>
      <c r="AU644" s="207" t="s">
        <v>145</v>
      </c>
      <c r="AV644" s="13" t="s">
        <v>81</v>
      </c>
      <c r="AW644" s="13" t="s">
        <v>31</v>
      </c>
      <c r="AX644" s="13" t="s">
        <v>73</v>
      </c>
      <c r="AY644" s="207" t="s">
        <v>137</v>
      </c>
    </row>
    <row r="645" spans="1:65" s="14" customFormat="1" ht="11.25">
      <c r="B645" s="208"/>
      <c r="C645" s="209"/>
      <c r="D645" s="199" t="s">
        <v>147</v>
      </c>
      <c r="E645" s="210" t="s">
        <v>1</v>
      </c>
      <c r="F645" s="211" t="s">
        <v>145</v>
      </c>
      <c r="G645" s="209"/>
      <c r="H645" s="212">
        <v>2</v>
      </c>
      <c r="I645" s="213"/>
      <c r="J645" s="209"/>
      <c r="K645" s="209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147</v>
      </c>
      <c r="AU645" s="218" t="s">
        <v>145</v>
      </c>
      <c r="AV645" s="14" t="s">
        <v>145</v>
      </c>
      <c r="AW645" s="14" t="s">
        <v>31</v>
      </c>
      <c r="AX645" s="14" t="s">
        <v>81</v>
      </c>
      <c r="AY645" s="218" t="s">
        <v>137</v>
      </c>
    </row>
    <row r="646" spans="1:65" s="2" customFormat="1" ht="24.2" customHeight="1">
      <c r="A646" s="34"/>
      <c r="B646" s="35"/>
      <c r="C646" s="230" t="s">
        <v>1016</v>
      </c>
      <c r="D646" s="230" t="s">
        <v>374</v>
      </c>
      <c r="E646" s="231" t="s">
        <v>1017</v>
      </c>
      <c r="F646" s="232" t="s">
        <v>1018</v>
      </c>
      <c r="G646" s="233" t="s">
        <v>233</v>
      </c>
      <c r="H646" s="234">
        <v>2</v>
      </c>
      <c r="I646" s="235"/>
      <c r="J646" s="236">
        <f>ROUND(I646*H646,2)</f>
        <v>0</v>
      </c>
      <c r="K646" s="237"/>
      <c r="L646" s="238"/>
      <c r="M646" s="239" t="s">
        <v>1</v>
      </c>
      <c r="N646" s="240" t="s">
        <v>39</v>
      </c>
      <c r="O646" s="71"/>
      <c r="P646" s="193">
        <f>O646*H646</f>
        <v>0</v>
      </c>
      <c r="Q646" s="193">
        <v>6.0000000000000002E-5</v>
      </c>
      <c r="R646" s="193">
        <f>Q646*H646</f>
        <v>1.2E-4</v>
      </c>
      <c r="S646" s="193">
        <v>0</v>
      </c>
      <c r="T646" s="194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5" t="s">
        <v>335</v>
      </c>
      <c r="AT646" s="195" t="s">
        <v>374</v>
      </c>
      <c r="AU646" s="195" t="s">
        <v>145</v>
      </c>
      <c r="AY646" s="17" t="s">
        <v>137</v>
      </c>
      <c r="BE646" s="196">
        <f>IF(N646="základní",J646,0)</f>
        <v>0</v>
      </c>
      <c r="BF646" s="196">
        <f>IF(N646="snížená",J646,0)</f>
        <v>0</v>
      </c>
      <c r="BG646" s="196">
        <f>IF(N646="zákl. přenesená",J646,0)</f>
        <v>0</v>
      </c>
      <c r="BH646" s="196">
        <f>IF(N646="sníž. přenesená",J646,0)</f>
        <v>0</v>
      </c>
      <c r="BI646" s="196">
        <f>IF(N646="nulová",J646,0)</f>
        <v>0</v>
      </c>
      <c r="BJ646" s="17" t="s">
        <v>145</v>
      </c>
      <c r="BK646" s="196">
        <f>ROUND(I646*H646,2)</f>
        <v>0</v>
      </c>
      <c r="BL646" s="17" t="s">
        <v>254</v>
      </c>
      <c r="BM646" s="195" t="s">
        <v>1019</v>
      </c>
    </row>
    <row r="647" spans="1:65" s="2" customFormat="1" ht="24.2" customHeight="1">
      <c r="A647" s="34"/>
      <c r="B647" s="35"/>
      <c r="C647" s="230" t="s">
        <v>1020</v>
      </c>
      <c r="D647" s="230" t="s">
        <v>374</v>
      </c>
      <c r="E647" s="231" t="s">
        <v>1021</v>
      </c>
      <c r="F647" s="232" t="s">
        <v>1022</v>
      </c>
      <c r="G647" s="233" t="s">
        <v>233</v>
      </c>
      <c r="H647" s="234">
        <v>2</v>
      </c>
      <c r="I647" s="235"/>
      <c r="J647" s="236">
        <f>ROUND(I647*H647,2)</f>
        <v>0</v>
      </c>
      <c r="K647" s="237"/>
      <c r="L647" s="238"/>
      <c r="M647" s="239" t="s">
        <v>1</v>
      </c>
      <c r="N647" s="240" t="s">
        <v>39</v>
      </c>
      <c r="O647" s="71"/>
      <c r="P647" s="193">
        <f>O647*H647</f>
        <v>0</v>
      </c>
      <c r="Q647" s="193">
        <v>5.0000000000000002E-5</v>
      </c>
      <c r="R647" s="193">
        <f>Q647*H647</f>
        <v>1E-4</v>
      </c>
      <c r="S647" s="193">
        <v>0</v>
      </c>
      <c r="T647" s="194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5" t="s">
        <v>335</v>
      </c>
      <c r="AT647" s="195" t="s">
        <v>374</v>
      </c>
      <c r="AU647" s="195" t="s">
        <v>145</v>
      </c>
      <c r="AY647" s="17" t="s">
        <v>137</v>
      </c>
      <c r="BE647" s="196">
        <f>IF(N647="základní",J647,0)</f>
        <v>0</v>
      </c>
      <c r="BF647" s="196">
        <f>IF(N647="snížená",J647,0)</f>
        <v>0</v>
      </c>
      <c r="BG647" s="196">
        <f>IF(N647="zákl. přenesená",J647,0)</f>
        <v>0</v>
      </c>
      <c r="BH647" s="196">
        <f>IF(N647="sníž. přenesená",J647,0)</f>
        <v>0</v>
      </c>
      <c r="BI647" s="196">
        <f>IF(N647="nulová",J647,0)</f>
        <v>0</v>
      </c>
      <c r="BJ647" s="17" t="s">
        <v>145</v>
      </c>
      <c r="BK647" s="196">
        <f>ROUND(I647*H647,2)</f>
        <v>0</v>
      </c>
      <c r="BL647" s="17" t="s">
        <v>254</v>
      </c>
      <c r="BM647" s="195" t="s">
        <v>1023</v>
      </c>
    </row>
    <row r="648" spans="1:65" s="2" customFormat="1" ht="24.2" customHeight="1">
      <c r="A648" s="34"/>
      <c r="B648" s="35"/>
      <c r="C648" s="183" t="s">
        <v>1024</v>
      </c>
      <c r="D648" s="183" t="s">
        <v>140</v>
      </c>
      <c r="E648" s="184" t="s">
        <v>1025</v>
      </c>
      <c r="F648" s="185" t="s">
        <v>1026</v>
      </c>
      <c r="G648" s="186" t="s">
        <v>233</v>
      </c>
      <c r="H648" s="187">
        <v>1</v>
      </c>
      <c r="I648" s="188"/>
      <c r="J648" s="189">
        <f>ROUND(I648*H648,2)</f>
        <v>0</v>
      </c>
      <c r="K648" s="190"/>
      <c r="L648" s="39"/>
      <c r="M648" s="191" t="s">
        <v>1</v>
      </c>
      <c r="N648" s="192" t="s">
        <v>39</v>
      </c>
      <c r="O648" s="71"/>
      <c r="P648" s="193">
        <f>O648*H648</f>
        <v>0</v>
      </c>
      <c r="Q648" s="193">
        <v>0</v>
      </c>
      <c r="R648" s="193">
        <f>Q648*H648</f>
        <v>0</v>
      </c>
      <c r="S648" s="193">
        <v>0</v>
      </c>
      <c r="T648" s="194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5" t="s">
        <v>254</v>
      </c>
      <c r="AT648" s="195" t="s">
        <v>140</v>
      </c>
      <c r="AU648" s="195" t="s">
        <v>145</v>
      </c>
      <c r="AY648" s="17" t="s">
        <v>137</v>
      </c>
      <c r="BE648" s="196">
        <f>IF(N648="základní",J648,0)</f>
        <v>0</v>
      </c>
      <c r="BF648" s="196">
        <f>IF(N648="snížená",J648,0)</f>
        <v>0</v>
      </c>
      <c r="BG648" s="196">
        <f>IF(N648="zákl. přenesená",J648,0)</f>
        <v>0</v>
      </c>
      <c r="BH648" s="196">
        <f>IF(N648="sníž. přenesená",J648,0)</f>
        <v>0</v>
      </c>
      <c r="BI648" s="196">
        <f>IF(N648="nulová",J648,0)</f>
        <v>0</v>
      </c>
      <c r="BJ648" s="17" t="s">
        <v>145</v>
      </c>
      <c r="BK648" s="196">
        <f>ROUND(I648*H648,2)</f>
        <v>0</v>
      </c>
      <c r="BL648" s="17" t="s">
        <v>254</v>
      </c>
      <c r="BM648" s="195" t="s">
        <v>1027</v>
      </c>
    </row>
    <row r="649" spans="1:65" s="2" customFormat="1" ht="24.2" customHeight="1">
      <c r="A649" s="34"/>
      <c r="B649" s="35"/>
      <c r="C649" s="230" t="s">
        <v>1028</v>
      </c>
      <c r="D649" s="230" t="s">
        <v>374</v>
      </c>
      <c r="E649" s="231" t="s">
        <v>1029</v>
      </c>
      <c r="F649" s="232" t="s">
        <v>1030</v>
      </c>
      <c r="G649" s="233" t="s">
        <v>233</v>
      </c>
      <c r="H649" s="234">
        <v>1</v>
      </c>
      <c r="I649" s="235"/>
      <c r="J649" s="236">
        <f>ROUND(I649*H649,2)</f>
        <v>0</v>
      </c>
      <c r="K649" s="237"/>
      <c r="L649" s="238"/>
      <c r="M649" s="239" t="s">
        <v>1</v>
      </c>
      <c r="N649" s="240" t="s">
        <v>39</v>
      </c>
      <c r="O649" s="71"/>
      <c r="P649" s="193">
        <f>O649*H649</f>
        <v>0</v>
      </c>
      <c r="Q649" s="193">
        <v>3.8999999999999999E-4</v>
      </c>
      <c r="R649" s="193">
        <f>Q649*H649</f>
        <v>3.8999999999999999E-4</v>
      </c>
      <c r="S649" s="193">
        <v>0</v>
      </c>
      <c r="T649" s="194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95" t="s">
        <v>335</v>
      </c>
      <c r="AT649" s="195" t="s">
        <v>374</v>
      </c>
      <c r="AU649" s="195" t="s">
        <v>145</v>
      </c>
      <c r="AY649" s="17" t="s">
        <v>137</v>
      </c>
      <c r="BE649" s="196">
        <f>IF(N649="základní",J649,0)</f>
        <v>0</v>
      </c>
      <c r="BF649" s="196">
        <f>IF(N649="snížená",J649,0)</f>
        <v>0</v>
      </c>
      <c r="BG649" s="196">
        <f>IF(N649="zákl. přenesená",J649,0)</f>
        <v>0</v>
      </c>
      <c r="BH649" s="196">
        <f>IF(N649="sníž. přenesená",J649,0)</f>
        <v>0</v>
      </c>
      <c r="BI649" s="196">
        <f>IF(N649="nulová",J649,0)</f>
        <v>0</v>
      </c>
      <c r="BJ649" s="17" t="s">
        <v>145</v>
      </c>
      <c r="BK649" s="196">
        <f>ROUND(I649*H649,2)</f>
        <v>0</v>
      </c>
      <c r="BL649" s="17" t="s">
        <v>254</v>
      </c>
      <c r="BM649" s="195" t="s">
        <v>1031</v>
      </c>
    </row>
    <row r="650" spans="1:65" s="2" customFormat="1" ht="37.9" customHeight="1">
      <c r="A650" s="34"/>
      <c r="B650" s="35"/>
      <c r="C650" s="183" t="s">
        <v>1032</v>
      </c>
      <c r="D650" s="183" t="s">
        <v>140</v>
      </c>
      <c r="E650" s="184" t="s">
        <v>1033</v>
      </c>
      <c r="F650" s="185" t="s">
        <v>1034</v>
      </c>
      <c r="G650" s="186" t="s">
        <v>233</v>
      </c>
      <c r="H650" s="187">
        <v>7</v>
      </c>
      <c r="I650" s="188"/>
      <c r="J650" s="189">
        <f>ROUND(I650*H650,2)</f>
        <v>0</v>
      </c>
      <c r="K650" s="190"/>
      <c r="L650" s="39"/>
      <c r="M650" s="191" t="s">
        <v>1</v>
      </c>
      <c r="N650" s="192" t="s">
        <v>39</v>
      </c>
      <c r="O650" s="71"/>
      <c r="P650" s="193">
        <f>O650*H650</f>
        <v>0</v>
      </c>
      <c r="Q650" s="193">
        <v>0</v>
      </c>
      <c r="R650" s="193">
        <f>Q650*H650</f>
        <v>0</v>
      </c>
      <c r="S650" s="193">
        <v>5.0000000000000002E-5</v>
      </c>
      <c r="T650" s="194">
        <f>S650*H650</f>
        <v>3.5E-4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5" t="s">
        <v>254</v>
      </c>
      <c r="AT650" s="195" t="s">
        <v>140</v>
      </c>
      <c r="AU650" s="195" t="s">
        <v>145</v>
      </c>
      <c r="AY650" s="17" t="s">
        <v>137</v>
      </c>
      <c r="BE650" s="196">
        <f>IF(N650="základní",J650,0)</f>
        <v>0</v>
      </c>
      <c r="BF650" s="196">
        <f>IF(N650="snížená",J650,0)</f>
        <v>0</v>
      </c>
      <c r="BG650" s="196">
        <f>IF(N650="zákl. přenesená",J650,0)</f>
        <v>0</v>
      </c>
      <c r="BH650" s="196">
        <f>IF(N650="sníž. přenesená",J650,0)</f>
        <v>0</v>
      </c>
      <c r="BI650" s="196">
        <f>IF(N650="nulová",J650,0)</f>
        <v>0</v>
      </c>
      <c r="BJ650" s="17" t="s">
        <v>145</v>
      </c>
      <c r="BK650" s="196">
        <f>ROUND(I650*H650,2)</f>
        <v>0</v>
      </c>
      <c r="BL650" s="17" t="s">
        <v>254</v>
      </c>
      <c r="BM650" s="195" t="s">
        <v>1035</v>
      </c>
    </row>
    <row r="651" spans="1:65" s="13" customFormat="1" ht="11.25">
      <c r="B651" s="197"/>
      <c r="C651" s="198"/>
      <c r="D651" s="199" t="s">
        <v>147</v>
      </c>
      <c r="E651" s="200" t="s">
        <v>1</v>
      </c>
      <c r="F651" s="201" t="s">
        <v>166</v>
      </c>
      <c r="G651" s="198"/>
      <c r="H651" s="200" t="s">
        <v>1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147</v>
      </c>
      <c r="AU651" s="207" t="s">
        <v>145</v>
      </c>
      <c r="AV651" s="13" t="s">
        <v>81</v>
      </c>
      <c r="AW651" s="13" t="s">
        <v>31</v>
      </c>
      <c r="AX651" s="13" t="s">
        <v>73</v>
      </c>
      <c r="AY651" s="207" t="s">
        <v>137</v>
      </c>
    </row>
    <row r="652" spans="1:65" s="14" customFormat="1" ht="11.25">
      <c r="B652" s="208"/>
      <c r="C652" s="209"/>
      <c r="D652" s="199" t="s">
        <v>147</v>
      </c>
      <c r="E652" s="210" t="s">
        <v>1</v>
      </c>
      <c r="F652" s="211" t="s">
        <v>179</v>
      </c>
      <c r="G652" s="209"/>
      <c r="H652" s="212">
        <v>5</v>
      </c>
      <c r="I652" s="213"/>
      <c r="J652" s="209"/>
      <c r="K652" s="209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147</v>
      </c>
      <c r="AU652" s="218" t="s">
        <v>145</v>
      </c>
      <c r="AV652" s="14" t="s">
        <v>145</v>
      </c>
      <c r="AW652" s="14" t="s">
        <v>31</v>
      </c>
      <c r="AX652" s="14" t="s">
        <v>73</v>
      </c>
      <c r="AY652" s="218" t="s">
        <v>137</v>
      </c>
    </row>
    <row r="653" spans="1:65" s="13" customFormat="1" ht="11.25">
      <c r="B653" s="197"/>
      <c r="C653" s="198"/>
      <c r="D653" s="199" t="s">
        <v>147</v>
      </c>
      <c r="E653" s="200" t="s">
        <v>1</v>
      </c>
      <c r="F653" s="201" t="s">
        <v>174</v>
      </c>
      <c r="G653" s="198"/>
      <c r="H653" s="200" t="s">
        <v>1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147</v>
      </c>
      <c r="AU653" s="207" t="s">
        <v>145</v>
      </c>
      <c r="AV653" s="13" t="s">
        <v>81</v>
      </c>
      <c r="AW653" s="13" t="s">
        <v>31</v>
      </c>
      <c r="AX653" s="13" t="s">
        <v>73</v>
      </c>
      <c r="AY653" s="207" t="s">
        <v>137</v>
      </c>
    </row>
    <row r="654" spans="1:65" s="14" customFormat="1" ht="11.25">
      <c r="B654" s="208"/>
      <c r="C654" s="209"/>
      <c r="D654" s="199" t="s">
        <v>147</v>
      </c>
      <c r="E654" s="210" t="s">
        <v>1</v>
      </c>
      <c r="F654" s="211" t="s">
        <v>81</v>
      </c>
      <c r="G654" s="209"/>
      <c r="H654" s="212">
        <v>1</v>
      </c>
      <c r="I654" s="213"/>
      <c r="J654" s="209"/>
      <c r="K654" s="209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147</v>
      </c>
      <c r="AU654" s="218" t="s">
        <v>145</v>
      </c>
      <c r="AV654" s="14" t="s">
        <v>145</v>
      </c>
      <c r="AW654" s="14" t="s">
        <v>31</v>
      </c>
      <c r="AX654" s="14" t="s">
        <v>73</v>
      </c>
      <c r="AY654" s="218" t="s">
        <v>137</v>
      </c>
    </row>
    <row r="655" spans="1:65" s="13" customFormat="1" ht="11.25">
      <c r="B655" s="197"/>
      <c r="C655" s="198"/>
      <c r="D655" s="199" t="s">
        <v>147</v>
      </c>
      <c r="E655" s="200" t="s">
        <v>1</v>
      </c>
      <c r="F655" s="201" t="s">
        <v>176</v>
      </c>
      <c r="G655" s="198"/>
      <c r="H655" s="200" t="s">
        <v>1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147</v>
      </c>
      <c r="AU655" s="207" t="s">
        <v>145</v>
      </c>
      <c r="AV655" s="13" t="s">
        <v>81</v>
      </c>
      <c r="AW655" s="13" t="s">
        <v>31</v>
      </c>
      <c r="AX655" s="13" t="s">
        <v>73</v>
      </c>
      <c r="AY655" s="207" t="s">
        <v>137</v>
      </c>
    </row>
    <row r="656" spans="1:65" s="14" customFormat="1" ht="11.25">
      <c r="B656" s="208"/>
      <c r="C656" s="209"/>
      <c r="D656" s="199" t="s">
        <v>147</v>
      </c>
      <c r="E656" s="210" t="s">
        <v>1</v>
      </c>
      <c r="F656" s="211" t="s">
        <v>81</v>
      </c>
      <c r="G656" s="209"/>
      <c r="H656" s="212">
        <v>1</v>
      </c>
      <c r="I656" s="213"/>
      <c r="J656" s="209"/>
      <c r="K656" s="209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147</v>
      </c>
      <c r="AU656" s="218" t="s">
        <v>145</v>
      </c>
      <c r="AV656" s="14" t="s">
        <v>145</v>
      </c>
      <c r="AW656" s="14" t="s">
        <v>31</v>
      </c>
      <c r="AX656" s="14" t="s">
        <v>73</v>
      </c>
      <c r="AY656" s="218" t="s">
        <v>137</v>
      </c>
    </row>
    <row r="657" spans="1:65" s="15" customFormat="1" ht="11.25">
      <c r="B657" s="219"/>
      <c r="C657" s="220"/>
      <c r="D657" s="199" t="s">
        <v>147</v>
      </c>
      <c r="E657" s="221" t="s">
        <v>1</v>
      </c>
      <c r="F657" s="222" t="s">
        <v>178</v>
      </c>
      <c r="G657" s="220"/>
      <c r="H657" s="223">
        <v>7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147</v>
      </c>
      <c r="AU657" s="229" t="s">
        <v>145</v>
      </c>
      <c r="AV657" s="15" t="s">
        <v>144</v>
      </c>
      <c r="AW657" s="15" t="s">
        <v>31</v>
      </c>
      <c r="AX657" s="15" t="s">
        <v>81</v>
      </c>
      <c r="AY657" s="229" t="s">
        <v>137</v>
      </c>
    </row>
    <row r="658" spans="1:65" s="2" customFormat="1" ht="24.2" customHeight="1">
      <c r="A658" s="34"/>
      <c r="B658" s="35"/>
      <c r="C658" s="183" t="s">
        <v>1036</v>
      </c>
      <c r="D658" s="183" t="s">
        <v>140</v>
      </c>
      <c r="E658" s="184" t="s">
        <v>1037</v>
      </c>
      <c r="F658" s="185" t="s">
        <v>1038</v>
      </c>
      <c r="G658" s="186" t="s">
        <v>233</v>
      </c>
      <c r="H658" s="187">
        <v>1</v>
      </c>
      <c r="I658" s="188"/>
      <c r="J658" s="189">
        <f>ROUND(I658*H658,2)</f>
        <v>0</v>
      </c>
      <c r="K658" s="190"/>
      <c r="L658" s="39"/>
      <c r="M658" s="191" t="s">
        <v>1</v>
      </c>
      <c r="N658" s="192" t="s">
        <v>39</v>
      </c>
      <c r="O658" s="71"/>
      <c r="P658" s="193">
        <f>O658*H658</f>
        <v>0</v>
      </c>
      <c r="Q658" s="193">
        <v>0</v>
      </c>
      <c r="R658" s="193">
        <f>Q658*H658</f>
        <v>0</v>
      </c>
      <c r="S658" s="193">
        <v>0</v>
      </c>
      <c r="T658" s="194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5" t="s">
        <v>254</v>
      </c>
      <c r="AT658" s="195" t="s">
        <v>140</v>
      </c>
      <c r="AU658" s="195" t="s">
        <v>145</v>
      </c>
      <c r="AY658" s="17" t="s">
        <v>137</v>
      </c>
      <c r="BE658" s="196">
        <f>IF(N658="základní",J658,0)</f>
        <v>0</v>
      </c>
      <c r="BF658" s="196">
        <f>IF(N658="snížená",J658,0)</f>
        <v>0</v>
      </c>
      <c r="BG658" s="196">
        <f>IF(N658="zákl. přenesená",J658,0)</f>
        <v>0</v>
      </c>
      <c r="BH658" s="196">
        <f>IF(N658="sníž. přenesená",J658,0)</f>
        <v>0</v>
      </c>
      <c r="BI658" s="196">
        <f>IF(N658="nulová",J658,0)</f>
        <v>0</v>
      </c>
      <c r="BJ658" s="17" t="s">
        <v>145</v>
      </c>
      <c r="BK658" s="196">
        <f>ROUND(I658*H658,2)</f>
        <v>0</v>
      </c>
      <c r="BL658" s="17" t="s">
        <v>254</v>
      </c>
      <c r="BM658" s="195" t="s">
        <v>1039</v>
      </c>
    </row>
    <row r="659" spans="1:65" s="13" customFormat="1" ht="11.25">
      <c r="B659" s="197"/>
      <c r="C659" s="198"/>
      <c r="D659" s="199" t="s">
        <v>147</v>
      </c>
      <c r="E659" s="200" t="s">
        <v>1</v>
      </c>
      <c r="F659" s="201" t="s">
        <v>1040</v>
      </c>
      <c r="G659" s="198"/>
      <c r="H659" s="200" t="s">
        <v>1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147</v>
      </c>
      <c r="AU659" s="207" t="s">
        <v>145</v>
      </c>
      <c r="AV659" s="13" t="s">
        <v>81</v>
      </c>
      <c r="AW659" s="13" t="s">
        <v>31</v>
      </c>
      <c r="AX659" s="13" t="s">
        <v>73</v>
      </c>
      <c r="AY659" s="207" t="s">
        <v>137</v>
      </c>
    </row>
    <row r="660" spans="1:65" s="14" customFormat="1" ht="11.25">
      <c r="B660" s="208"/>
      <c r="C660" s="209"/>
      <c r="D660" s="199" t="s">
        <v>147</v>
      </c>
      <c r="E660" s="210" t="s">
        <v>1</v>
      </c>
      <c r="F660" s="211" t="s">
        <v>81</v>
      </c>
      <c r="G660" s="209"/>
      <c r="H660" s="212">
        <v>1</v>
      </c>
      <c r="I660" s="213"/>
      <c r="J660" s="209"/>
      <c r="K660" s="209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147</v>
      </c>
      <c r="AU660" s="218" t="s">
        <v>145</v>
      </c>
      <c r="AV660" s="14" t="s">
        <v>145</v>
      </c>
      <c r="AW660" s="14" t="s">
        <v>31</v>
      </c>
      <c r="AX660" s="14" t="s">
        <v>81</v>
      </c>
      <c r="AY660" s="218" t="s">
        <v>137</v>
      </c>
    </row>
    <row r="661" spans="1:65" s="2" customFormat="1" ht="21.75" customHeight="1">
      <c r="A661" s="34"/>
      <c r="B661" s="35"/>
      <c r="C661" s="230" t="s">
        <v>1041</v>
      </c>
      <c r="D661" s="230" t="s">
        <v>374</v>
      </c>
      <c r="E661" s="231" t="s">
        <v>1042</v>
      </c>
      <c r="F661" s="232" t="s">
        <v>1043</v>
      </c>
      <c r="G661" s="233" t="s">
        <v>233</v>
      </c>
      <c r="H661" s="234">
        <v>1</v>
      </c>
      <c r="I661" s="235"/>
      <c r="J661" s="236">
        <f>ROUND(I661*H661,2)</f>
        <v>0</v>
      </c>
      <c r="K661" s="237"/>
      <c r="L661" s="238"/>
      <c r="M661" s="239" t="s">
        <v>1</v>
      </c>
      <c r="N661" s="240" t="s">
        <v>39</v>
      </c>
      <c r="O661" s="71"/>
      <c r="P661" s="193">
        <f>O661*H661</f>
        <v>0</v>
      </c>
      <c r="Q661" s="193">
        <v>1.0499999999999999E-3</v>
      </c>
      <c r="R661" s="193">
        <f>Q661*H661</f>
        <v>1.0499999999999999E-3</v>
      </c>
      <c r="S661" s="193">
        <v>0</v>
      </c>
      <c r="T661" s="194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5" t="s">
        <v>335</v>
      </c>
      <c r="AT661" s="195" t="s">
        <v>374</v>
      </c>
      <c r="AU661" s="195" t="s">
        <v>145</v>
      </c>
      <c r="AY661" s="17" t="s">
        <v>137</v>
      </c>
      <c r="BE661" s="196">
        <f>IF(N661="základní",J661,0)</f>
        <v>0</v>
      </c>
      <c r="BF661" s="196">
        <f>IF(N661="snížená",J661,0)</f>
        <v>0</v>
      </c>
      <c r="BG661" s="196">
        <f>IF(N661="zákl. přenesená",J661,0)</f>
        <v>0</v>
      </c>
      <c r="BH661" s="196">
        <f>IF(N661="sníž. přenesená",J661,0)</f>
        <v>0</v>
      </c>
      <c r="BI661" s="196">
        <f>IF(N661="nulová",J661,0)</f>
        <v>0</v>
      </c>
      <c r="BJ661" s="17" t="s">
        <v>145</v>
      </c>
      <c r="BK661" s="196">
        <f>ROUND(I661*H661,2)</f>
        <v>0</v>
      </c>
      <c r="BL661" s="17" t="s">
        <v>254</v>
      </c>
      <c r="BM661" s="195" t="s">
        <v>1044</v>
      </c>
    </row>
    <row r="662" spans="1:65" s="2" customFormat="1" ht="24.2" customHeight="1">
      <c r="A662" s="34"/>
      <c r="B662" s="35"/>
      <c r="C662" s="183" t="s">
        <v>1045</v>
      </c>
      <c r="D662" s="183" t="s">
        <v>140</v>
      </c>
      <c r="E662" s="184" t="s">
        <v>1046</v>
      </c>
      <c r="F662" s="185" t="s">
        <v>1047</v>
      </c>
      <c r="G662" s="186" t="s">
        <v>233</v>
      </c>
      <c r="H662" s="187">
        <v>31</v>
      </c>
      <c r="I662" s="188"/>
      <c r="J662" s="189">
        <f>ROUND(I662*H662,2)</f>
        <v>0</v>
      </c>
      <c r="K662" s="190"/>
      <c r="L662" s="39"/>
      <c r="M662" s="191" t="s">
        <v>1</v>
      </c>
      <c r="N662" s="192" t="s">
        <v>39</v>
      </c>
      <c r="O662" s="71"/>
      <c r="P662" s="193">
        <f>O662*H662</f>
        <v>0</v>
      </c>
      <c r="Q662" s="193">
        <v>0</v>
      </c>
      <c r="R662" s="193">
        <f>Q662*H662</f>
        <v>0</v>
      </c>
      <c r="S662" s="193">
        <v>0</v>
      </c>
      <c r="T662" s="194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95" t="s">
        <v>254</v>
      </c>
      <c r="AT662" s="195" t="s">
        <v>140</v>
      </c>
      <c r="AU662" s="195" t="s">
        <v>145</v>
      </c>
      <c r="AY662" s="17" t="s">
        <v>137</v>
      </c>
      <c r="BE662" s="196">
        <f>IF(N662="základní",J662,0)</f>
        <v>0</v>
      </c>
      <c r="BF662" s="196">
        <f>IF(N662="snížená",J662,0)</f>
        <v>0</v>
      </c>
      <c r="BG662" s="196">
        <f>IF(N662="zákl. přenesená",J662,0)</f>
        <v>0</v>
      </c>
      <c r="BH662" s="196">
        <f>IF(N662="sníž. přenesená",J662,0)</f>
        <v>0</v>
      </c>
      <c r="BI662" s="196">
        <f>IF(N662="nulová",J662,0)</f>
        <v>0</v>
      </c>
      <c r="BJ662" s="17" t="s">
        <v>145</v>
      </c>
      <c r="BK662" s="196">
        <f>ROUND(I662*H662,2)</f>
        <v>0</v>
      </c>
      <c r="BL662" s="17" t="s">
        <v>254</v>
      </c>
      <c r="BM662" s="195" t="s">
        <v>1048</v>
      </c>
    </row>
    <row r="663" spans="1:65" s="13" customFormat="1" ht="11.25">
      <c r="B663" s="197"/>
      <c r="C663" s="198"/>
      <c r="D663" s="199" t="s">
        <v>147</v>
      </c>
      <c r="E663" s="200" t="s">
        <v>1</v>
      </c>
      <c r="F663" s="201" t="s">
        <v>174</v>
      </c>
      <c r="G663" s="198"/>
      <c r="H663" s="200" t="s">
        <v>1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147</v>
      </c>
      <c r="AU663" s="207" t="s">
        <v>145</v>
      </c>
      <c r="AV663" s="13" t="s">
        <v>81</v>
      </c>
      <c r="AW663" s="13" t="s">
        <v>31</v>
      </c>
      <c r="AX663" s="13" t="s">
        <v>73</v>
      </c>
      <c r="AY663" s="207" t="s">
        <v>137</v>
      </c>
    </row>
    <row r="664" spans="1:65" s="14" customFormat="1" ht="11.25">
      <c r="B664" s="208"/>
      <c r="C664" s="209"/>
      <c r="D664" s="199" t="s">
        <v>147</v>
      </c>
      <c r="E664" s="210" t="s">
        <v>1</v>
      </c>
      <c r="F664" s="211" t="s">
        <v>241</v>
      </c>
      <c r="G664" s="209"/>
      <c r="H664" s="212">
        <v>14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147</v>
      </c>
      <c r="AU664" s="218" t="s">
        <v>145</v>
      </c>
      <c r="AV664" s="14" t="s">
        <v>145</v>
      </c>
      <c r="AW664" s="14" t="s">
        <v>31</v>
      </c>
      <c r="AX664" s="14" t="s">
        <v>73</v>
      </c>
      <c r="AY664" s="218" t="s">
        <v>137</v>
      </c>
    </row>
    <row r="665" spans="1:65" s="13" customFormat="1" ht="11.25">
      <c r="B665" s="197"/>
      <c r="C665" s="198"/>
      <c r="D665" s="199" t="s">
        <v>147</v>
      </c>
      <c r="E665" s="200" t="s">
        <v>1</v>
      </c>
      <c r="F665" s="201" t="s">
        <v>176</v>
      </c>
      <c r="G665" s="198"/>
      <c r="H665" s="200" t="s">
        <v>1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147</v>
      </c>
      <c r="AU665" s="207" t="s">
        <v>145</v>
      </c>
      <c r="AV665" s="13" t="s">
        <v>81</v>
      </c>
      <c r="AW665" s="13" t="s">
        <v>31</v>
      </c>
      <c r="AX665" s="13" t="s">
        <v>73</v>
      </c>
      <c r="AY665" s="207" t="s">
        <v>137</v>
      </c>
    </row>
    <row r="666" spans="1:65" s="14" customFormat="1" ht="11.25">
      <c r="B666" s="208"/>
      <c r="C666" s="209"/>
      <c r="D666" s="199" t="s">
        <v>147</v>
      </c>
      <c r="E666" s="210" t="s">
        <v>1</v>
      </c>
      <c r="F666" s="211" t="s">
        <v>199</v>
      </c>
      <c r="G666" s="209"/>
      <c r="H666" s="212">
        <v>8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147</v>
      </c>
      <c r="AU666" s="218" t="s">
        <v>145</v>
      </c>
      <c r="AV666" s="14" t="s">
        <v>145</v>
      </c>
      <c r="AW666" s="14" t="s">
        <v>31</v>
      </c>
      <c r="AX666" s="14" t="s">
        <v>73</v>
      </c>
      <c r="AY666" s="218" t="s">
        <v>137</v>
      </c>
    </row>
    <row r="667" spans="1:65" s="13" customFormat="1" ht="11.25">
      <c r="B667" s="197"/>
      <c r="C667" s="198"/>
      <c r="D667" s="199" t="s">
        <v>147</v>
      </c>
      <c r="E667" s="200" t="s">
        <v>1</v>
      </c>
      <c r="F667" s="201" t="s">
        <v>166</v>
      </c>
      <c r="G667" s="198"/>
      <c r="H667" s="200" t="s">
        <v>1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147</v>
      </c>
      <c r="AU667" s="207" t="s">
        <v>145</v>
      </c>
      <c r="AV667" s="13" t="s">
        <v>81</v>
      </c>
      <c r="AW667" s="13" t="s">
        <v>31</v>
      </c>
      <c r="AX667" s="13" t="s">
        <v>73</v>
      </c>
      <c r="AY667" s="207" t="s">
        <v>137</v>
      </c>
    </row>
    <row r="668" spans="1:65" s="14" customFormat="1" ht="11.25">
      <c r="B668" s="208"/>
      <c r="C668" s="209"/>
      <c r="D668" s="199" t="s">
        <v>147</v>
      </c>
      <c r="E668" s="210" t="s">
        <v>1</v>
      </c>
      <c r="F668" s="211" t="s">
        <v>144</v>
      </c>
      <c r="G668" s="209"/>
      <c r="H668" s="212">
        <v>4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147</v>
      </c>
      <c r="AU668" s="218" t="s">
        <v>145</v>
      </c>
      <c r="AV668" s="14" t="s">
        <v>145</v>
      </c>
      <c r="AW668" s="14" t="s">
        <v>31</v>
      </c>
      <c r="AX668" s="14" t="s">
        <v>73</v>
      </c>
      <c r="AY668" s="218" t="s">
        <v>137</v>
      </c>
    </row>
    <row r="669" spans="1:65" s="13" customFormat="1" ht="11.25">
      <c r="B669" s="197"/>
      <c r="C669" s="198"/>
      <c r="D669" s="199" t="s">
        <v>147</v>
      </c>
      <c r="E669" s="200" t="s">
        <v>1</v>
      </c>
      <c r="F669" s="201" t="s">
        <v>172</v>
      </c>
      <c r="G669" s="198"/>
      <c r="H669" s="200" t="s">
        <v>1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147</v>
      </c>
      <c r="AU669" s="207" t="s">
        <v>145</v>
      </c>
      <c r="AV669" s="13" t="s">
        <v>81</v>
      </c>
      <c r="AW669" s="13" t="s">
        <v>31</v>
      </c>
      <c r="AX669" s="13" t="s">
        <v>73</v>
      </c>
      <c r="AY669" s="207" t="s">
        <v>137</v>
      </c>
    </row>
    <row r="670" spans="1:65" s="14" customFormat="1" ht="11.25">
      <c r="B670" s="208"/>
      <c r="C670" s="209"/>
      <c r="D670" s="199" t="s">
        <v>147</v>
      </c>
      <c r="E670" s="210" t="s">
        <v>1</v>
      </c>
      <c r="F670" s="211" t="s">
        <v>145</v>
      </c>
      <c r="G670" s="209"/>
      <c r="H670" s="212">
        <v>2</v>
      </c>
      <c r="I670" s="213"/>
      <c r="J670" s="209"/>
      <c r="K670" s="209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147</v>
      </c>
      <c r="AU670" s="218" t="s">
        <v>145</v>
      </c>
      <c r="AV670" s="14" t="s">
        <v>145</v>
      </c>
      <c r="AW670" s="14" t="s">
        <v>31</v>
      </c>
      <c r="AX670" s="14" t="s">
        <v>73</v>
      </c>
      <c r="AY670" s="218" t="s">
        <v>137</v>
      </c>
    </row>
    <row r="671" spans="1:65" s="13" customFormat="1" ht="11.25">
      <c r="B671" s="197"/>
      <c r="C671" s="198"/>
      <c r="D671" s="199" t="s">
        <v>147</v>
      </c>
      <c r="E671" s="200" t="s">
        <v>1</v>
      </c>
      <c r="F671" s="201" t="s">
        <v>168</v>
      </c>
      <c r="G671" s="198"/>
      <c r="H671" s="200" t="s">
        <v>1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147</v>
      </c>
      <c r="AU671" s="207" t="s">
        <v>145</v>
      </c>
      <c r="AV671" s="13" t="s">
        <v>81</v>
      </c>
      <c r="AW671" s="13" t="s">
        <v>31</v>
      </c>
      <c r="AX671" s="13" t="s">
        <v>73</v>
      </c>
      <c r="AY671" s="207" t="s">
        <v>137</v>
      </c>
    </row>
    <row r="672" spans="1:65" s="14" customFormat="1" ht="11.25">
      <c r="B672" s="208"/>
      <c r="C672" s="209"/>
      <c r="D672" s="199" t="s">
        <v>147</v>
      </c>
      <c r="E672" s="210" t="s">
        <v>1</v>
      </c>
      <c r="F672" s="211" t="s">
        <v>138</v>
      </c>
      <c r="G672" s="209"/>
      <c r="H672" s="212">
        <v>3</v>
      </c>
      <c r="I672" s="213"/>
      <c r="J672" s="209"/>
      <c r="K672" s="209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147</v>
      </c>
      <c r="AU672" s="218" t="s">
        <v>145</v>
      </c>
      <c r="AV672" s="14" t="s">
        <v>145</v>
      </c>
      <c r="AW672" s="14" t="s">
        <v>31</v>
      </c>
      <c r="AX672" s="14" t="s">
        <v>73</v>
      </c>
      <c r="AY672" s="218" t="s">
        <v>137</v>
      </c>
    </row>
    <row r="673" spans="1:65" s="15" customFormat="1" ht="11.25">
      <c r="B673" s="219"/>
      <c r="C673" s="220"/>
      <c r="D673" s="199" t="s">
        <v>147</v>
      </c>
      <c r="E673" s="221" t="s">
        <v>1</v>
      </c>
      <c r="F673" s="222" t="s">
        <v>178</v>
      </c>
      <c r="G673" s="220"/>
      <c r="H673" s="223">
        <v>31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147</v>
      </c>
      <c r="AU673" s="229" t="s">
        <v>145</v>
      </c>
      <c r="AV673" s="15" t="s">
        <v>144</v>
      </c>
      <c r="AW673" s="15" t="s">
        <v>31</v>
      </c>
      <c r="AX673" s="15" t="s">
        <v>81</v>
      </c>
      <c r="AY673" s="229" t="s">
        <v>137</v>
      </c>
    </row>
    <row r="674" spans="1:65" s="2" customFormat="1" ht="16.5" customHeight="1">
      <c r="A674" s="34"/>
      <c r="B674" s="35"/>
      <c r="C674" s="230" t="s">
        <v>1049</v>
      </c>
      <c r="D674" s="230" t="s">
        <v>374</v>
      </c>
      <c r="E674" s="231" t="s">
        <v>1050</v>
      </c>
      <c r="F674" s="232" t="s">
        <v>1051</v>
      </c>
      <c r="G674" s="233" t="s">
        <v>233</v>
      </c>
      <c r="H674" s="234">
        <v>31</v>
      </c>
      <c r="I674" s="235"/>
      <c r="J674" s="236">
        <f>ROUND(I674*H674,2)</f>
        <v>0</v>
      </c>
      <c r="K674" s="237"/>
      <c r="L674" s="238"/>
      <c r="M674" s="239" t="s">
        <v>1</v>
      </c>
      <c r="N674" s="240" t="s">
        <v>39</v>
      </c>
      <c r="O674" s="71"/>
      <c r="P674" s="193">
        <f>O674*H674</f>
        <v>0</v>
      </c>
      <c r="Q674" s="193">
        <v>6.9999999999999994E-5</v>
      </c>
      <c r="R674" s="193">
        <f>Q674*H674</f>
        <v>2.1699999999999996E-3</v>
      </c>
      <c r="S674" s="193">
        <v>0</v>
      </c>
      <c r="T674" s="194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5" t="s">
        <v>335</v>
      </c>
      <c r="AT674" s="195" t="s">
        <v>374</v>
      </c>
      <c r="AU674" s="195" t="s">
        <v>145</v>
      </c>
      <c r="AY674" s="17" t="s">
        <v>137</v>
      </c>
      <c r="BE674" s="196">
        <f>IF(N674="základní",J674,0)</f>
        <v>0</v>
      </c>
      <c r="BF674" s="196">
        <f>IF(N674="snížená",J674,0)</f>
        <v>0</v>
      </c>
      <c r="BG674" s="196">
        <f>IF(N674="zákl. přenesená",J674,0)</f>
        <v>0</v>
      </c>
      <c r="BH674" s="196">
        <f>IF(N674="sníž. přenesená",J674,0)</f>
        <v>0</v>
      </c>
      <c r="BI674" s="196">
        <f>IF(N674="nulová",J674,0)</f>
        <v>0</v>
      </c>
      <c r="BJ674" s="17" t="s">
        <v>145</v>
      </c>
      <c r="BK674" s="196">
        <f>ROUND(I674*H674,2)</f>
        <v>0</v>
      </c>
      <c r="BL674" s="17" t="s">
        <v>254</v>
      </c>
      <c r="BM674" s="195" t="s">
        <v>1052</v>
      </c>
    </row>
    <row r="675" spans="1:65" s="2" customFormat="1" ht="24.2" customHeight="1">
      <c r="A675" s="34"/>
      <c r="B675" s="35"/>
      <c r="C675" s="230" t="s">
        <v>1053</v>
      </c>
      <c r="D675" s="230" t="s">
        <v>374</v>
      </c>
      <c r="E675" s="231" t="s">
        <v>1054</v>
      </c>
      <c r="F675" s="232" t="s">
        <v>1055</v>
      </c>
      <c r="G675" s="233" t="s">
        <v>233</v>
      </c>
      <c r="H675" s="234">
        <v>31</v>
      </c>
      <c r="I675" s="235"/>
      <c r="J675" s="236">
        <f>ROUND(I675*H675,2)</f>
        <v>0</v>
      </c>
      <c r="K675" s="237"/>
      <c r="L675" s="238"/>
      <c r="M675" s="239" t="s">
        <v>1</v>
      </c>
      <c r="N675" s="240" t="s">
        <v>39</v>
      </c>
      <c r="O675" s="71"/>
      <c r="P675" s="193">
        <f>O675*H675</f>
        <v>0</v>
      </c>
      <c r="Q675" s="193">
        <v>6.0000000000000002E-5</v>
      </c>
      <c r="R675" s="193">
        <f>Q675*H675</f>
        <v>1.8600000000000001E-3</v>
      </c>
      <c r="S675" s="193">
        <v>0</v>
      </c>
      <c r="T675" s="194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5" t="s">
        <v>335</v>
      </c>
      <c r="AT675" s="195" t="s">
        <v>374</v>
      </c>
      <c r="AU675" s="195" t="s">
        <v>145</v>
      </c>
      <c r="AY675" s="17" t="s">
        <v>137</v>
      </c>
      <c r="BE675" s="196">
        <f>IF(N675="základní",J675,0)</f>
        <v>0</v>
      </c>
      <c r="BF675" s="196">
        <f>IF(N675="snížená",J675,0)</f>
        <v>0</v>
      </c>
      <c r="BG675" s="196">
        <f>IF(N675="zákl. přenesená",J675,0)</f>
        <v>0</v>
      </c>
      <c r="BH675" s="196">
        <f>IF(N675="sníž. přenesená",J675,0)</f>
        <v>0</v>
      </c>
      <c r="BI675" s="196">
        <f>IF(N675="nulová",J675,0)</f>
        <v>0</v>
      </c>
      <c r="BJ675" s="17" t="s">
        <v>145</v>
      </c>
      <c r="BK675" s="196">
        <f>ROUND(I675*H675,2)</f>
        <v>0</v>
      </c>
      <c r="BL675" s="17" t="s">
        <v>254</v>
      </c>
      <c r="BM675" s="195" t="s">
        <v>1056</v>
      </c>
    </row>
    <row r="676" spans="1:65" s="2" customFormat="1" ht="37.9" customHeight="1">
      <c r="A676" s="34"/>
      <c r="B676" s="35"/>
      <c r="C676" s="183" t="s">
        <v>1057</v>
      </c>
      <c r="D676" s="183" t="s">
        <v>140</v>
      </c>
      <c r="E676" s="184" t="s">
        <v>1058</v>
      </c>
      <c r="F676" s="185" t="s">
        <v>1059</v>
      </c>
      <c r="G676" s="186" t="s">
        <v>233</v>
      </c>
      <c r="H676" s="187">
        <v>7</v>
      </c>
      <c r="I676" s="188"/>
      <c r="J676" s="189">
        <f>ROUND(I676*H676,2)</f>
        <v>0</v>
      </c>
      <c r="K676" s="190"/>
      <c r="L676" s="39"/>
      <c r="M676" s="191" t="s">
        <v>1</v>
      </c>
      <c r="N676" s="192" t="s">
        <v>39</v>
      </c>
      <c r="O676" s="71"/>
      <c r="P676" s="193">
        <f>O676*H676</f>
        <v>0</v>
      </c>
      <c r="Q676" s="193">
        <v>0</v>
      </c>
      <c r="R676" s="193">
        <f>Q676*H676</f>
        <v>0</v>
      </c>
      <c r="S676" s="193">
        <v>5.0000000000000002E-5</v>
      </c>
      <c r="T676" s="194">
        <f>S676*H676</f>
        <v>3.5E-4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95" t="s">
        <v>254</v>
      </c>
      <c r="AT676" s="195" t="s">
        <v>140</v>
      </c>
      <c r="AU676" s="195" t="s">
        <v>145</v>
      </c>
      <c r="AY676" s="17" t="s">
        <v>137</v>
      </c>
      <c r="BE676" s="196">
        <f>IF(N676="základní",J676,0)</f>
        <v>0</v>
      </c>
      <c r="BF676" s="196">
        <f>IF(N676="snížená",J676,0)</f>
        <v>0</v>
      </c>
      <c r="BG676" s="196">
        <f>IF(N676="zákl. přenesená",J676,0)</f>
        <v>0</v>
      </c>
      <c r="BH676" s="196">
        <f>IF(N676="sníž. přenesená",J676,0)</f>
        <v>0</v>
      </c>
      <c r="BI676" s="196">
        <f>IF(N676="nulová",J676,0)</f>
        <v>0</v>
      </c>
      <c r="BJ676" s="17" t="s">
        <v>145</v>
      </c>
      <c r="BK676" s="196">
        <f>ROUND(I676*H676,2)</f>
        <v>0</v>
      </c>
      <c r="BL676" s="17" t="s">
        <v>254</v>
      </c>
      <c r="BM676" s="195" t="s">
        <v>1060</v>
      </c>
    </row>
    <row r="677" spans="1:65" s="13" customFormat="1" ht="11.25">
      <c r="B677" s="197"/>
      <c r="C677" s="198"/>
      <c r="D677" s="199" t="s">
        <v>147</v>
      </c>
      <c r="E677" s="200" t="s">
        <v>1</v>
      </c>
      <c r="F677" s="201" t="s">
        <v>174</v>
      </c>
      <c r="G677" s="198"/>
      <c r="H677" s="200" t="s">
        <v>1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147</v>
      </c>
      <c r="AU677" s="207" t="s">
        <v>145</v>
      </c>
      <c r="AV677" s="13" t="s">
        <v>81</v>
      </c>
      <c r="AW677" s="13" t="s">
        <v>31</v>
      </c>
      <c r="AX677" s="13" t="s">
        <v>73</v>
      </c>
      <c r="AY677" s="207" t="s">
        <v>137</v>
      </c>
    </row>
    <row r="678" spans="1:65" s="14" customFormat="1" ht="11.25">
      <c r="B678" s="208"/>
      <c r="C678" s="209"/>
      <c r="D678" s="199" t="s">
        <v>147</v>
      </c>
      <c r="E678" s="210" t="s">
        <v>1</v>
      </c>
      <c r="F678" s="211" t="s">
        <v>145</v>
      </c>
      <c r="G678" s="209"/>
      <c r="H678" s="212">
        <v>2</v>
      </c>
      <c r="I678" s="213"/>
      <c r="J678" s="209"/>
      <c r="K678" s="209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147</v>
      </c>
      <c r="AU678" s="218" t="s">
        <v>145</v>
      </c>
      <c r="AV678" s="14" t="s">
        <v>145</v>
      </c>
      <c r="AW678" s="14" t="s">
        <v>31</v>
      </c>
      <c r="AX678" s="14" t="s">
        <v>73</v>
      </c>
      <c r="AY678" s="218" t="s">
        <v>137</v>
      </c>
    </row>
    <row r="679" spans="1:65" s="13" customFormat="1" ht="11.25">
      <c r="B679" s="197"/>
      <c r="C679" s="198"/>
      <c r="D679" s="199" t="s">
        <v>147</v>
      </c>
      <c r="E679" s="200" t="s">
        <v>1</v>
      </c>
      <c r="F679" s="201" t="s">
        <v>172</v>
      </c>
      <c r="G679" s="198"/>
      <c r="H679" s="200" t="s">
        <v>1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147</v>
      </c>
      <c r="AU679" s="207" t="s">
        <v>145</v>
      </c>
      <c r="AV679" s="13" t="s">
        <v>81</v>
      </c>
      <c r="AW679" s="13" t="s">
        <v>31</v>
      </c>
      <c r="AX679" s="13" t="s">
        <v>73</v>
      </c>
      <c r="AY679" s="207" t="s">
        <v>137</v>
      </c>
    </row>
    <row r="680" spans="1:65" s="14" customFormat="1" ht="11.25">
      <c r="B680" s="208"/>
      <c r="C680" s="209"/>
      <c r="D680" s="199" t="s">
        <v>147</v>
      </c>
      <c r="E680" s="210" t="s">
        <v>1</v>
      </c>
      <c r="F680" s="211" t="s">
        <v>81</v>
      </c>
      <c r="G680" s="209"/>
      <c r="H680" s="212">
        <v>1</v>
      </c>
      <c r="I680" s="213"/>
      <c r="J680" s="209"/>
      <c r="K680" s="209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147</v>
      </c>
      <c r="AU680" s="218" t="s">
        <v>145</v>
      </c>
      <c r="AV680" s="14" t="s">
        <v>145</v>
      </c>
      <c r="AW680" s="14" t="s">
        <v>31</v>
      </c>
      <c r="AX680" s="14" t="s">
        <v>73</v>
      </c>
      <c r="AY680" s="218" t="s">
        <v>137</v>
      </c>
    </row>
    <row r="681" spans="1:65" s="13" customFormat="1" ht="11.25">
      <c r="B681" s="197"/>
      <c r="C681" s="198"/>
      <c r="D681" s="199" t="s">
        <v>147</v>
      </c>
      <c r="E681" s="200" t="s">
        <v>1</v>
      </c>
      <c r="F681" s="201" t="s">
        <v>1061</v>
      </c>
      <c r="G681" s="198"/>
      <c r="H681" s="200" t="s">
        <v>1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147</v>
      </c>
      <c r="AU681" s="207" t="s">
        <v>145</v>
      </c>
      <c r="AV681" s="13" t="s">
        <v>81</v>
      </c>
      <c r="AW681" s="13" t="s">
        <v>31</v>
      </c>
      <c r="AX681" s="13" t="s">
        <v>73</v>
      </c>
      <c r="AY681" s="207" t="s">
        <v>137</v>
      </c>
    </row>
    <row r="682" spans="1:65" s="14" customFormat="1" ht="11.25">
      <c r="B682" s="208"/>
      <c r="C682" s="209"/>
      <c r="D682" s="199" t="s">
        <v>147</v>
      </c>
      <c r="E682" s="210" t="s">
        <v>1</v>
      </c>
      <c r="F682" s="211" t="s">
        <v>145</v>
      </c>
      <c r="G682" s="209"/>
      <c r="H682" s="212">
        <v>2</v>
      </c>
      <c r="I682" s="213"/>
      <c r="J682" s="209"/>
      <c r="K682" s="209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147</v>
      </c>
      <c r="AU682" s="218" t="s">
        <v>145</v>
      </c>
      <c r="AV682" s="14" t="s">
        <v>145</v>
      </c>
      <c r="AW682" s="14" t="s">
        <v>31</v>
      </c>
      <c r="AX682" s="14" t="s">
        <v>73</v>
      </c>
      <c r="AY682" s="218" t="s">
        <v>137</v>
      </c>
    </row>
    <row r="683" spans="1:65" s="13" customFormat="1" ht="11.25">
      <c r="B683" s="197"/>
      <c r="C683" s="198"/>
      <c r="D683" s="199" t="s">
        <v>147</v>
      </c>
      <c r="E683" s="200" t="s">
        <v>1</v>
      </c>
      <c r="F683" s="201" t="s">
        <v>176</v>
      </c>
      <c r="G683" s="198"/>
      <c r="H683" s="200" t="s">
        <v>1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147</v>
      </c>
      <c r="AU683" s="207" t="s">
        <v>145</v>
      </c>
      <c r="AV683" s="13" t="s">
        <v>81</v>
      </c>
      <c r="AW683" s="13" t="s">
        <v>31</v>
      </c>
      <c r="AX683" s="13" t="s">
        <v>73</v>
      </c>
      <c r="AY683" s="207" t="s">
        <v>137</v>
      </c>
    </row>
    <row r="684" spans="1:65" s="14" customFormat="1" ht="11.25">
      <c r="B684" s="208"/>
      <c r="C684" s="209"/>
      <c r="D684" s="199" t="s">
        <v>147</v>
      </c>
      <c r="E684" s="210" t="s">
        <v>1</v>
      </c>
      <c r="F684" s="211" t="s">
        <v>145</v>
      </c>
      <c r="G684" s="209"/>
      <c r="H684" s="212">
        <v>2</v>
      </c>
      <c r="I684" s="213"/>
      <c r="J684" s="209"/>
      <c r="K684" s="209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147</v>
      </c>
      <c r="AU684" s="218" t="s">
        <v>145</v>
      </c>
      <c r="AV684" s="14" t="s">
        <v>145</v>
      </c>
      <c r="AW684" s="14" t="s">
        <v>31</v>
      </c>
      <c r="AX684" s="14" t="s">
        <v>73</v>
      </c>
      <c r="AY684" s="218" t="s">
        <v>137</v>
      </c>
    </row>
    <row r="685" spans="1:65" s="15" customFormat="1" ht="11.25">
      <c r="B685" s="219"/>
      <c r="C685" s="220"/>
      <c r="D685" s="199" t="s">
        <v>147</v>
      </c>
      <c r="E685" s="221" t="s">
        <v>1</v>
      </c>
      <c r="F685" s="222" t="s">
        <v>178</v>
      </c>
      <c r="G685" s="220"/>
      <c r="H685" s="223">
        <v>7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147</v>
      </c>
      <c r="AU685" s="229" t="s">
        <v>145</v>
      </c>
      <c r="AV685" s="15" t="s">
        <v>144</v>
      </c>
      <c r="AW685" s="15" t="s">
        <v>31</v>
      </c>
      <c r="AX685" s="15" t="s">
        <v>81</v>
      </c>
      <c r="AY685" s="229" t="s">
        <v>137</v>
      </c>
    </row>
    <row r="686" spans="1:65" s="2" customFormat="1" ht="24.2" customHeight="1">
      <c r="A686" s="34"/>
      <c r="B686" s="35"/>
      <c r="C686" s="183" t="s">
        <v>1062</v>
      </c>
      <c r="D686" s="183" t="s">
        <v>140</v>
      </c>
      <c r="E686" s="184" t="s">
        <v>1063</v>
      </c>
      <c r="F686" s="185" t="s">
        <v>1064</v>
      </c>
      <c r="G686" s="186" t="s">
        <v>233</v>
      </c>
      <c r="H686" s="187">
        <v>10</v>
      </c>
      <c r="I686" s="188"/>
      <c r="J686" s="189">
        <f>ROUND(I686*H686,2)</f>
        <v>0</v>
      </c>
      <c r="K686" s="190"/>
      <c r="L686" s="39"/>
      <c r="M686" s="191" t="s">
        <v>1</v>
      </c>
      <c r="N686" s="192" t="s">
        <v>39</v>
      </c>
      <c r="O686" s="71"/>
      <c r="P686" s="193">
        <f>O686*H686</f>
        <v>0</v>
      </c>
      <c r="Q686" s="193">
        <v>0</v>
      </c>
      <c r="R686" s="193">
        <f>Q686*H686</f>
        <v>0</v>
      </c>
      <c r="S686" s="193">
        <v>0</v>
      </c>
      <c r="T686" s="194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95" t="s">
        <v>254</v>
      </c>
      <c r="AT686" s="195" t="s">
        <v>140</v>
      </c>
      <c r="AU686" s="195" t="s">
        <v>145</v>
      </c>
      <c r="AY686" s="17" t="s">
        <v>137</v>
      </c>
      <c r="BE686" s="196">
        <f>IF(N686="základní",J686,0)</f>
        <v>0</v>
      </c>
      <c r="BF686" s="196">
        <f>IF(N686="snížená",J686,0)</f>
        <v>0</v>
      </c>
      <c r="BG686" s="196">
        <f>IF(N686="zákl. přenesená",J686,0)</f>
        <v>0</v>
      </c>
      <c r="BH686" s="196">
        <f>IF(N686="sníž. přenesená",J686,0)</f>
        <v>0</v>
      </c>
      <c r="BI686" s="196">
        <f>IF(N686="nulová",J686,0)</f>
        <v>0</v>
      </c>
      <c r="BJ686" s="17" t="s">
        <v>145</v>
      </c>
      <c r="BK686" s="196">
        <f>ROUND(I686*H686,2)</f>
        <v>0</v>
      </c>
      <c r="BL686" s="17" t="s">
        <v>254</v>
      </c>
      <c r="BM686" s="195" t="s">
        <v>1065</v>
      </c>
    </row>
    <row r="687" spans="1:65" s="2" customFormat="1" ht="24.2" customHeight="1">
      <c r="A687" s="34"/>
      <c r="B687" s="35"/>
      <c r="C687" s="230" t="s">
        <v>1066</v>
      </c>
      <c r="D687" s="230" t="s">
        <v>374</v>
      </c>
      <c r="E687" s="231" t="s">
        <v>1067</v>
      </c>
      <c r="F687" s="232" t="s">
        <v>1068</v>
      </c>
      <c r="G687" s="233" t="s">
        <v>233</v>
      </c>
      <c r="H687" s="234">
        <v>7</v>
      </c>
      <c r="I687" s="235"/>
      <c r="J687" s="236">
        <f>ROUND(I687*H687,2)</f>
        <v>0</v>
      </c>
      <c r="K687" s="237"/>
      <c r="L687" s="238"/>
      <c r="M687" s="239" t="s">
        <v>1</v>
      </c>
      <c r="N687" s="240" t="s">
        <v>39</v>
      </c>
      <c r="O687" s="71"/>
      <c r="P687" s="193">
        <f>O687*H687</f>
        <v>0</v>
      </c>
      <c r="Q687" s="193">
        <v>4.0000000000000002E-4</v>
      </c>
      <c r="R687" s="193">
        <f>Q687*H687</f>
        <v>2.8E-3</v>
      </c>
      <c r="S687" s="193">
        <v>0</v>
      </c>
      <c r="T687" s="194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5" t="s">
        <v>335</v>
      </c>
      <c r="AT687" s="195" t="s">
        <v>374</v>
      </c>
      <c r="AU687" s="195" t="s">
        <v>145</v>
      </c>
      <c r="AY687" s="17" t="s">
        <v>137</v>
      </c>
      <c r="BE687" s="196">
        <f>IF(N687="základní",J687,0)</f>
        <v>0</v>
      </c>
      <c r="BF687" s="196">
        <f>IF(N687="snížená",J687,0)</f>
        <v>0</v>
      </c>
      <c r="BG687" s="196">
        <f>IF(N687="zákl. přenesená",J687,0)</f>
        <v>0</v>
      </c>
      <c r="BH687" s="196">
        <f>IF(N687="sníž. přenesená",J687,0)</f>
        <v>0</v>
      </c>
      <c r="BI687" s="196">
        <f>IF(N687="nulová",J687,0)</f>
        <v>0</v>
      </c>
      <c r="BJ687" s="17" t="s">
        <v>145</v>
      </c>
      <c r="BK687" s="196">
        <f>ROUND(I687*H687,2)</f>
        <v>0</v>
      </c>
      <c r="BL687" s="17" t="s">
        <v>254</v>
      </c>
      <c r="BM687" s="195" t="s">
        <v>1069</v>
      </c>
    </row>
    <row r="688" spans="1:65" s="2" customFormat="1" ht="16.5" customHeight="1">
      <c r="A688" s="34"/>
      <c r="B688" s="35"/>
      <c r="C688" s="230" t="s">
        <v>1070</v>
      </c>
      <c r="D688" s="230" t="s">
        <v>374</v>
      </c>
      <c r="E688" s="231" t="s">
        <v>1071</v>
      </c>
      <c r="F688" s="232" t="s">
        <v>1072</v>
      </c>
      <c r="G688" s="233" t="s">
        <v>233</v>
      </c>
      <c r="H688" s="234">
        <v>2</v>
      </c>
      <c r="I688" s="235"/>
      <c r="J688" s="236">
        <f>ROUND(I688*H688,2)</f>
        <v>0</v>
      </c>
      <c r="K688" s="237"/>
      <c r="L688" s="238"/>
      <c r="M688" s="239" t="s">
        <v>1</v>
      </c>
      <c r="N688" s="240" t="s">
        <v>39</v>
      </c>
      <c r="O688" s="71"/>
      <c r="P688" s="193">
        <f>O688*H688</f>
        <v>0</v>
      </c>
      <c r="Q688" s="193">
        <v>4.0000000000000002E-4</v>
      </c>
      <c r="R688" s="193">
        <f>Q688*H688</f>
        <v>8.0000000000000004E-4</v>
      </c>
      <c r="S688" s="193">
        <v>0</v>
      </c>
      <c r="T688" s="194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5" t="s">
        <v>335</v>
      </c>
      <c r="AT688" s="195" t="s">
        <v>374</v>
      </c>
      <c r="AU688" s="195" t="s">
        <v>145</v>
      </c>
      <c r="AY688" s="17" t="s">
        <v>137</v>
      </c>
      <c r="BE688" s="196">
        <f>IF(N688="základní",J688,0)</f>
        <v>0</v>
      </c>
      <c r="BF688" s="196">
        <f>IF(N688="snížená",J688,0)</f>
        <v>0</v>
      </c>
      <c r="BG688" s="196">
        <f>IF(N688="zákl. přenesená",J688,0)</f>
        <v>0</v>
      </c>
      <c r="BH688" s="196">
        <f>IF(N688="sníž. přenesená",J688,0)</f>
        <v>0</v>
      </c>
      <c r="BI688" s="196">
        <f>IF(N688="nulová",J688,0)</f>
        <v>0</v>
      </c>
      <c r="BJ688" s="17" t="s">
        <v>145</v>
      </c>
      <c r="BK688" s="196">
        <f>ROUND(I688*H688,2)</f>
        <v>0</v>
      </c>
      <c r="BL688" s="17" t="s">
        <v>254</v>
      </c>
      <c r="BM688" s="195" t="s">
        <v>1073</v>
      </c>
    </row>
    <row r="689" spans="1:65" s="2" customFormat="1" ht="24.2" customHeight="1">
      <c r="A689" s="34"/>
      <c r="B689" s="35"/>
      <c r="C689" s="183" t="s">
        <v>1074</v>
      </c>
      <c r="D689" s="183" t="s">
        <v>140</v>
      </c>
      <c r="E689" s="184" t="s">
        <v>1075</v>
      </c>
      <c r="F689" s="185" t="s">
        <v>1076</v>
      </c>
      <c r="G689" s="186" t="s">
        <v>233</v>
      </c>
      <c r="H689" s="187">
        <v>2</v>
      </c>
      <c r="I689" s="188"/>
      <c r="J689" s="189">
        <f>ROUND(I689*H689,2)</f>
        <v>0</v>
      </c>
      <c r="K689" s="190"/>
      <c r="L689" s="39"/>
      <c r="M689" s="191" t="s">
        <v>1</v>
      </c>
      <c r="N689" s="192" t="s">
        <v>39</v>
      </c>
      <c r="O689" s="71"/>
      <c r="P689" s="193">
        <f>O689*H689</f>
        <v>0</v>
      </c>
      <c r="Q689" s="193">
        <v>0</v>
      </c>
      <c r="R689" s="193">
        <f>Q689*H689</f>
        <v>0</v>
      </c>
      <c r="S689" s="193">
        <v>0</v>
      </c>
      <c r="T689" s="194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5" t="s">
        <v>254</v>
      </c>
      <c r="AT689" s="195" t="s">
        <v>140</v>
      </c>
      <c r="AU689" s="195" t="s">
        <v>145</v>
      </c>
      <c r="AY689" s="17" t="s">
        <v>137</v>
      </c>
      <c r="BE689" s="196">
        <f>IF(N689="základní",J689,0)</f>
        <v>0</v>
      </c>
      <c r="BF689" s="196">
        <f>IF(N689="snížená",J689,0)</f>
        <v>0</v>
      </c>
      <c r="BG689" s="196">
        <f>IF(N689="zákl. přenesená",J689,0)</f>
        <v>0</v>
      </c>
      <c r="BH689" s="196">
        <f>IF(N689="sníž. přenesená",J689,0)</f>
        <v>0</v>
      </c>
      <c r="BI689" s="196">
        <f>IF(N689="nulová",J689,0)</f>
        <v>0</v>
      </c>
      <c r="BJ689" s="17" t="s">
        <v>145</v>
      </c>
      <c r="BK689" s="196">
        <f>ROUND(I689*H689,2)</f>
        <v>0</v>
      </c>
      <c r="BL689" s="17" t="s">
        <v>254</v>
      </c>
      <c r="BM689" s="195" t="s">
        <v>1077</v>
      </c>
    </row>
    <row r="690" spans="1:65" s="13" customFormat="1" ht="11.25">
      <c r="B690" s="197"/>
      <c r="C690" s="198"/>
      <c r="D690" s="199" t="s">
        <v>147</v>
      </c>
      <c r="E690" s="200" t="s">
        <v>1</v>
      </c>
      <c r="F690" s="201" t="s">
        <v>1078</v>
      </c>
      <c r="G690" s="198"/>
      <c r="H690" s="200" t="s">
        <v>1</v>
      </c>
      <c r="I690" s="202"/>
      <c r="J690" s="198"/>
      <c r="K690" s="198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147</v>
      </c>
      <c r="AU690" s="207" t="s">
        <v>145</v>
      </c>
      <c r="AV690" s="13" t="s">
        <v>81</v>
      </c>
      <c r="AW690" s="13" t="s">
        <v>31</v>
      </c>
      <c r="AX690" s="13" t="s">
        <v>73</v>
      </c>
      <c r="AY690" s="207" t="s">
        <v>137</v>
      </c>
    </row>
    <row r="691" spans="1:65" s="14" customFormat="1" ht="11.25">
      <c r="B691" s="208"/>
      <c r="C691" s="209"/>
      <c r="D691" s="199" t="s">
        <v>147</v>
      </c>
      <c r="E691" s="210" t="s">
        <v>1</v>
      </c>
      <c r="F691" s="211" t="s">
        <v>467</v>
      </c>
      <c r="G691" s="209"/>
      <c r="H691" s="212">
        <v>2</v>
      </c>
      <c r="I691" s="213"/>
      <c r="J691" s="209"/>
      <c r="K691" s="209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147</v>
      </c>
      <c r="AU691" s="218" t="s">
        <v>145</v>
      </c>
      <c r="AV691" s="14" t="s">
        <v>145</v>
      </c>
      <c r="AW691" s="14" t="s">
        <v>31</v>
      </c>
      <c r="AX691" s="14" t="s">
        <v>81</v>
      </c>
      <c r="AY691" s="218" t="s">
        <v>137</v>
      </c>
    </row>
    <row r="692" spans="1:65" s="2" customFormat="1" ht="24.2" customHeight="1">
      <c r="A692" s="34"/>
      <c r="B692" s="35"/>
      <c r="C692" s="230" t="s">
        <v>1079</v>
      </c>
      <c r="D692" s="230" t="s">
        <v>374</v>
      </c>
      <c r="E692" s="231" t="s">
        <v>1080</v>
      </c>
      <c r="F692" s="232" t="s">
        <v>1081</v>
      </c>
      <c r="G692" s="233" t="s">
        <v>233</v>
      </c>
      <c r="H692" s="234">
        <v>2</v>
      </c>
      <c r="I692" s="235"/>
      <c r="J692" s="236">
        <f t="shared" ref="J692:J698" si="30">ROUND(I692*H692,2)</f>
        <v>0</v>
      </c>
      <c r="K692" s="237"/>
      <c r="L692" s="238"/>
      <c r="M692" s="239" t="s">
        <v>1</v>
      </c>
      <c r="N692" s="240" t="s">
        <v>39</v>
      </c>
      <c r="O692" s="71"/>
      <c r="P692" s="193">
        <f t="shared" ref="P692:P698" si="31">O692*H692</f>
        <v>0</v>
      </c>
      <c r="Q692" s="193">
        <v>1.0499999999999999E-3</v>
      </c>
      <c r="R692" s="193">
        <f t="shared" ref="R692:R698" si="32">Q692*H692</f>
        <v>2.0999999999999999E-3</v>
      </c>
      <c r="S692" s="193">
        <v>0</v>
      </c>
      <c r="T692" s="194">
        <f t="shared" ref="T692:T698" si="33"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5" t="s">
        <v>335</v>
      </c>
      <c r="AT692" s="195" t="s">
        <v>374</v>
      </c>
      <c r="AU692" s="195" t="s">
        <v>145</v>
      </c>
      <c r="AY692" s="17" t="s">
        <v>137</v>
      </c>
      <c r="BE692" s="196">
        <f t="shared" ref="BE692:BE698" si="34">IF(N692="základní",J692,0)</f>
        <v>0</v>
      </c>
      <c r="BF692" s="196">
        <f t="shared" ref="BF692:BF698" si="35">IF(N692="snížená",J692,0)</f>
        <v>0</v>
      </c>
      <c r="BG692" s="196">
        <f t="shared" ref="BG692:BG698" si="36">IF(N692="zákl. přenesená",J692,0)</f>
        <v>0</v>
      </c>
      <c r="BH692" s="196">
        <f t="shared" ref="BH692:BH698" si="37">IF(N692="sníž. přenesená",J692,0)</f>
        <v>0</v>
      </c>
      <c r="BI692" s="196">
        <f t="shared" ref="BI692:BI698" si="38">IF(N692="nulová",J692,0)</f>
        <v>0</v>
      </c>
      <c r="BJ692" s="17" t="s">
        <v>145</v>
      </c>
      <c r="BK692" s="196">
        <f t="shared" ref="BK692:BK698" si="39">ROUND(I692*H692,2)</f>
        <v>0</v>
      </c>
      <c r="BL692" s="17" t="s">
        <v>254</v>
      </c>
      <c r="BM692" s="195" t="s">
        <v>1082</v>
      </c>
    </row>
    <row r="693" spans="1:65" s="2" customFormat="1" ht="24.2" customHeight="1">
      <c r="A693" s="34"/>
      <c r="B693" s="35"/>
      <c r="C693" s="183" t="s">
        <v>1083</v>
      </c>
      <c r="D693" s="183" t="s">
        <v>140</v>
      </c>
      <c r="E693" s="184" t="s">
        <v>1084</v>
      </c>
      <c r="F693" s="185" t="s">
        <v>1085</v>
      </c>
      <c r="G693" s="186" t="s">
        <v>233</v>
      </c>
      <c r="H693" s="187">
        <v>3</v>
      </c>
      <c r="I693" s="188"/>
      <c r="J693" s="189">
        <f t="shared" si="30"/>
        <v>0</v>
      </c>
      <c r="K693" s="190"/>
      <c r="L693" s="39"/>
      <c r="M693" s="191" t="s">
        <v>1</v>
      </c>
      <c r="N693" s="192" t="s">
        <v>39</v>
      </c>
      <c r="O693" s="71"/>
      <c r="P693" s="193">
        <f t="shared" si="31"/>
        <v>0</v>
      </c>
      <c r="Q693" s="193">
        <v>0</v>
      </c>
      <c r="R693" s="193">
        <f t="shared" si="32"/>
        <v>0</v>
      </c>
      <c r="S693" s="193">
        <v>0</v>
      </c>
      <c r="T693" s="194">
        <f t="shared" si="33"/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5" t="s">
        <v>254</v>
      </c>
      <c r="AT693" s="195" t="s">
        <v>140</v>
      </c>
      <c r="AU693" s="195" t="s">
        <v>145</v>
      </c>
      <c r="AY693" s="17" t="s">
        <v>137</v>
      </c>
      <c r="BE693" s="196">
        <f t="shared" si="34"/>
        <v>0</v>
      </c>
      <c r="BF693" s="196">
        <f t="shared" si="35"/>
        <v>0</v>
      </c>
      <c r="BG693" s="196">
        <f t="shared" si="36"/>
        <v>0</v>
      </c>
      <c r="BH693" s="196">
        <f t="shared" si="37"/>
        <v>0</v>
      </c>
      <c r="BI693" s="196">
        <f t="shared" si="38"/>
        <v>0</v>
      </c>
      <c r="BJ693" s="17" t="s">
        <v>145</v>
      </c>
      <c r="BK693" s="196">
        <f t="shared" si="39"/>
        <v>0</v>
      </c>
      <c r="BL693" s="17" t="s">
        <v>254</v>
      </c>
      <c r="BM693" s="195" t="s">
        <v>1086</v>
      </c>
    </row>
    <row r="694" spans="1:65" s="2" customFormat="1" ht="24.2" customHeight="1">
      <c r="A694" s="34"/>
      <c r="B694" s="35"/>
      <c r="C694" s="230" t="s">
        <v>1087</v>
      </c>
      <c r="D694" s="230" t="s">
        <v>374</v>
      </c>
      <c r="E694" s="231" t="s">
        <v>1088</v>
      </c>
      <c r="F694" s="232" t="s">
        <v>1089</v>
      </c>
      <c r="G694" s="233" t="s">
        <v>233</v>
      </c>
      <c r="H694" s="234">
        <v>3</v>
      </c>
      <c r="I694" s="235"/>
      <c r="J694" s="236">
        <f t="shared" si="30"/>
        <v>0</v>
      </c>
      <c r="K694" s="237"/>
      <c r="L694" s="238"/>
      <c r="M694" s="239" t="s">
        <v>1</v>
      </c>
      <c r="N694" s="240" t="s">
        <v>39</v>
      </c>
      <c r="O694" s="71"/>
      <c r="P694" s="193">
        <f t="shared" si="31"/>
        <v>0</v>
      </c>
      <c r="Q694" s="193">
        <v>4.6999999999999999E-4</v>
      </c>
      <c r="R694" s="193">
        <f t="shared" si="32"/>
        <v>1.41E-3</v>
      </c>
      <c r="S694" s="193">
        <v>0</v>
      </c>
      <c r="T694" s="194">
        <f t="shared" si="33"/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95" t="s">
        <v>335</v>
      </c>
      <c r="AT694" s="195" t="s">
        <v>374</v>
      </c>
      <c r="AU694" s="195" t="s">
        <v>145</v>
      </c>
      <c r="AY694" s="17" t="s">
        <v>137</v>
      </c>
      <c r="BE694" s="196">
        <f t="shared" si="34"/>
        <v>0</v>
      </c>
      <c r="BF694" s="196">
        <f t="shared" si="35"/>
        <v>0</v>
      </c>
      <c r="BG694" s="196">
        <f t="shared" si="36"/>
        <v>0</v>
      </c>
      <c r="BH694" s="196">
        <f t="shared" si="37"/>
        <v>0</v>
      </c>
      <c r="BI694" s="196">
        <f t="shared" si="38"/>
        <v>0</v>
      </c>
      <c r="BJ694" s="17" t="s">
        <v>145</v>
      </c>
      <c r="BK694" s="196">
        <f t="shared" si="39"/>
        <v>0</v>
      </c>
      <c r="BL694" s="17" t="s">
        <v>254</v>
      </c>
      <c r="BM694" s="195" t="s">
        <v>1090</v>
      </c>
    </row>
    <row r="695" spans="1:65" s="2" customFormat="1" ht="21.75" customHeight="1">
      <c r="A695" s="34"/>
      <c r="B695" s="35"/>
      <c r="C695" s="183" t="s">
        <v>1091</v>
      </c>
      <c r="D695" s="183" t="s">
        <v>140</v>
      </c>
      <c r="E695" s="184" t="s">
        <v>1092</v>
      </c>
      <c r="F695" s="185" t="s">
        <v>1093</v>
      </c>
      <c r="G695" s="186" t="s">
        <v>233</v>
      </c>
      <c r="H695" s="187">
        <v>1</v>
      </c>
      <c r="I695" s="188"/>
      <c r="J695" s="189">
        <f t="shared" si="30"/>
        <v>0</v>
      </c>
      <c r="K695" s="190"/>
      <c r="L695" s="39"/>
      <c r="M695" s="191" t="s">
        <v>1</v>
      </c>
      <c r="N695" s="192" t="s">
        <v>39</v>
      </c>
      <c r="O695" s="71"/>
      <c r="P695" s="193">
        <f t="shared" si="31"/>
        <v>0</v>
      </c>
      <c r="Q695" s="193">
        <v>0</v>
      </c>
      <c r="R695" s="193">
        <f t="shared" si="32"/>
        <v>0</v>
      </c>
      <c r="S695" s="193">
        <v>4.0000000000000002E-4</v>
      </c>
      <c r="T695" s="194">
        <f t="shared" si="33"/>
        <v>4.0000000000000002E-4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95" t="s">
        <v>254</v>
      </c>
      <c r="AT695" s="195" t="s">
        <v>140</v>
      </c>
      <c r="AU695" s="195" t="s">
        <v>145</v>
      </c>
      <c r="AY695" s="17" t="s">
        <v>137</v>
      </c>
      <c r="BE695" s="196">
        <f t="shared" si="34"/>
        <v>0</v>
      </c>
      <c r="BF695" s="196">
        <f t="shared" si="35"/>
        <v>0</v>
      </c>
      <c r="BG695" s="196">
        <f t="shared" si="36"/>
        <v>0</v>
      </c>
      <c r="BH695" s="196">
        <f t="shared" si="37"/>
        <v>0</v>
      </c>
      <c r="BI695" s="196">
        <f t="shared" si="38"/>
        <v>0</v>
      </c>
      <c r="BJ695" s="17" t="s">
        <v>145</v>
      </c>
      <c r="BK695" s="196">
        <f t="shared" si="39"/>
        <v>0</v>
      </c>
      <c r="BL695" s="17" t="s">
        <v>254</v>
      </c>
      <c r="BM695" s="195" t="s">
        <v>1094</v>
      </c>
    </row>
    <row r="696" spans="1:65" s="2" customFormat="1" ht="21.75" customHeight="1">
      <c r="A696" s="34"/>
      <c r="B696" s="35"/>
      <c r="C696" s="183" t="s">
        <v>1095</v>
      </c>
      <c r="D696" s="183" t="s">
        <v>140</v>
      </c>
      <c r="E696" s="184" t="s">
        <v>1096</v>
      </c>
      <c r="F696" s="185" t="s">
        <v>1097</v>
      </c>
      <c r="G696" s="186" t="s">
        <v>233</v>
      </c>
      <c r="H696" s="187">
        <v>1</v>
      </c>
      <c r="I696" s="188"/>
      <c r="J696" s="189">
        <f t="shared" si="30"/>
        <v>0</v>
      </c>
      <c r="K696" s="190"/>
      <c r="L696" s="39"/>
      <c r="M696" s="191" t="s">
        <v>1</v>
      </c>
      <c r="N696" s="192" t="s">
        <v>39</v>
      </c>
      <c r="O696" s="71"/>
      <c r="P696" s="193">
        <f t="shared" si="31"/>
        <v>0</v>
      </c>
      <c r="Q696" s="193">
        <v>0</v>
      </c>
      <c r="R696" s="193">
        <f t="shared" si="32"/>
        <v>0</v>
      </c>
      <c r="S696" s="193">
        <v>0</v>
      </c>
      <c r="T696" s="194">
        <f t="shared" si="33"/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5" t="s">
        <v>254</v>
      </c>
      <c r="AT696" s="195" t="s">
        <v>140</v>
      </c>
      <c r="AU696" s="195" t="s">
        <v>145</v>
      </c>
      <c r="AY696" s="17" t="s">
        <v>137</v>
      </c>
      <c r="BE696" s="196">
        <f t="shared" si="34"/>
        <v>0</v>
      </c>
      <c r="BF696" s="196">
        <f t="shared" si="35"/>
        <v>0</v>
      </c>
      <c r="BG696" s="196">
        <f t="shared" si="36"/>
        <v>0</v>
      </c>
      <c r="BH696" s="196">
        <f t="shared" si="37"/>
        <v>0</v>
      </c>
      <c r="BI696" s="196">
        <f t="shared" si="38"/>
        <v>0</v>
      </c>
      <c r="BJ696" s="17" t="s">
        <v>145</v>
      </c>
      <c r="BK696" s="196">
        <f t="shared" si="39"/>
        <v>0</v>
      </c>
      <c r="BL696" s="17" t="s">
        <v>254</v>
      </c>
      <c r="BM696" s="195" t="s">
        <v>1098</v>
      </c>
    </row>
    <row r="697" spans="1:65" s="2" customFormat="1" ht="16.5" customHeight="1">
      <c r="A697" s="34"/>
      <c r="B697" s="35"/>
      <c r="C697" s="183" t="s">
        <v>1099</v>
      </c>
      <c r="D697" s="183" t="s">
        <v>140</v>
      </c>
      <c r="E697" s="184" t="s">
        <v>1100</v>
      </c>
      <c r="F697" s="185" t="s">
        <v>1101</v>
      </c>
      <c r="G697" s="186" t="s">
        <v>233</v>
      </c>
      <c r="H697" s="187">
        <v>1</v>
      </c>
      <c r="I697" s="188"/>
      <c r="J697" s="189">
        <f t="shared" si="30"/>
        <v>0</v>
      </c>
      <c r="K697" s="190"/>
      <c r="L697" s="39"/>
      <c r="M697" s="191" t="s">
        <v>1</v>
      </c>
      <c r="N697" s="192" t="s">
        <v>39</v>
      </c>
      <c r="O697" s="71"/>
      <c r="P697" s="193">
        <f t="shared" si="31"/>
        <v>0</v>
      </c>
      <c r="Q697" s="193">
        <v>0</v>
      </c>
      <c r="R697" s="193">
        <f t="shared" si="32"/>
        <v>0</v>
      </c>
      <c r="S697" s="193">
        <v>1.5E-3</v>
      </c>
      <c r="T697" s="194">
        <f t="shared" si="33"/>
        <v>1.5E-3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95" t="s">
        <v>254</v>
      </c>
      <c r="AT697" s="195" t="s">
        <v>140</v>
      </c>
      <c r="AU697" s="195" t="s">
        <v>145</v>
      </c>
      <c r="AY697" s="17" t="s">
        <v>137</v>
      </c>
      <c r="BE697" s="196">
        <f t="shared" si="34"/>
        <v>0</v>
      </c>
      <c r="BF697" s="196">
        <f t="shared" si="35"/>
        <v>0</v>
      </c>
      <c r="BG697" s="196">
        <f t="shared" si="36"/>
        <v>0</v>
      </c>
      <c r="BH697" s="196">
        <f t="shared" si="37"/>
        <v>0</v>
      </c>
      <c r="BI697" s="196">
        <f t="shared" si="38"/>
        <v>0</v>
      </c>
      <c r="BJ697" s="17" t="s">
        <v>145</v>
      </c>
      <c r="BK697" s="196">
        <f t="shared" si="39"/>
        <v>0</v>
      </c>
      <c r="BL697" s="17" t="s">
        <v>254</v>
      </c>
      <c r="BM697" s="195" t="s">
        <v>1102</v>
      </c>
    </row>
    <row r="698" spans="1:65" s="2" customFormat="1" ht="16.5" customHeight="1">
      <c r="A698" s="34"/>
      <c r="B698" s="35"/>
      <c r="C698" s="183" t="s">
        <v>1103</v>
      </c>
      <c r="D698" s="183" t="s">
        <v>140</v>
      </c>
      <c r="E698" s="184" t="s">
        <v>1104</v>
      </c>
      <c r="F698" s="185" t="s">
        <v>1105</v>
      </c>
      <c r="G698" s="186" t="s">
        <v>233</v>
      </c>
      <c r="H698" s="187">
        <v>2</v>
      </c>
      <c r="I698" s="188"/>
      <c r="J698" s="189">
        <f t="shared" si="30"/>
        <v>0</v>
      </c>
      <c r="K698" s="190"/>
      <c r="L698" s="39"/>
      <c r="M698" s="191" t="s">
        <v>1</v>
      </c>
      <c r="N698" s="192" t="s">
        <v>39</v>
      </c>
      <c r="O698" s="71"/>
      <c r="P698" s="193">
        <f t="shared" si="31"/>
        <v>0</v>
      </c>
      <c r="Q698" s="193">
        <v>0</v>
      </c>
      <c r="R698" s="193">
        <f t="shared" si="32"/>
        <v>0</v>
      </c>
      <c r="S698" s="193">
        <v>0</v>
      </c>
      <c r="T698" s="194">
        <f t="shared" si="33"/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5" t="s">
        <v>254</v>
      </c>
      <c r="AT698" s="195" t="s">
        <v>140</v>
      </c>
      <c r="AU698" s="195" t="s">
        <v>145</v>
      </c>
      <c r="AY698" s="17" t="s">
        <v>137</v>
      </c>
      <c r="BE698" s="196">
        <f t="shared" si="34"/>
        <v>0</v>
      </c>
      <c r="BF698" s="196">
        <f t="shared" si="35"/>
        <v>0</v>
      </c>
      <c r="BG698" s="196">
        <f t="shared" si="36"/>
        <v>0</v>
      </c>
      <c r="BH698" s="196">
        <f t="shared" si="37"/>
        <v>0</v>
      </c>
      <c r="BI698" s="196">
        <f t="shared" si="38"/>
        <v>0</v>
      </c>
      <c r="BJ698" s="17" t="s">
        <v>145</v>
      </c>
      <c r="BK698" s="196">
        <f t="shared" si="39"/>
        <v>0</v>
      </c>
      <c r="BL698" s="17" t="s">
        <v>254</v>
      </c>
      <c r="BM698" s="195" t="s">
        <v>1106</v>
      </c>
    </row>
    <row r="699" spans="1:65" s="13" customFormat="1" ht="11.25">
      <c r="B699" s="197"/>
      <c r="C699" s="198"/>
      <c r="D699" s="199" t="s">
        <v>147</v>
      </c>
      <c r="E699" s="200" t="s">
        <v>1</v>
      </c>
      <c r="F699" s="201" t="s">
        <v>1107</v>
      </c>
      <c r="G699" s="198"/>
      <c r="H699" s="200" t="s">
        <v>1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147</v>
      </c>
      <c r="AU699" s="207" t="s">
        <v>145</v>
      </c>
      <c r="AV699" s="13" t="s">
        <v>81</v>
      </c>
      <c r="AW699" s="13" t="s">
        <v>31</v>
      </c>
      <c r="AX699" s="13" t="s">
        <v>73</v>
      </c>
      <c r="AY699" s="207" t="s">
        <v>137</v>
      </c>
    </row>
    <row r="700" spans="1:65" s="14" customFormat="1" ht="11.25">
      <c r="B700" s="208"/>
      <c r="C700" s="209"/>
      <c r="D700" s="199" t="s">
        <v>147</v>
      </c>
      <c r="E700" s="210" t="s">
        <v>1</v>
      </c>
      <c r="F700" s="211" t="s">
        <v>467</v>
      </c>
      <c r="G700" s="209"/>
      <c r="H700" s="212">
        <v>2</v>
      </c>
      <c r="I700" s="213"/>
      <c r="J700" s="209"/>
      <c r="K700" s="209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147</v>
      </c>
      <c r="AU700" s="218" t="s">
        <v>145</v>
      </c>
      <c r="AV700" s="14" t="s">
        <v>145</v>
      </c>
      <c r="AW700" s="14" t="s">
        <v>31</v>
      </c>
      <c r="AX700" s="14" t="s">
        <v>81</v>
      </c>
      <c r="AY700" s="218" t="s">
        <v>137</v>
      </c>
    </row>
    <row r="701" spans="1:65" s="2" customFormat="1" ht="24.2" customHeight="1">
      <c r="A701" s="34"/>
      <c r="B701" s="35"/>
      <c r="C701" s="230" t="s">
        <v>1108</v>
      </c>
      <c r="D701" s="230" t="s">
        <v>374</v>
      </c>
      <c r="E701" s="231" t="s">
        <v>1109</v>
      </c>
      <c r="F701" s="232" t="s">
        <v>1110</v>
      </c>
      <c r="G701" s="233" t="s">
        <v>233</v>
      </c>
      <c r="H701" s="234">
        <v>2</v>
      </c>
      <c r="I701" s="235"/>
      <c r="J701" s="236">
        <f>ROUND(I701*H701,2)</f>
        <v>0</v>
      </c>
      <c r="K701" s="237"/>
      <c r="L701" s="238"/>
      <c r="M701" s="239" t="s">
        <v>1</v>
      </c>
      <c r="N701" s="240" t="s">
        <v>39</v>
      </c>
      <c r="O701" s="71"/>
      <c r="P701" s="193">
        <f>O701*H701</f>
        <v>0</v>
      </c>
      <c r="Q701" s="193">
        <v>2.0000000000000002E-5</v>
      </c>
      <c r="R701" s="193">
        <f>Q701*H701</f>
        <v>4.0000000000000003E-5</v>
      </c>
      <c r="S701" s="193">
        <v>0</v>
      </c>
      <c r="T701" s="194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5" t="s">
        <v>335</v>
      </c>
      <c r="AT701" s="195" t="s">
        <v>374</v>
      </c>
      <c r="AU701" s="195" t="s">
        <v>145</v>
      </c>
      <c r="AY701" s="17" t="s">
        <v>137</v>
      </c>
      <c r="BE701" s="196">
        <f>IF(N701="základní",J701,0)</f>
        <v>0</v>
      </c>
      <c r="BF701" s="196">
        <f>IF(N701="snížená",J701,0)</f>
        <v>0</v>
      </c>
      <c r="BG701" s="196">
        <f>IF(N701="zákl. přenesená",J701,0)</f>
        <v>0</v>
      </c>
      <c r="BH701" s="196">
        <f>IF(N701="sníž. přenesená",J701,0)</f>
        <v>0</v>
      </c>
      <c r="BI701" s="196">
        <f>IF(N701="nulová",J701,0)</f>
        <v>0</v>
      </c>
      <c r="BJ701" s="17" t="s">
        <v>145</v>
      </c>
      <c r="BK701" s="196">
        <f>ROUND(I701*H701,2)</f>
        <v>0</v>
      </c>
      <c r="BL701" s="17" t="s">
        <v>254</v>
      </c>
      <c r="BM701" s="195" t="s">
        <v>1111</v>
      </c>
    </row>
    <row r="702" spans="1:65" s="2" customFormat="1" ht="16.5" customHeight="1">
      <c r="A702" s="34"/>
      <c r="B702" s="35"/>
      <c r="C702" s="230" t="s">
        <v>1112</v>
      </c>
      <c r="D702" s="230" t="s">
        <v>374</v>
      </c>
      <c r="E702" s="231" t="s">
        <v>1113</v>
      </c>
      <c r="F702" s="232" t="s">
        <v>1114</v>
      </c>
      <c r="G702" s="233" t="s">
        <v>233</v>
      </c>
      <c r="H702" s="234">
        <v>2</v>
      </c>
      <c r="I702" s="235"/>
      <c r="J702" s="236">
        <f>ROUND(I702*H702,2)</f>
        <v>0</v>
      </c>
      <c r="K702" s="237"/>
      <c r="L702" s="238"/>
      <c r="M702" s="239" t="s">
        <v>1</v>
      </c>
      <c r="N702" s="240" t="s">
        <v>39</v>
      </c>
      <c r="O702" s="71"/>
      <c r="P702" s="193">
        <f>O702*H702</f>
        <v>0</v>
      </c>
      <c r="Q702" s="193">
        <v>5.0000000000000002E-5</v>
      </c>
      <c r="R702" s="193">
        <f>Q702*H702</f>
        <v>1E-4</v>
      </c>
      <c r="S702" s="193">
        <v>0</v>
      </c>
      <c r="T702" s="194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5" t="s">
        <v>335</v>
      </c>
      <c r="AT702" s="195" t="s">
        <v>374</v>
      </c>
      <c r="AU702" s="195" t="s">
        <v>145</v>
      </c>
      <c r="AY702" s="17" t="s">
        <v>137</v>
      </c>
      <c r="BE702" s="196">
        <f>IF(N702="základní",J702,0)</f>
        <v>0</v>
      </c>
      <c r="BF702" s="196">
        <f>IF(N702="snížená",J702,0)</f>
        <v>0</v>
      </c>
      <c r="BG702" s="196">
        <f>IF(N702="zákl. přenesená",J702,0)</f>
        <v>0</v>
      </c>
      <c r="BH702" s="196">
        <f>IF(N702="sníž. přenesená",J702,0)</f>
        <v>0</v>
      </c>
      <c r="BI702" s="196">
        <f>IF(N702="nulová",J702,0)</f>
        <v>0</v>
      </c>
      <c r="BJ702" s="17" t="s">
        <v>145</v>
      </c>
      <c r="BK702" s="196">
        <f>ROUND(I702*H702,2)</f>
        <v>0</v>
      </c>
      <c r="BL702" s="17" t="s">
        <v>254</v>
      </c>
      <c r="BM702" s="195" t="s">
        <v>1115</v>
      </c>
    </row>
    <row r="703" spans="1:65" s="2" customFormat="1" ht="44.25" customHeight="1">
      <c r="A703" s="34"/>
      <c r="B703" s="35"/>
      <c r="C703" s="183" t="s">
        <v>1116</v>
      </c>
      <c r="D703" s="183" t="s">
        <v>140</v>
      </c>
      <c r="E703" s="184" t="s">
        <v>1117</v>
      </c>
      <c r="F703" s="185" t="s">
        <v>1118</v>
      </c>
      <c r="G703" s="186" t="s">
        <v>233</v>
      </c>
      <c r="H703" s="187">
        <v>6</v>
      </c>
      <c r="I703" s="188"/>
      <c r="J703" s="189">
        <f>ROUND(I703*H703,2)</f>
        <v>0</v>
      </c>
      <c r="K703" s="190"/>
      <c r="L703" s="39"/>
      <c r="M703" s="191" t="s">
        <v>1</v>
      </c>
      <c r="N703" s="192" t="s">
        <v>39</v>
      </c>
      <c r="O703" s="71"/>
      <c r="P703" s="193">
        <f>O703*H703</f>
        <v>0</v>
      </c>
      <c r="Q703" s="193">
        <v>0</v>
      </c>
      <c r="R703" s="193">
        <f>Q703*H703</f>
        <v>0</v>
      </c>
      <c r="S703" s="193">
        <v>1E-3</v>
      </c>
      <c r="T703" s="194">
        <f>S703*H703</f>
        <v>6.0000000000000001E-3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5" t="s">
        <v>254</v>
      </c>
      <c r="AT703" s="195" t="s">
        <v>140</v>
      </c>
      <c r="AU703" s="195" t="s">
        <v>145</v>
      </c>
      <c r="AY703" s="17" t="s">
        <v>137</v>
      </c>
      <c r="BE703" s="196">
        <f>IF(N703="základní",J703,0)</f>
        <v>0</v>
      </c>
      <c r="BF703" s="196">
        <f>IF(N703="snížená",J703,0)</f>
        <v>0</v>
      </c>
      <c r="BG703" s="196">
        <f>IF(N703="zákl. přenesená",J703,0)</f>
        <v>0</v>
      </c>
      <c r="BH703" s="196">
        <f>IF(N703="sníž. přenesená",J703,0)</f>
        <v>0</v>
      </c>
      <c r="BI703" s="196">
        <f>IF(N703="nulová",J703,0)</f>
        <v>0</v>
      </c>
      <c r="BJ703" s="17" t="s">
        <v>145</v>
      </c>
      <c r="BK703" s="196">
        <f>ROUND(I703*H703,2)</f>
        <v>0</v>
      </c>
      <c r="BL703" s="17" t="s">
        <v>254</v>
      </c>
      <c r="BM703" s="195" t="s">
        <v>1119</v>
      </c>
    </row>
    <row r="704" spans="1:65" s="13" customFormat="1" ht="11.25">
      <c r="B704" s="197"/>
      <c r="C704" s="198"/>
      <c r="D704" s="199" t="s">
        <v>147</v>
      </c>
      <c r="E704" s="200" t="s">
        <v>1</v>
      </c>
      <c r="F704" s="201" t="s">
        <v>176</v>
      </c>
      <c r="G704" s="198"/>
      <c r="H704" s="200" t="s">
        <v>1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147</v>
      </c>
      <c r="AU704" s="207" t="s">
        <v>145</v>
      </c>
      <c r="AV704" s="13" t="s">
        <v>81</v>
      </c>
      <c r="AW704" s="13" t="s">
        <v>31</v>
      </c>
      <c r="AX704" s="13" t="s">
        <v>73</v>
      </c>
      <c r="AY704" s="207" t="s">
        <v>137</v>
      </c>
    </row>
    <row r="705" spans="1:65" s="14" customFormat="1" ht="11.25">
      <c r="B705" s="208"/>
      <c r="C705" s="209"/>
      <c r="D705" s="199" t="s">
        <v>147</v>
      </c>
      <c r="E705" s="210" t="s">
        <v>1</v>
      </c>
      <c r="F705" s="211" t="s">
        <v>81</v>
      </c>
      <c r="G705" s="209"/>
      <c r="H705" s="212">
        <v>1</v>
      </c>
      <c r="I705" s="213"/>
      <c r="J705" s="209"/>
      <c r="K705" s="209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147</v>
      </c>
      <c r="AU705" s="218" t="s">
        <v>145</v>
      </c>
      <c r="AV705" s="14" t="s">
        <v>145</v>
      </c>
      <c r="AW705" s="14" t="s">
        <v>31</v>
      </c>
      <c r="AX705" s="14" t="s">
        <v>73</v>
      </c>
      <c r="AY705" s="218" t="s">
        <v>137</v>
      </c>
    </row>
    <row r="706" spans="1:65" s="13" customFormat="1" ht="11.25">
      <c r="B706" s="197"/>
      <c r="C706" s="198"/>
      <c r="D706" s="199" t="s">
        <v>147</v>
      </c>
      <c r="E706" s="200" t="s">
        <v>1</v>
      </c>
      <c r="F706" s="201" t="s">
        <v>174</v>
      </c>
      <c r="G706" s="198"/>
      <c r="H706" s="200" t="s">
        <v>1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147</v>
      </c>
      <c r="AU706" s="207" t="s">
        <v>145</v>
      </c>
      <c r="AV706" s="13" t="s">
        <v>81</v>
      </c>
      <c r="AW706" s="13" t="s">
        <v>31</v>
      </c>
      <c r="AX706" s="13" t="s">
        <v>73</v>
      </c>
      <c r="AY706" s="207" t="s">
        <v>137</v>
      </c>
    </row>
    <row r="707" spans="1:65" s="14" customFormat="1" ht="11.25">
      <c r="B707" s="208"/>
      <c r="C707" s="209"/>
      <c r="D707" s="199" t="s">
        <v>147</v>
      </c>
      <c r="E707" s="210" t="s">
        <v>1</v>
      </c>
      <c r="F707" s="211" t="s">
        <v>81</v>
      </c>
      <c r="G707" s="209"/>
      <c r="H707" s="212">
        <v>1</v>
      </c>
      <c r="I707" s="213"/>
      <c r="J707" s="209"/>
      <c r="K707" s="209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147</v>
      </c>
      <c r="AU707" s="218" t="s">
        <v>145</v>
      </c>
      <c r="AV707" s="14" t="s">
        <v>145</v>
      </c>
      <c r="AW707" s="14" t="s">
        <v>31</v>
      </c>
      <c r="AX707" s="14" t="s">
        <v>73</v>
      </c>
      <c r="AY707" s="218" t="s">
        <v>137</v>
      </c>
    </row>
    <row r="708" spans="1:65" s="13" customFormat="1" ht="11.25">
      <c r="B708" s="197"/>
      <c r="C708" s="198"/>
      <c r="D708" s="199" t="s">
        <v>147</v>
      </c>
      <c r="E708" s="200" t="s">
        <v>1</v>
      </c>
      <c r="F708" s="201" t="s">
        <v>166</v>
      </c>
      <c r="G708" s="198"/>
      <c r="H708" s="200" t="s">
        <v>1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147</v>
      </c>
      <c r="AU708" s="207" t="s">
        <v>145</v>
      </c>
      <c r="AV708" s="13" t="s">
        <v>81</v>
      </c>
      <c r="AW708" s="13" t="s">
        <v>31</v>
      </c>
      <c r="AX708" s="13" t="s">
        <v>73</v>
      </c>
      <c r="AY708" s="207" t="s">
        <v>137</v>
      </c>
    </row>
    <row r="709" spans="1:65" s="14" customFormat="1" ht="11.25">
      <c r="B709" s="208"/>
      <c r="C709" s="209"/>
      <c r="D709" s="199" t="s">
        <v>147</v>
      </c>
      <c r="E709" s="210" t="s">
        <v>1</v>
      </c>
      <c r="F709" s="211" t="s">
        <v>81</v>
      </c>
      <c r="G709" s="209"/>
      <c r="H709" s="212">
        <v>1</v>
      </c>
      <c r="I709" s="213"/>
      <c r="J709" s="209"/>
      <c r="K709" s="209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147</v>
      </c>
      <c r="AU709" s="218" t="s">
        <v>145</v>
      </c>
      <c r="AV709" s="14" t="s">
        <v>145</v>
      </c>
      <c r="AW709" s="14" t="s">
        <v>31</v>
      </c>
      <c r="AX709" s="14" t="s">
        <v>73</v>
      </c>
      <c r="AY709" s="218" t="s">
        <v>137</v>
      </c>
    </row>
    <row r="710" spans="1:65" s="13" customFormat="1" ht="11.25">
      <c r="B710" s="197"/>
      <c r="C710" s="198"/>
      <c r="D710" s="199" t="s">
        <v>147</v>
      </c>
      <c r="E710" s="200" t="s">
        <v>1</v>
      </c>
      <c r="F710" s="201" t="s">
        <v>168</v>
      </c>
      <c r="G710" s="198"/>
      <c r="H710" s="200" t="s">
        <v>1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147</v>
      </c>
      <c r="AU710" s="207" t="s">
        <v>145</v>
      </c>
      <c r="AV710" s="13" t="s">
        <v>81</v>
      </c>
      <c r="AW710" s="13" t="s">
        <v>31</v>
      </c>
      <c r="AX710" s="13" t="s">
        <v>73</v>
      </c>
      <c r="AY710" s="207" t="s">
        <v>137</v>
      </c>
    </row>
    <row r="711" spans="1:65" s="14" customFormat="1" ht="11.25">
      <c r="B711" s="208"/>
      <c r="C711" s="209"/>
      <c r="D711" s="199" t="s">
        <v>147</v>
      </c>
      <c r="E711" s="210" t="s">
        <v>1</v>
      </c>
      <c r="F711" s="211" t="s">
        <v>81</v>
      </c>
      <c r="G711" s="209"/>
      <c r="H711" s="212">
        <v>1</v>
      </c>
      <c r="I711" s="213"/>
      <c r="J711" s="209"/>
      <c r="K711" s="209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147</v>
      </c>
      <c r="AU711" s="218" t="s">
        <v>145</v>
      </c>
      <c r="AV711" s="14" t="s">
        <v>145</v>
      </c>
      <c r="AW711" s="14" t="s">
        <v>31</v>
      </c>
      <c r="AX711" s="14" t="s">
        <v>73</v>
      </c>
      <c r="AY711" s="218" t="s">
        <v>137</v>
      </c>
    </row>
    <row r="712" spans="1:65" s="13" customFormat="1" ht="11.25">
      <c r="B712" s="197"/>
      <c r="C712" s="198"/>
      <c r="D712" s="199" t="s">
        <v>147</v>
      </c>
      <c r="E712" s="200" t="s">
        <v>1</v>
      </c>
      <c r="F712" s="201" t="s">
        <v>172</v>
      </c>
      <c r="G712" s="198"/>
      <c r="H712" s="200" t="s">
        <v>1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147</v>
      </c>
      <c r="AU712" s="207" t="s">
        <v>145</v>
      </c>
      <c r="AV712" s="13" t="s">
        <v>81</v>
      </c>
      <c r="AW712" s="13" t="s">
        <v>31</v>
      </c>
      <c r="AX712" s="13" t="s">
        <v>73</v>
      </c>
      <c r="AY712" s="207" t="s">
        <v>137</v>
      </c>
    </row>
    <row r="713" spans="1:65" s="14" customFormat="1" ht="11.25">
      <c r="B713" s="208"/>
      <c r="C713" s="209"/>
      <c r="D713" s="199" t="s">
        <v>147</v>
      </c>
      <c r="E713" s="210" t="s">
        <v>1</v>
      </c>
      <c r="F713" s="211" t="s">
        <v>81</v>
      </c>
      <c r="G713" s="209"/>
      <c r="H713" s="212">
        <v>1</v>
      </c>
      <c r="I713" s="213"/>
      <c r="J713" s="209"/>
      <c r="K713" s="209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147</v>
      </c>
      <c r="AU713" s="218" t="s">
        <v>145</v>
      </c>
      <c r="AV713" s="14" t="s">
        <v>145</v>
      </c>
      <c r="AW713" s="14" t="s">
        <v>31</v>
      </c>
      <c r="AX713" s="14" t="s">
        <v>73</v>
      </c>
      <c r="AY713" s="218" t="s">
        <v>137</v>
      </c>
    </row>
    <row r="714" spans="1:65" s="13" customFormat="1" ht="11.25">
      <c r="B714" s="197"/>
      <c r="C714" s="198"/>
      <c r="D714" s="199" t="s">
        <v>147</v>
      </c>
      <c r="E714" s="200" t="s">
        <v>1</v>
      </c>
      <c r="F714" s="201" t="s">
        <v>170</v>
      </c>
      <c r="G714" s="198"/>
      <c r="H714" s="200" t="s">
        <v>1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147</v>
      </c>
      <c r="AU714" s="207" t="s">
        <v>145</v>
      </c>
      <c r="AV714" s="13" t="s">
        <v>81</v>
      </c>
      <c r="AW714" s="13" t="s">
        <v>31</v>
      </c>
      <c r="AX714" s="13" t="s">
        <v>73</v>
      </c>
      <c r="AY714" s="207" t="s">
        <v>137</v>
      </c>
    </row>
    <row r="715" spans="1:65" s="14" customFormat="1" ht="11.25">
      <c r="B715" s="208"/>
      <c r="C715" s="209"/>
      <c r="D715" s="199" t="s">
        <v>147</v>
      </c>
      <c r="E715" s="210" t="s">
        <v>1</v>
      </c>
      <c r="F715" s="211" t="s">
        <v>81</v>
      </c>
      <c r="G715" s="209"/>
      <c r="H715" s="212">
        <v>1</v>
      </c>
      <c r="I715" s="213"/>
      <c r="J715" s="209"/>
      <c r="K715" s="209"/>
      <c r="L715" s="214"/>
      <c r="M715" s="215"/>
      <c r="N715" s="216"/>
      <c r="O715" s="216"/>
      <c r="P715" s="216"/>
      <c r="Q715" s="216"/>
      <c r="R715" s="216"/>
      <c r="S715" s="216"/>
      <c r="T715" s="217"/>
      <c r="AT715" s="218" t="s">
        <v>147</v>
      </c>
      <c r="AU715" s="218" t="s">
        <v>145</v>
      </c>
      <c r="AV715" s="14" t="s">
        <v>145</v>
      </c>
      <c r="AW715" s="14" t="s">
        <v>31</v>
      </c>
      <c r="AX715" s="14" t="s">
        <v>73</v>
      </c>
      <c r="AY715" s="218" t="s">
        <v>137</v>
      </c>
    </row>
    <row r="716" spans="1:65" s="15" customFormat="1" ht="11.25">
      <c r="B716" s="219"/>
      <c r="C716" s="220"/>
      <c r="D716" s="199" t="s">
        <v>147</v>
      </c>
      <c r="E716" s="221" t="s">
        <v>1</v>
      </c>
      <c r="F716" s="222" t="s">
        <v>178</v>
      </c>
      <c r="G716" s="220"/>
      <c r="H716" s="223">
        <v>6</v>
      </c>
      <c r="I716" s="224"/>
      <c r="J716" s="220"/>
      <c r="K716" s="220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147</v>
      </c>
      <c r="AU716" s="229" t="s">
        <v>145</v>
      </c>
      <c r="AV716" s="15" t="s">
        <v>144</v>
      </c>
      <c r="AW716" s="15" t="s">
        <v>31</v>
      </c>
      <c r="AX716" s="15" t="s">
        <v>81</v>
      </c>
      <c r="AY716" s="229" t="s">
        <v>137</v>
      </c>
    </row>
    <row r="717" spans="1:65" s="2" customFormat="1" ht="37.9" customHeight="1">
      <c r="A717" s="34"/>
      <c r="B717" s="35"/>
      <c r="C717" s="183" t="s">
        <v>1120</v>
      </c>
      <c r="D717" s="183" t="s">
        <v>140</v>
      </c>
      <c r="E717" s="184" t="s">
        <v>1121</v>
      </c>
      <c r="F717" s="185" t="s">
        <v>1122</v>
      </c>
      <c r="G717" s="186" t="s">
        <v>233</v>
      </c>
      <c r="H717" s="187">
        <v>1</v>
      </c>
      <c r="I717" s="188"/>
      <c r="J717" s="189">
        <f>ROUND(I717*H717,2)</f>
        <v>0</v>
      </c>
      <c r="K717" s="190"/>
      <c r="L717" s="39"/>
      <c r="M717" s="191" t="s">
        <v>1</v>
      </c>
      <c r="N717" s="192" t="s">
        <v>39</v>
      </c>
      <c r="O717" s="71"/>
      <c r="P717" s="193">
        <f>O717*H717</f>
        <v>0</v>
      </c>
      <c r="Q717" s="193">
        <v>0</v>
      </c>
      <c r="R717" s="193">
        <f>Q717*H717</f>
        <v>0</v>
      </c>
      <c r="S717" s="193">
        <v>0</v>
      </c>
      <c r="T717" s="194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5" t="s">
        <v>254</v>
      </c>
      <c r="AT717" s="195" t="s">
        <v>140</v>
      </c>
      <c r="AU717" s="195" t="s">
        <v>145</v>
      </c>
      <c r="AY717" s="17" t="s">
        <v>137</v>
      </c>
      <c r="BE717" s="196">
        <f>IF(N717="základní",J717,0)</f>
        <v>0</v>
      </c>
      <c r="BF717" s="196">
        <f>IF(N717="snížená",J717,0)</f>
        <v>0</v>
      </c>
      <c r="BG717" s="196">
        <f>IF(N717="zákl. přenesená",J717,0)</f>
        <v>0</v>
      </c>
      <c r="BH717" s="196">
        <f>IF(N717="sníž. přenesená",J717,0)</f>
        <v>0</v>
      </c>
      <c r="BI717" s="196">
        <f>IF(N717="nulová",J717,0)</f>
        <v>0</v>
      </c>
      <c r="BJ717" s="17" t="s">
        <v>145</v>
      </c>
      <c r="BK717" s="196">
        <f>ROUND(I717*H717,2)</f>
        <v>0</v>
      </c>
      <c r="BL717" s="17" t="s">
        <v>254</v>
      </c>
      <c r="BM717" s="195" t="s">
        <v>1123</v>
      </c>
    </row>
    <row r="718" spans="1:65" s="13" customFormat="1" ht="11.25">
      <c r="B718" s="197"/>
      <c r="C718" s="198"/>
      <c r="D718" s="199" t="s">
        <v>147</v>
      </c>
      <c r="E718" s="200" t="s">
        <v>1</v>
      </c>
      <c r="F718" s="201" t="s">
        <v>172</v>
      </c>
      <c r="G718" s="198"/>
      <c r="H718" s="200" t="s">
        <v>1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147</v>
      </c>
      <c r="AU718" s="207" t="s">
        <v>145</v>
      </c>
      <c r="AV718" s="13" t="s">
        <v>81</v>
      </c>
      <c r="AW718" s="13" t="s">
        <v>31</v>
      </c>
      <c r="AX718" s="13" t="s">
        <v>73</v>
      </c>
      <c r="AY718" s="207" t="s">
        <v>137</v>
      </c>
    </row>
    <row r="719" spans="1:65" s="14" customFormat="1" ht="11.25">
      <c r="B719" s="208"/>
      <c r="C719" s="209"/>
      <c r="D719" s="199" t="s">
        <v>147</v>
      </c>
      <c r="E719" s="210" t="s">
        <v>1</v>
      </c>
      <c r="F719" s="211" t="s">
        <v>81</v>
      </c>
      <c r="G719" s="209"/>
      <c r="H719" s="212">
        <v>1</v>
      </c>
      <c r="I719" s="213"/>
      <c r="J719" s="209"/>
      <c r="K719" s="209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147</v>
      </c>
      <c r="AU719" s="218" t="s">
        <v>145</v>
      </c>
      <c r="AV719" s="14" t="s">
        <v>145</v>
      </c>
      <c r="AW719" s="14" t="s">
        <v>31</v>
      </c>
      <c r="AX719" s="14" t="s">
        <v>81</v>
      </c>
      <c r="AY719" s="218" t="s">
        <v>137</v>
      </c>
    </row>
    <row r="720" spans="1:65" s="2" customFormat="1" ht="24.2" customHeight="1">
      <c r="A720" s="34"/>
      <c r="B720" s="35"/>
      <c r="C720" s="230" t="s">
        <v>1124</v>
      </c>
      <c r="D720" s="230" t="s">
        <v>374</v>
      </c>
      <c r="E720" s="231" t="s">
        <v>1125</v>
      </c>
      <c r="F720" s="232" t="s">
        <v>1126</v>
      </c>
      <c r="G720" s="233" t="s">
        <v>233</v>
      </c>
      <c r="H720" s="234">
        <v>1</v>
      </c>
      <c r="I720" s="235"/>
      <c r="J720" s="236">
        <f>ROUND(I720*H720,2)</f>
        <v>0</v>
      </c>
      <c r="K720" s="237"/>
      <c r="L720" s="238"/>
      <c r="M720" s="239" t="s">
        <v>1</v>
      </c>
      <c r="N720" s="240" t="s">
        <v>39</v>
      </c>
      <c r="O720" s="71"/>
      <c r="P720" s="193">
        <f>O720*H720</f>
        <v>0</v>
      </c>
      <c r="Q720" s="193">
        <v>3.1E-4</v>
      </c>
      <c r="R720" s="193">
        <f>Q720*H720</f>
        <v>3.1E-4</v>
      </c>
      <c r="S720" s="193">
        <v>0</v>
      </c>
      <c r="T720" s="194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5" t="s">
        <v>335</v>
      </c>
      <c r="AT720" s="195" t="s">
        <v>374</v>
      </c>
      <c r="AU720" s="195" t="s">
        <v>145</v>
      </c>
      <c r="AY720" s="17" t="s">
        <v>137</v>
      </c>
      <c r="BE720" s="196">
        <f>IF(N720="základní",J720,0)</f>
        <v>0</v>
      </c>
      <c r="BF720" s="196">
        <f>IF(N720="snížená",J720,0)</f>
        <v>0</v>
      </c>
      <c r="BG720" s="196">
        <f>IF(N720="zákl. přenesená",J720,0)</f>
        <v>0</v>
      </c>
      <c r="BH720" s="196">
        <f>IF(N720="sníž. přenesená",J720,0)</f>
        <v>0</v>
      </c>
      <c r="BI720" s="196">
        <f>IF(N720="nulová",J720,0)</f>
        <v>0</v>
      </c>
      <c r="BJ720" s="17" t="s">
        <v>145</v>
      </c>
      <c r="BK720" s="196">
        <f>ROUND(I720*H720,2)</f>
        <v>0</v>
      </c>
      <c r="BL720" s="17" t="s">
        <v>254</v>
      </c>
      <c r="BM720" s="195" t="s">
        <v>1127</v>
      </c>
    </row>
    <row r="721" spans="1:65" s="2" customFormat="1" ht="33" customHeight="1">
      <c r="A721" s="34"/>
      <c r="B721" s="35"/>
      <c r="C721" s="183" t="s">
        <v>1128</v>
      </c>
      <c r="D721" s="183" t="s">
        <v>140</v>
      </c>
      <c r="E721" s="184" t="s">
        <v>1129</v>
      </c>
      <c r="F721" s="185" t="s">
        <v>1130</v>
      </c>
      <c r="G721" s="186" t="s">
        <v>233</v>
      </c>
      <c r="H721" s="187">
        <v>4</v>
      </c>
      <c r="I721" s="188"/>
      <c r="J721" s="189">
        <f>ROUND(I721*H721,2)</f>
        <v>0</v>
      </c>
      <c r="K721" s="190"/>
      <c r="L721" s="39"/>
      <c r="M721" s="191" t="s">
        <v>1</v>
      </c>
      <c r="N721" s="192" t="s">
        <v>39</v>
      </c>
      <c r="O721" s="71"/>
      <c r="P721" s="193">
        <f>O721*H721</f>
        <v>0</v>
      </c>
      <c r="Q721" s="193">
        <v>0</v>
      </c>
      <c r="R721" s="193">
        <f>Q721*H721</f>
        <v>0</v>
      </c>
      <c r="S721" s="193">
        <v>0</v>
      </c>
      <c r="T721" s="194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5" t="s">
        <v>254</v>
      </c>
      <c r="AT721" s="195" t="s">
        <v>140</v>
      </c>
      <c r="AU721" s="195" t="s">
        <v>145</v>
      </c>
      <c r="AY721" s="17" t="s">
        <v>137</v>
      </c>
      <c r="BE721" s="196">
        <f>IF(N721="základní",J721,0)</f>
        <v>0</v>
      </c>
      <c r="BF721" s="196">
        <f>IF(N721="snížená",J721,0)</f>
        <v>0</v>
      </c>
      <c r="BG721" s="196">
        <f>IF(N721="zákl. přenesená",J721,0)</f>
        <v>0</v>
      </c>
      <c r="BH721" s="196">
        <f>IF(N721="sníž. přenesená",J721,0)</f>
        <v>0</v>
      </c>
      <c r="BI721" s="196">
        <f>IF(N721="nulová",J721,0)</f>
        <v>0</v>
      </c>
      <c r="BJ721" s="17" t="s">
        <v>145</v>
      </c>
      <c r="BK721" s="196">
        <f>ROUND(I721*H721,2)</f>
        <v>0</v>
      </c>
      <c r="BL721" s="17" t="s">
        <v>254</v>
      </c>
      <c r="BM721" s="195" t="s">
        <v>1131</v>
      </c>
    </row>
    <row r="722" spans="1:65" s="13" customFormat="1" ht="11.25">
      <c r="B722" s="197"/>
      <c r="C722" s="198"/>
      <c r="D722" s="199" t="s">
        <v>147</v>
      </c>
      <c r="E722" s="200" t="s">
        <v>1</v>
      </c>
      <c r="F722" s="201" t="s">
        <v>166</v>
      </c>
      <c r="G722" s="198"/>
      <c r="H722" s="200" t="s">
        <v>1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147</v>
      </c>
      <c r="AU722" s="207" t="s">
        <v>145</v>
      </c>
      <c r="AV722" s="13" t="s">
        <v>81</v>
      </c>
      <c r="AW722" s="13" t="s">
        <v>31</v>
      </c>
      <c r="AX722" s="13" t="s">
        <v>73</v>
      </c>
      <c r="AY722" s="207" t="s">
        <v>137</v>
      </c>
    </row>
    <row r="723" spans="1:65" s="14" customFormat="1" ht="11.25">
      <c r="B723" s="208"/>
      <c r="C723" s="209"/>
      <c r="D723" s="199" t="s">
        <v>147</v>
      </c>
      <c r="E723" s="210" t="s">
        <v>1</v>
      </c>
      <c r="F723" s="211" t="s">
        <v>81</v>
      </c>
      <c r="G723" s="209"/>
      <c r="H723" s="212">
        <v>1</v>
      </c>
      <c r="I723" s="213"/>
      <c r="J723" s="209"/>
      <c r="K723" s="209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147</v>
      </c>
      <c r="AU723" s="218" t="s">
        <v>145</v>
      </c>
      <c r="AV723" s="14" t="s">
        <v>145</v>
      </c>
      <c r="AW723" s="14" t="s">
        <v>31</v>
      </c>
      <c r="AX723" s="14" t="s">
        <v>73</v>
      </c>
      <c r="AY723" s="218" t="s">
        <v>137</v>
      </c>
    </row>
    <row r="724" spans="1:65" s="13" customFormat="1" ht="11.25">
      <c r="B724" s="197"/>
      <c r="C724" s="198"/>
      <c r="D724" s="199" t="s">
        <v>147</v>
      </c>
      <c r="E724" s="200" t="s">
        <v>1</v>
      </c>
      <c r="F724" s="201" t="s">
        <v>168</v>
      </c>
      <c r="G724" s="198"/>
      <c r="H724" s="200" t="s">
        <v>1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147</v>
      </c>
      <c r="AU724" s="207" t="s">
        <v>145</v>
      </c>
      <c r="AV724" s="13" t="s">
        <v>81</v>
      </c>
      <c r="AW724" s="13" t="s">
        <v>31</v>
      </c>
      <c r="AX724" s="13" t="s">
        <v>73</v>
      </c>
      <c r="AY724" s="207" t="s">
        <v>137</v>
      </c>
    </row>
    <row r="725" spans="1:65" s="14" customFormat="1" ht="11.25">
      <c r="B725" s="208"/>
      <c r="C725" s="209"/>
      <c r="D725" s="199" t="s">
        <v>147</v>
      </c>
      <c r="E725" s="210" t="s">
        <v>1</v>
      </c>
      <c r="F725" s="211" t="s">
        <v>81</v>
      </c>
      <c r="G725" s="209"/>
      <c r="H725" s="212">
        <v>1</v>
      </c>
      <c r="I725" s="213"/>
      <c r="J725" s="209"/>
      <c r="K725" s="209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147</v>
      </c>
      <c r="AU725" s="218" t="s">
        <v>145</v>
      </c>
      <c r="AV725" s="14" t="s">
        <v>145</v>
      </c>
      <c r="AW725" s="14" t="s">
        <v>31</v>
      </c>
      <c r="AX725" s="14" t="s">
        <v>73</v>
      </c>
      <c r="AY725" s="218" t="s">
        <v>137</v>
      </c>
    </row>
    <row r="726" spans="1:65" s="13" customFormat="1" ht="11.25">
      <c r="B726" s="197"/>
      <c r="C726" s="198"/>
      <c r="D726" s="199" t="s">
        <v>147</v>
      </c>
      <c r="E726" s="200" t="s">
        <v>1</v>
      </c>
      <c r="F726" s="201" t="s">
        <v>172</v>
      </c>
      <c r="G726" s="198"/>
      <c r="H726" s="200" t="s">
        <v>1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147</v>
      </c>
      <c r="AU726" s="207" t="s">
        <v>145</v>
      </c>
      <c r="AV726" s="13" t="s">
        <v>81</v>
      </c>
      <c r="AW726" s="13" t="s">
        <v>31</v>
      </c>
      <c r="AX726" s="13" t="s">
        <v>73</v>
      </c>
      <c r="AY726" s="207" t="s">
        <v>137</v>
      </c>
    </row>
    <row r="727" spans="1:65" s="14" customFormat="1" ht="11.25">
      <c r="B727" s="208"/>
      <c r="C727" s="209"/>
      <c r="D727" s="199" t="s">
        <v>147</v>
      </c>
      <c r="E727" s="210" t="s">
        <v>1</v>
      </c>
      <c r="F727" s="211" t="s">
        <v>81</v>
      </c>
      <c r="G727" s="209"/>
      <c r="H727" s="212">
        <v>1</v>
      </c>
      <c r="I727" s="213"/>
      <c r="J727" s="209"/>
      <c r="K727" s="209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147</v>
      </c>
      <c r="AU727" s="218" t="s">
        <v>145</v>
      </c>
      <c r="AV727" s="14" t="s">
        <v>145</v>
      </c>
      <c r="AW727" s="14" t="s">
        <v>31</v>
      </c>
      <c r="AX727" s="14" t="s">
        <v>73</v>
      </c>
      <c r="AY727" s="218" t="s">
        <v>137</v>
      </c>
    </row>
    <row r="728" spans="1:65" s="13" customFormat="1" ht="11.25">
      <c r="B728" s="197"/>
      <c r="C728" s="198"/>
      <c r="D728" s="199" t="s">
        <v>147</v>
      </c>
      <c r="E728" s="200" t="s">
        <v>1</v>
      </c>
      <c r="F728" s="201" t="s">
        <v>170</v>
      </c>
      <c r="G728" s="198"/>
      <c r="H728" s="200" t="s">
        <v>1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147</v>
      </c>
      <c r="AU728" s="207" t="s">
        <v>145</v>
      </c>
      <c r="AV728" s="13" t="s">
        <v>81</v>
      </c>
      <c r="AW728" s="13" t="s">
        <v>31</v>
      </c>
      <c r="AX728" s="13" t="s">
        <v>73</v>
      </c>
      <c r="AY728" s="207" t="s">
        <v>137</v>
      </c>
    </row>
    <row r="729" spans="1:65" s="14" customFormat="1" ht="11.25">
      <c r="B729" s="208"/>
      <c r="C729" s="209"/>
      <c r="D729" s="199" t="s">
        <v>147</v>
      </c>
      <c r="E729" s="210" t="s">
        <v>1</v>
      </c>
      <c r="F729" s="211" t="s">
        <v>81</v>
      </c>
      <c r="G729" s="209"/>
      <c r="H729" s="212">
        <v>1</v>
      </c>
      <c r="I729" s="213"/>
      <c r="J729" s="209"/>
      <c r="K729" s="209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147</v>
      </c>
      <c r="AU729" s="218" t="s">
        <v>145</v>
      </c>
      <c r="AV729" s="14" t="s">
        <v>145</v>
      </c>
      <c r="AW729" s="14" t="s">
        <v>31</v>
      </c>
      <c r="AX729" s="14" t="s">
        <v>73</v>
      </c>
      <c r="AY729" s="218" t="s">
        <v>137</v>
      </c>
    </row>
    <row r="730" spans="1:65" s="15" customFormat="1" ht="11.25">
      <c r="B730" s="219"/>
      <c r="C730" s="220"/>
      <c r="D730" s="199" t="s">
        <v>147</v>
      </c>
      <c r="E730" s="221" t="s">
        <v>1</v>
      </c>
      <c r="F730" s="222" t="s">
        <v>178</v>
      </c>
      <c r="G730" s="220"/>
      <c r="H730" s="223">
        <v>4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147</v>
      </c>
      <c r="AU730" s="229" t="s">
        <v>145</v>
      </c>
      <c r="AV730" s="15" t="s">
        <v>144</v>
      </c>
      <c r="AW730" s="15" t="s">
        <v>31</v>
      </c>
      <c r="AX730" s="15" t="s">
        <v>81</v>
      </c>
      <c r="AY730" s="229" t="s">
        <v>137</v>
      </c>
    </row>
    <row r="731" spans="1:65" s="2" customFormat="1" ht="24.2" customHeight="1">
      <c r="A731" s="34"/>
      <c r="B731" s="35"/>
      <c r="C731" s="230" t="s">
        <v>1132</v>
      </c>
      <c r="D731" s="230" t="s">
        <v>374</v>
      </c>
      <c r="E731" s="231" t="s">
        <v>1133</v>
      </c>
      <c r="F731" s="232" t="s">
        <v>1134</v>
      </c>
      <c r="G731" s="233" t="s">
        <v>233</v>
      </c>
      <c r="H731" s="234">
        <v>4</v>
      </c>
      <c r="I731" s="235"/>
      <c r="J731" s="236">
        <f t="shared" ref="J731:J738" si="40">ROUND(I731*H731,2)</f>
        <v>0</v>
      </c>
      <c r="K731" s="237"/>
      <c r="L731" s="238"/>
      <c r="M731" s="239" t="s">
        <v>1</v>
      </c>
      <c r="N731" s="240" t="s">
        <v>39</v>
      </c>
      <c r="O731" s="71"/>
      <c r="P731" s="193">
        <f t="shared" ref="P731:P738" si="41">O731*H731</f>
        <v>0</v>
      </c>
      <c r="Q731" s="193">
        <v>4.4000000000000002E-4</v>
      </c>
      <c r="R731" s="193">
        <f t="shared" ref="R731:R738" si="42">Q731*H731</f>
        <v>1.7600000000000001E-3</v>
      </c>
      <c r="S731" s="193">
        <v>0</v>
      </c>
      <c r="T731" s="194">
        <f t="shared" ref="T731:T738" si="43"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95" t="s">
        <v>335</v>
      </c>
      <c r="AT731" s="195" t="s">
        <v>374</v>
      </c>
      <c r="AU731" s="195" t="s">
        <v>145</v>
      </c>
      <c r="AY731" s="17" t="s">
        <v>137</v>
      </c>
      <c r="BE731" s="196">
        <f t="shared" ref="BE731:BE738" si="44">IF(N731="základní",J731,0)</f>
        <v>0</v>
      </c>
      <c r="BF731" s="196">
        <f t="shared" ref="BF731:BF738" si="45">IF(N731="snížená",J731,0)</f>
        <v>0</v>
      </c>
      <c r="BG731" s="196">
        <f t="shared" ref="BG731:BG738" si="46">IF(N731="zákl. přenesená",J731,0)</f>
        <v>0</v>
      </c>
      <c r="BH731" s="196">
        <f t="shared" ref="BH731:BH738" si="47">IF(N731="sníž. přenesená",J731,0)</f>
        <v>0</v>
      </c>
      <c r="BI731" s="196">
        <f t="shared" ref="BI731:BI738" si="48">IF(N731="nulová",J731,0)</f>
        <v>0</v>
      </c>
      <c r="BJ731" s="17" t="s">
        <v>145</v>
      </c>
      <c r="BK731" s="196">
        <f t="shared" ref="BK731:BK738" si="49">ROUND(I731*H731,2)</f>
        <v>0</v>
      </c>
      <c r="BL731" s="17" t="s">
        <v>254</v>
      </c>
      <c r="BM731" s="195" t="s">
        <v>1135</v>
      </c>
    </row>
    <row r="732" spans="1:65" s="2" customFormat="1" ht="33" customHeight="1">
      <c r="A732" s="34"/>
      <c r="B732" s="35"/>
      <c r="C732" s="183" t="s">
        <v>1136</v>
      </c>
      <c r="D732" s="183" t="s">
        <v>140</v>
      </c>
      <c r="E732" s="184" t="s">
        <v>1137</v>
      </c>
      <c r="F732" s="185" t="s">
        <v>1138</v>
      </c>
      <c r="G732" s="186" t="s">
        <v>244</v>
      </c>
      <c r="H732" s="187">
        <v>30</v>
      </c>
      <c r="I732" s="188"/>
      <c r="J732" s="189">
        <f t="shared" si="40"/>
        <v>0</v>
      </c>
      <c r="K732" s="190"/>
      <c r="L732" s="39"/>
      <c r="M732" s="191" t="s">
        <v>1</v>
      </c>
      <c r="N732" s="192" t="s">
        <v>39</v>
      </c>
      <c r="O732" s="71"/>
      <c r="P732" s="193">
        <f t="shared" si="41"/>
        <v>0</v>
      </c>
      <c r="Q732" s="193">
        <v>0</v>
      </c>
      <c r="R732" s="193">
        <f t="shared" si="42"/>
        <v>0</v>
      </c>
      <c r="S732" s="193">
        <v>0</v>
      </c>
      <c r="T732" s="194">
        <f t="shared" si="43"/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5" t="s">
        <v>254</v>
      </c>
      <c r="AT732" s="195" t="s">
        <v>140</v>
      </c>
      <c r="AU732" s="195" t="s">
        <v>145</v>
      </c>
      <c r="AY732" s="17" t="s">
        <v>137</v>
      </c>
      <c r="BE732" s="196">
        <f t="shared" si="44"/>
        <v>0</v>
      </c>
      <c r="BF732" s="196">
        <f t="shared" si="45"/>
        <v>0</v>
      </c>
      <c r="BG732" s="196">
        <f t="shared" si="46"/>
        <v>0</v>
      </c>
      <c r="BH732" s="196">
        <f t="shared" si="47"/>
        <v>0</v>
      </c>
      <c r="BI732" s="196">
        <f t="shared" si="48"/>
        <v>0</v>
      </c>
      <c r="BJ732" s="17" t="s">
        <v>145</v>
      </c>
      <c r="BK732" s="196">
        <f t="shared" si="49"/>
        <v>0</v>
      </c>
      <c r="BL732" s="17" t="s">
        <v>254</v>
      </c>
      <c r="BM732" s="195" t="s">
        <v>1139</v>
      </c>
    </row>
    <row r="733" spans="1:65" s="2" customFormat="1" ht="24.2" customHeight="1">
      <c r="A733" s="34"/>
      <c r="B733" s="35"/>
      <c r="C733" s="230" t="s">
        <v>1140</v>
      </c>
      <c r="D733" s="230" t="s">
        <v>374</v>
      </c>
      <c r="E733" s="231" t="s">
        <v>1141</v>
      </c>
      <c r="F733" s="232" t="s">
        <v>1142</v>
      </c>
      <c r="G733" s="233" t="s">
        <v>244</v>
      </c>
      <c r="H733" s="234">
        <v>30</v>
      </c>
      <c r="I733" s="235"/>
      <c r="J733" s="236">
        <f t="shared" si="40"/>
        <v>0</v>
      </c>
      <c r="K733" s="237"/>
      <c r="L733" s="238"/>
      <c r="M733" s="239" t="s">
        <v>1</v>
      </c>
      <c r="N733" s="240" t="s">
        <v>39</v>
      </c>
      <c r="O733" s="71"/>
      <c r="P733" s="193">
        <f t="shared" si="41"/>
        <v>0</v>
      </c>
      <c r="Q733" s="193">
        <v>9.0000000000000006E-5</v>
      </c>
      <c r="R733" s="193">
        <f t="shared" si="42"/>
        <v>2.7000000000000001E-3</v>
      </c>
      <c r="S733" s="193">
        <v>0</v>
      </c>
      <c r="T733" s="194">
        <f t="shared" si="43"/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95" t="s">
        <v>335</v>
      </c>
      <c r="AT733" s="195" t="s">
        <v>374</v>
      </c>
      <c r="AU733" s="195" t="s">
        <v>145</v>
      </c>
      <c r="AY733" s="17" t="s">
        <v>137</v>
      </c>
      <c r="BE733" s="196">
        <f t="shared" si="44"/>
        <v>0</v>
      </c>
      <c r="BF733" s="196">
        <f t="shared" si="45"/>
        <v>0</v>
      </c>
      <c r="BG733" s="196">
        <f t="shared" si="46"/>
        <v>0</v>
      </c>
      <c r="BH733" s="196">
        <f t="shared" si="47"/>
        <v>0</v>
      </c>
      <c r="BI733" s="196">
        <f t="shared" si="48"/>
        <v>0</v>
      </c>
      <c r="BJ733" s="17" t="s">
        <v>145</v>
      </c>
      <c r="BK733" s="196">
        <f t="shared" si="49"/>
        <v>0</v>
      </c>
      <c r="BL733" s="17" t="s">
        <v>254</v>
      </c>
      <c r="BM733" s="195" t="s">
        <v>1143</v>
      </c>
    </row>
    <row r="734" spans="1:65" s="2" customFormat="1" ht="16.5" customHeight="1">
      <c r="A734" s="34"/>
      <c r="B734" s="35"/>
      <c r="C734" s="183" t="s">
        <v>1144</v>
      </c>
      <c r="D734" s="183" t="s">
        <v>140</v>
      </c>
      <c r="E734" s="184" t="s">
        <v>1145</v>
      </c>
      <c r="F734" s="185" t="s">
        <v>1146</v>
      </c>
      <c r="G734" s="186" t="s">
        <v>233</v>
      </c>
      <c r="H734" s="187">
        <v>6</v>
      </c>
      <c r="I734" s="188"/>
      <c r="J734" s="189">
        <f t="shared" si="40"/>
        <v>0</v>
      </c>
      <c r="K734" s="190"/>
      <c r="L734" s="39"/>
      <c r="M734" s="191" t="s">
        <v>1</v>
      </c>
      <c r="N734" s="192" t="s">
        <v>39</v>
      </c>
      <c r="O734" s="71"/>
      <c r="P734" s="193">
        <f t="shared" si="41"/>
        <v>0</v>
      </c>
      <c r="Q734" s="193">
        <v>0</v>
      </c>
      <c r="R734" s="193">
        <f t="shared" si="42"/>
        <v>0</v>
      </c>
      <c r="S734" s="193">
        <v>0</v>
      </c>
      <c r="T734" s="194">
        <f t="shared" si="43"/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95" t="s">
        <v>254</v>
      </c>
      <c r="AT734" s="195" t="s">
        <v>140</v>
      </c>
      <c r="AU734" s="195" t="s">
        <v>145</v>
      </c>
      <c r="AY734" s="17" t="s">
        <v>137</v>
      </c>
      <c r="BE734" s="196">
        <f t="shared" si="44"/>
        <v>0</v>
      </c>
      <c r="BF734" s="196">
        <f t="shared" si="45"/>
        <v>0</v>
      </c>
      <c r="BG734" s="196">
        <f t="shared" si="46"/>
        <v>0</v>
      </c>
      <c r="BH734" s="196">
        <f t="shared" si="47"/>
        <v>0</v>
      </c>
      <c r="BI734" s="196">
        <f t="shared" si="48"/>
        <v>0</v>
      </c>
      <c r="BJ734" s="17" t="s">
        <v>145</v>
      </c>
      <c r="BK734" s="196">
        <f t="shared" si="49"/>
        <v>0</v>
      </c>
      <c r="BL734" s="17" t="s">
        <v>254</v>
      </c>
      <c r="BM734" s="195" t="s">
        <v>1147</v>
      </c>
    </row>
    <row r="735" spans="1:65" s="2" customFormat="1" ht="16.5" customHeight="1">
      <c r="A735" s="34"/>
      <c r="B735" s="35"/>
      <c r="C735" s="230" t="s">
        <v>1148</v>
      </c>
      <c r="D735" s="230" t="s">
        <v>374</v>
      </c>
      <c r="E735" s="231" t="s">
        <v>1149</v>
      </c>
      <c r="F735" s="232" t="s">
        <v>1150</v>
      </c>
      <c r="G735" s="233" t="s">
        <v>233</v>
      </c>
      <c r="H735" s="234">
        <v>6</v>
      </c>
      <c r="I735" s="235"/>
      <c r="J735" s="236">
        <f t="shared" si="40"/>
        <v>0</v>
      </c>
      <c r="K735" s="237"/>
      <c r="L735" s="238"/>
      <c r="M735" s="239" t="s">
        <v>1</v>
      </c>
      <c r="N735" s="240" t="s">
        <v>39</v>
      </c>
      <c r="O735" s="71"/>
      <c r="P735" s="193">
        <f t="shared" si="41"/>
        <v>0</v>
      </c>
      <c r="Q735" s="193">
        <v>2.3000000000000001E-4</v>
      </c>
      <c r="R735" s="193">
        <f t="shared" si="42"/>
        <v>1.3800000000000002E-3</v>
      </c>
      <c r="S735" s="193">
        <v>0</v>
      </c>
      <c r="T735" s="194">
        <f t="shared" si="43"/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95" t="s">
        <v>335</v>
      </c>
      <c r="AT735" s="195" t="s">
        <v>374</v>
      </c>
      <c r="AU735" s="195" t="s">
        <v>145</v>
      </c>
      <c r="AY735" s="17" t="s">
        <v>137</v>
      </c>
      <c r="BE735" s="196">
        <f t="shared" si="44"/>
        <v>0</v>
      </c>
      <c r="BF735" s="196">
        <f t="shared" si="45"/>
        <v>0</v>
      </c>
      <c r="BG735" s="196">
        <f t="shared" si="46"/>
        <v>0</v>
      </c>
      <c r="BH735" s="196">
        <f t="shared" si="47"/>
        <v>0</v>
      </c>
      <c r="BI735" s="196">
        <f t="shared" si="48"/>
        <v>0</v>
      </c>
      <c r="BJ735" s="17" t="s">
        <v>145</v>
      </c>
      <c r="BK735" s="196">
        <f t="shared" si="49"/>
        <v>0</v>
      </c>
      <c r="BL735" s="17" t="s">
        <v>254</v>
      </c>
      <c r="BM735" s="195" t="s">
        <v>1151</v>
      </c>
    </row>
    <row r="736" spans="1:65" s="2" customFormat="1" ht="24.2" customHeight="1">
      <c r="A736" s="34"/>
      <c r="B736" s="35"/>
      <c r="C736" s="183" t="s">
        <v>1152</v>
      </c>
      <c r="D736" s="183" t="s">
        <v>140</v>
      </c>
      <c r="E736" s="184" t="s">
        <v>1153</v>
      </c>
      <c r="F736" s="185" t="s">
        <v>1154</v>
      </c>
      <c r="G736" s="186" t="s">
        <v>233</v>
      </c>
      <c r="H736" s="187">
        <v>1</v>
      </c>
      <c r="I736" s="188"/>
      <c r="J736" s="189">
        <f t="shared" si="40"/>
        <v>0</v>
      </c>
      <c r="K736" s="190"/>
      <c r="L736" s="39"/>
      <c r="M736" s="191" t="s">
        <v>1</v>
      </c>
      <c r="N736" s="192" t="s">
        <v>39</v>
      </c>
      <c r="O736" s="71"/>
      <c r="P736" s="193">
        <f t="shared" si="41"/>
        <v>0</v>
      </c>
      <c r="Q736" s="193">
        <v>0</v>
      </c>
      <c r="R736" s="193">
        <f t="shared" si="42"/>
        <v>0</v>
      </c>
      <c r="S736" s="193">
        <v>0</v>
      </c>
      <c r="T736" s="194">
        <f t="shared" si="43"/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5" t="s">
        <v>254</v>
      </c>
      <c r="AT736" s="195" t="s">
        <v>140</v>
      </c>
      <c r="AU736" s="195" t="s">
        <v>145</v>
      </c>
      <c r="AY736" s="17" t="s">
        <v>137</v>
      </c>
      <c r="BE736" s="196">
        <f t="shared" si="44"/>
        <v>0</v>
      </c>
      <c r="BF736" s="196">
        <f t="shared" si="45"/>
        <v>0</v>
      </c>
      <c r="BG736" s="196">
        <f t="shared" si="46"/>
        <v>0</v>
      </c>
      <c r="BH736" s="196">
        <f t="shared" si="47"/>
        <v>0</v>
      </c>
      <c r="BI736" s="196">
        <f t="shared" si="48"/>
        <v>0</v>
      </c>
      <c r="BJ736" s="17" t="s">
        <v>145</v>
      </c>
      <c r="BK736" s="196">
        <f t="shared" si="49"/>
        <v>0</v>
      </c>
      <c r="BL736" s="17" t="s">
        <v>254</v>
      </c>
      <c r="BM736" s="195" t="s">
        <v>1155</v>
      </c>
    </row>
    <row r="737" spans="1:65" s="2" customFormat="1" ht="24.2" customHeight="1">
      <c r="A737" s="34"/>
      <c r="B737" s="35"/>
      <c r="C737" s="183" t="s">
        <v>1156</v>
      </c>
      <c r="D737" s="183" t="s">
        <v>140</v>
      </c>
      <c r="E737" s="184" t="s">
        <v>1157</v>
      </c>
      <c r="F737" s="185" t="s">
        <v>1158</v>
      </c>
      <c r="G737" s="186" t="s">
        <v>143</v>
      </c>
      <c r="H737" s="187">
        <v>3.4000000000000002E-2</v>
      </c>
      <c r="I737" s="188"/>
      <c r="J737" s="189">
        <f t="shared" si="40"/>
        <v>0</v>
      </c>
      <c r="K737" s="190"/>
      <c r="L737" s="39"/>
      <c r="M737" s="191" t="s">
        <v>1</v>
      </c>
      <c r="N737" s="192" t="s">
        <v>39</v>
      </c>
      <c r="O737" s="71"/>
      <c r="P737" s="193">
        <f t="shared" si="41"/>
        <v>0</v>
      </c>
      <c r="Q737" s="193">
        <v>0</v>
      </c>
      <c r="R737" s="193">
        <f t="shared" si="42"/>
        <v>0</v>
      </c>
      <c r="S737" s="193">
        <v>0</v>
      </c>
      <c r="T737" s="194">
        <f t="shared" si="43"/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5" t="s">
        <v>254</v>
      </c>
      <c r="AT737" s="195" t="s">
        <v>140</v>
      </c>
      <c r="AU737" s="195" t="s">
        <v>145</v>
      </c>
      <c r="AY737" s="17" t="s">
        <v>137</v>
      </c>
      <c r="BE737" s="196">
        <f t="shared" si="44"/>
        <v>0</v>
      </c>
      <c r="BF737" s="196">
        <f t="shared" si="45"/>
        <v>0</v>
      </c>
      <c r="BG737" s="196">
        <f t="shared" si="46"/>
        <v>0</v>
      </c>
      <c r="BH737" s="196">
        <f t="shared" si="47"/>
        <v>0</v>
      </c>
      <c r="BI737" s="196">
        <f t="shared" si="48"/>
        <v>0</v>
      </c>
      <c r="BJ737" s="17" t="s">
        <v>145</v>
      </c>
      <c r="BK737" s="196">
        <f t="shared" si="49"/>
        <v>0</v>
      </c>
      <c r="BL737" s="17" t="s">
        <v>254</v>
      </c>
      <c r="BM737" s="195" t="s">
        <v>1159</v>
      </c>
    </row>
    <row r="738" spans="1:65" s="2" customFormat="1" ht="24.2" customHeight="1">
      <c r="A738" s="34"/>
      <c r="B738" s="35"/>
      <c r="C738" s="183" t="s">
        <v>1160</v>
      </c>
      <c r="D738" s="183" t="s">
        <v>140</v>
      </c>
      <c r="E738" s="184" t="s">
        <v>1161</v>
      </c>
      <c r="F738" s="185" t="s">
        <v>1162</v>
      </c>
      <c r="G738" s="186" t="s">
        <v>143</v>
      </c>
      <c r="H738" s="187">
        <v>3.4000000000000002E-2</v>
      </c>
      <c r="I738" s="188"/>
      <c r="J738" s="189">
        <f t="shared" si="40"/>
        <v>0</v>
      </c>
      <c r="K738" s="190"/>
      <c r="L738" s="39"/>
      <c r="M738" s="191" t="s">
        <v>1</v>
      </c>
      <c r="N738" s="192" t="s">
        <v>39</v>
      </c>
      <c r="O738" s="71"/>
      <c r="P738" s="193">
        <f t="shared" si="41"/>
        <v>0</v>
      </c>
      <c r="Q738" s="193">
        <v>0</v>
      </c>
      <c r="R738" s="193">
        <f t="shared" si="42"/>
        <v>0</v>
      </c>
      <c r="S738" s="193">
        <v>0</v>
      </c>
      <c r="T738" s="194">
        <f t="shared" si="43"/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95" t="s">
        <v>254</v>
      </c>
      <c r="AT738" s="195" t="s">
        <v>140</v>
      </c>
      <c r="AU738" s="195" t="s">
        <v>145</v>
      </c>
      <c r="AY738" s="17" t="s">
        <v>137</v>
      </c>
      <c r="BE738" s="196">
        <f t="shared" si="44"/>
        <v>0</v>
      </c>
      <c r="BF738" s="196">
        <f t="shared" si="45"/>
        <v>0</v>
      </c>
      <c r="BG738" s="196">
        <f t="shared" si="46"/>
        <v>0</v>
      </c>
      <c r="BH738" s="196">
        <f t="shared" si="47"/>
        <v>0</v>
      </c>
      <c r="BI738" s="196">
        <f t="shared" si="48"/>
        <v>0</v>
      </c>
      <c r="BJ738" s="17" t="s">
        <v>145</v>
      </c>
      <c r="BK738" s="196">
        <f t="shared" si="49"/>
        <v>0</v>
      </c>
      <c r="BL738" s="17" t="s">
        <v>254</v>
      </c>
      <c r="BM738" s="195" t="s">
        <v>1163</v>
      </c>
    </row>
    <row r="739" spans="1:65" s="12" customFormat="1" ht="22.9" customHeight="1">
      <c r="B739" s="167"/>
      <c r="C739" s="168"/>
      <c r="D739" s="169" t="s">
        <v>72</v>
      </c>
      <c r="E739" s="181" t="s">
        <v>1164</v>
      </c>
      <c r="F739" s="181" t="s">
        <v>1165</v>
      </c>
      <c r="G739" s="168"/>
      <c r="H739" s="168"/>
      <c r="I739" s="171"/>
      <c r="J739" s="182">
        <f>BK739</f>
        <v>0</v>
      </c>
      <c r="K739" s="168"/>
      <c r="L739" s="173"/>
      <c r="M739" s="174"/>
      <c r="N739" s="175"/>
      <c r="O739" s="175"/>
      <c r="P739" s="176">
        <f>SUM(P740:P761)</f>
        <v>0</v>
      </c>
      <c r="Q739" s="175"/>
      <c r="R739" s="176">
        <f>SUM(R740:R761)</f>
        <v>5.5300000000000011E-3</v>
      </c>
      <c r="S739" s="175"/>
      <c r="T739" s="177">
        <f>SUM(T740:T761)</f>
        <v>2.9999999999999997E-4</v>
      </c>
      <c r="AR739" s="178" t="s">
        <v>145</v>
      </c>
      <c r="AT739" s="179" t="s">
        <v>72</v>
      </c>
      <c r="AU739" s="179" t="s">
        <v>81</v>
      </c>
      <c r="AY739" s="178" t="s">
        <v>137</v>
      </c>
      <c r="BK739" s="180">
        <f>SUM(BK740:BK761)</f>
        <v>0</v>
      </c>
    </row>
    <row r="740" spans="1:65" s="2" customFormat="1" ht="24.2" customHeight="1">
      <c r="A740" s="34"/>
      <c r="B740" s="35"/>
      <c r="C740" s="183" t="s">
        <v>1166</v>
      </c>
      <c r="D740" s="183" t="s">
        <v>140</v>
      </c>
      <c r="E740" s="184" t="s">
        <v>1167</v>
      </c>
      <c r="F740" s="185" t="s">
        <v>1168</v>
      </c>
      <c r="G740" s="186" t="s">
        <v>233</v>
      </c>
      <c r="H740" s="187">
        <v>8</v>
      </c>
      <c r="I740" s="188"/>
      <c r="J740" s="189">
        <f t="shared" ref="J740:J745" si="50">ROUND(I740*H740,2)</f>
        <v>0</v>
      </c>
      <c r="K740" s="190"/>
      <c r="L740" s="39"/>
      <c r="M740" s="191" t="s">
        <v>1</v>
      </c>
      <c r="N740" s="192" t="s">
        <v>39</v>
      </c>
      <c r="O740" s="71"/>
      <c r="P740" s="193">
        <f t="shared" ref="P740:P745" si="51">O740*H740</f>
        <v>0</v>
      </c>
      <c r="Q740" s="193">
        <v>0</v>
      </c>
      <c r="R740" s="193">
        <f t="shared" ref="R740:R745" si="52">Q740*H740</f>
        <v>0</v>
      </c>
      <c r="S740" s="193">
        <v>0</v>
      </c>
      <c r="T740" s="194">
        <f t="shared" ref="T740:T745" si="53"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95" t="s">
        <v>254</v>
      </c>
      <c r="AT740" s="195" t="s">
        <v>140</v>
      </c>
      <c r="AU740" s="195" t="s">
        <v>145</v>
      </c>
      <c r="AY740" s="17" t="s">
        <v>137</v>
      </c>
      <c r="BE740" s="196">
        <f t="shared" ref="BE740:BE745" si="54">IF(N740="základní",J740,0)</f>
        <v>0</v>
      </c>
      <c r="BF740" s="196">
        <f t="shared" ref="BF740:BF745" si="55">IF(N740="snížená",J740,0)</f>
        <v>0</v>
      </c>
      <c r="BG740" s="196">
        <f t="shared" ref="BG740:BG745" si="56">IF(N740="zákl. přenesená",J740,0)</f>
        <v>0</v>
      </c>
      <c r="BH740" s="196">
        <f t="shared" ref="BH740:BH745" si="57">IF(N740="sníž. přenesená",J740,0)</f>
        <v>0</v>
      </c>
      <c r="BI740" s="196">
        <f t="shared" ref="BI740:BI745" si="58">IF(N740="nulová",J740,0)</f>
        <v>0</v>
      </c>
      <c r="BJ740" s="17" t="s">
        <v>145</v>
      </c>
      <c r="BK740" s="196">
        <f t="shared" ref="BK740:BK745" si="59">ROUND(I740*H740,2)</f>
        <v>0</v>
      </c>
      <c r="BL740" s="17" t="s">
        <v>254</v>
      </c>
      <c r="BM740" s="195" t="s">
        <v>1169</v>
      </c>
    </row>
    <row r="741" spans="1:65" s="2" customFormat="1" ht="24.2" customHeight="1">
      <c r="A741" s="34"/>
      <c r="B741" s="35"/>
      <c r="C741" s="230" t="s">
        <v>1170</v>
      </c>
      <c r="D741" s="230" t="s">
        <v>374</v>
      </c>
      <c r="E741" s="231" t="s">
        <v>1171</v>
      </c>
      <c r="F741" s="232" t="s">
        <v>1172</v>
      </c>
      <c r="G741" s="233" t="s">
        <v>233</v>
      </c>
      <c r="H741" s="234">
        <v>8</v>
      </c>
      <c r="I741" s="235"/>
      <c r="J741" s="236">
        <f t="shared" si="50"/>
        <v>0</v>
      </c>
      <c r="K741" s="237"/>
      <c r="L741" s="238"/>
      <c r="M741" s="239" t="s">
        <v>1</v>
      </c>
      <c r="N741" s="240" t="s">
        <v>39</v>
      </c>
      <c r="O741" s="71"/>
      <c r="P741" s="193">
        <f t="shared" si="51"/>
        <v>0</v>
      </c>
      <c r="Q741" s="193">
        <v>4.0000000000000003E-5</v>
      </c>
      <c r="R741" s="193">
        <f t="shared" si="52"/>
        <v>3.2000000000000003E-4</v>
      </c>
      <c r="S741" s="193">
        <v>0</v>
      </c>
      <c r="T741" s="194">
        <f t="shared" si="53"/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5" t="s">
        <v>335</v>
      </c>
      <c r="AT741" s="195" t="s">
        <v>374</v>
      </c>
      <c r="AU741" s="195" t="s">
        <v>145</v>
      </c>
      <c r="AY741" s="17" t="s">
        <v>137</v>
      </c>
      <c r="BE741" s="196">
        <f t="shared" si="54"/>
        <v>0</v>
      </c>
      <c r="BF741" s="196">
        <f t="shared" si="55"/>
        <v>0</v>
      </c>
      <c r="BG741" s="196">
        <f t="shared" si="56"/>
        <v>0</v>
      </c>
      <c r="BH741" s="196">
        <f t="shared" si="57"/>
        <v>0</v>
      </c>
      <c r="BI741" s="196">
        <f t="shared" si="58"/>
        <v>0</v>
      </c>
      <c r="BJ741" s="17" t="s">
        <v>145</v>
      </c>
      <c r="BK741" s="196">
        <f t="shared" si="59"/>
        <v>0</v>
      </c>
      <c r="BL741" s="17" t="s">
        <v>254</v>
      </c>
      <c r="BM741" s="195" t="s">
        <v>1173</v>
      </c>
    </row>
    <row r="742" spans="1:65" s="2" customFormat="1" ht="24.2" customHeight="1">
      <c r="A742" s="34"/>
      <c r="B742" s="35"/>
      <c r="C742" s="183" t="s">
        <v>1174</v>
      </c>
      <c r="D742" s="183" t="s">
        <v>140</v>
      </c>
      <c r="E742" s="184" t="s">
        <v>1167</v>
      </c>
      <c r="F742" s="185" t="s">
        <v>1168</v>
      </c>
      <c r="G742" s="186" t="s">
        <v>233</v>
      </c>
      <c r="H742" s="187">
        <v>1</v>
      </c>
      <c r="I742" s="188"/>
      <c r="J742" s="189">
        <f t="shared" si="50"/>
        <v>0</v>
      </c>
      <c r="K742" s="190"/>
      <c r="L742" s="39"/>
      <c r="M742" s="191" t="s">
        <v>1</v>
      </c>
      <c r="N742" s="192" t="s">
        <v>39</v>
      </c>
      <c r="O742" s="71"/>
      <c r="P742" s="193">
        <f t="shared" si="51"/>
        <v>0</v>
      </c>
      <c r="Q742" s="193">
        <v>0</v>
      </c>
      <c r="R742" s="193">
        <f t="shared" si="52"/>
        <v>0</v>
      </c>
      <c r="S742" s="193">
        <v>0</v>
      </c>
      <c r="T742" s="194">
        <f t="shared" si="53"/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95" t="s">
        <v>254</v>
      </c>
      <c r="AT742" s="195" t="s">
        <v>140</v>
      </c>
      <c r="AU742" s="195" t="s">
        <v>145</v>
      </c>
      <c r="AY742" s="17" t="s">
        <v>137</v>
      </c>
      <c r="BE742" s="196">
        <f t="shared" si="54"/>
        <v>0</v>
      </c>
      <c r="BF742" s="196">
        <f t="shared" si="55"/>
        <v>0</v>
      </c>
      <c r="BG742" s="196">
        <f t="shared" si="56"/>
        <v>0</v>
      </c>
      <c r="BH742" s="196">
        <f t="shared" si="57"/>
        <v>0</v>
      </c>
      <c r="BI742" s="196">
        <f t="shared" si="58"/>
        <v>0</v>
      </c>
      <c r="BJ742" s="17" t="s">
        <v>145</v>
      </c>
      <c r="BK742" s="196">
        <f t="shared" si="59"/>
        <v>0</v>
      </c>
      <c r="BL742" s="17" t="s">
        <v>254</v>
      </c>
      <c r="BM742" s="195" t="s">
        <v>1175</v>
      </c>
    </row>
    <row r="743" spans="1:65" s="2" customFormat="1" ht="24.2" customHeight="1">
      <c r="A743" s="34"/>
      <c r="B743" s="35"/>
      <c r="C743" s="230" t="s">
        <v>1176</v>
      </c>
      <c r="D743" s="230" t="s">
        <v>374</v>
      </c>
      <c r="E743" s="231" t="s">
        <v>1177</v>
      </c>
      <c r="F743" s="232" t="s">
        <v>1178</v>
      </c>
      <c r="G743" s="233" t="s">
        <v>233</v>
      </c>
      <c r="H743" s="234">
        <v>1</v>
      </c>
      <c r="I743" s="235"/>
      <c r="J743" s="236">
        <f t="shared" si="50"/>
        <v>0</v>
      </c>
      <c r="K743" s="237"/>
      <c r="L743" s="238"/>
      <c r="M743" s="239" t="s">
        <v>1</v>
      </c>
      <c r="N743" s="240" t="s">
        <v>39</v>
      </c>
      <c r="O743" s="71"/>
      <c r="P743" s="193">
        <f t="shared" si="51"/>
        <v>0</v>
      </c>
      <c r="Q743" s="193">
        <v>1.01E-3</v>
      </c>
      <c r="R743" s="193">
        <f t="shared" si="52"/>
        <v>1.01E-3</v>
      </c>
      <c r="S743" s="193">
        <v>0</v>
      </c>
      <c r="T743" s="194">
        <f t="shared" si="53"/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5" t="s">
        <v>335</v>
      </c>
      <c r="AT743" s="195" t="s">
        <v>374</v>
      </c>
      <c r="AU743" s="195" t="s">
        <v>145</v>
      </c>
      <c r="AY743" s="17" t="s">
        <v>137</v>
      </c>
      <c r="BE743" s="196">
        <f t="shared" si="54"/>
        <v>0</v>
      </c>
      <c r="BF743" s="196">
        <f t="shared" si="55"/>
        <v>0</v>
      </c>
      <c r="BG743" s="196">
        <f t="shared" si="56"/>
        <v>0</v>
      </c>
      <c r="BH743" s="196">
        <f t="shared" si="57"/>
        <v>0</v>
      </c>
      <c r="BI743" s="196">
        <f t="shared" si="58"/>
        <v>0</v>
      </c>
      <c r="BJ743" s="17" t="s">
        <v>145</v>
      </c>
      <c r="BK743" s="196">
        <f t="shared" si="59"/>
        <v>0</v>
      </c>
      <c r="BL743" s="17" t="s">
        <v>254</v>
      </c>
      <c r="BM743" s="195" t="s">
        <v>1179</v>
      </c>
    </row>
    <row r="744" spans="1:65" s="2" customFormat="1" ht="21.75" customHeight="1">
      <c r="A744" s="34"/>
      <c r="B744" s="35"/>
      <c r="C744" s="183" t="s">
        <v>1180</v>
      </c>
      <c r="D744" s="183" t="s">
        <v>140</v>
      </c>
      <c r="E744" s="184" t="s">
        <v>1181</v>
      </c>
      <c r="F744" s="185" t="s">
        <v>1182</v>
      </c>
      <c r="G744" s="186" t="s">
        <v>244</v>
      </c>
      <c r="H744" s="187">
        <v>20</v>
      </c>
      <c r="I744" s="188"/>
      <c r="J744" s="189">
        <f t="shared" si="50"/>
        <v>0</v>
      </c>
      <c r="K744" s="190"/>
      <c r="L744" s="39"/>
      <c r="M744" s="191" t="s">
        <v>1</v>
      </c>
      <c r="N744" s="192" t="s">
        <v>39</v>
      </c>
      <c r="O744" s="71"/>
      <c r="P744" s="193">
        <f t="shared" si="51"/>
        <v>0</v>
      </c>
      <c r="Q744" s="193">
        <v>0</v>
      </c>
      <c r="R744" s="193">
        <f t="shared" si="52"/>
        <v>0</v>
      </c>
      <c r="S744" s="193">
        <v>0</v>
      </c>
      <c r="T744" s="194">
        <f t="shared" si="53"/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95" t="s">
        <v>254</v>
      </c>
      <c r="AT744" s="195" t="s">
        <v>140</v>
      </c>
      <c r="AU744" s="195" t="s">
        <v>145</v>
      </c>
      <c r="AY744" s="17" t="s">
        <v>137</v>
      </c>
      <c r="BE744" s="196">
        <f t="shared" si="54"/>
        <v>0</v>
      </c>
      <c r="BF744" s="196">
        <f t="shared" si="55"/>
        <v>0</v>
      </c>
      <c r="BG744" s="196">
        <f t="shared" si="56"/>
        <v>0</v>
      </c>
      <c r="BH744" s="196">
        <f t="shared" si="57"/>
        <v>0</v>
      </c>
      <c r="BI744" s="196">
        <f t="shared" si="58"/>
        <v>0</v>
      </c>
      <c r="BJ744" s="17" t="s">
        <v>145</v>
      </c>
      <c r="BK744" s="196">
        <f t="shared" si="59"/>
        <v>0</v>
      </c>
      <c r="BL744" s="17" t="s">
        <v>254</v>
      </c>
      <c r="BM744" s="195" t="s">
        <v>1183</v>
      </c>
    </row>
    <row r="745" spans="1:65" s="2" customFormat="1" ht="37.9" customHeight="1">
      <c r="A745" s="34"/>
      <c r="B745" s="35"/>
      <c r="C745" s="230" t="s">
        <v>1184</v>
      </c>
      <c r="D745" s="230" t="s">
        <v>374</v>
      </c>
      <c r="E745" s="231" t="s">
        <v>1185</v>
      </c>
      <c r="F745" s="232" t="s">
        <v>1186</v>
      </c>
      <c r="G745" s="233" t="s">
        <v>244</v>
      </c>
      <c r="H745" s="234">
        <v>24</v>
      </c>
      <c r="I745" s="235"/>
      <c r="J745" s="236">
        <f t="shared" si="50"/>
        <v>0</v>
      </c>
      <c r="K745" s="237"/>
      <c r="L745" s="238"/>
      <c r="M745" s="239" t="s">
        <v>1</v>
      </c>
      <c r="N745" s="240" t="s">
        <v>39</v>
      </c>
      <c r="O745" s="71"/>
      <c r="P745" s="193">
        <f t="shared" si="51"/>
        <v>0</v>
      </c>
      <c r="Q745" s="193">
        <v>4.0000000000000003E-5</v>
      </c>
      <c r="R745" s="193">
        <f t="shared" si="52"/>
        <v>9.6000000000000013E-4</v>
      </c>
      <c r="S745" s="193">
        <v>0</v>
      </c>
      <c r="T745" s="194">
        <f t="shared" si="53"/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5" t="s">
        <v>335</v>
      </c>
      <c r="AT745" s="195" t="s">
        <v>374</v>
      </c>
      <c r="AU745" s="195" t="s">
        <v>145</v>
      </c>
      <c r="AY745" s="17" t="s">
        <v>137</v>
      </c>
      <c r="BE745" s="196">
        <f t="shared" si="54"/>
        <v>0</v>
      </c>
      <c r="BF745" s="196">
        <f t="shared" si="55"/>
        <v>0</v>
      </c>
      <c r="BG745" s="196">
        <f t="shared" si="56"/>
        <v>0</v>
      </c>
      <c r="BH745" s="196">
        <f t="shared" si="57"/>
        <v>0</v>
      </c>
      <c r="BI745" s="196">
        <f t="shared" si="58"/>
        <v>0</v>
      </c>
      <c r="BJ745" s="17" t="s">
        <v>145</v>
      </c>
      <c r="BK745" s="196">
        <f t="shared" si="59"/>
        <v>0</v>
      </c>
      <c r="BL745" s="17" t="s">
        <v>254</v>
      </c>
      <c r="BM745" s="195" t="s">
        <v>1187</v>
      </c>
    </row>
    <row r="746" spans="1:65" s="14" customFormat="1" ht="11.25">
      <c r="B746" s="208"/>
      <c r="C746" s="209"/>
      <c r="D746" s="199" t="s">
        <v>147</v>
      </c>
      <c r="E746" s="209"/>
      <c r="F746" s="211" t="s">
        <v>1188</v>
      </c>
      <c r="G746" s="209"/>
      <c r="H746" s="212">
        <v>24</v>
      </c>
      <c r="I746" s="213"/>
      <c r="J746" s="209"/>
      <c r="K746" s="209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147</v>
      </c>
      <c r="AU746" s="218" t="s">
        <v>145</v>
      </c>
      <c r="AV746" s="14" t="s">
        <v>145</v>
      </c>
      <c r="AW746" s="14" t="s">
        <v>4</v>
      </c>
      <c r="AX746" s="14" t="s">
        <v>81</v>
      </c>
      <c r="AY746" s="218" t="s">
        <v>137</v>
      </c>
    </row>
    <row r="747" spans="1:65" s="2" customFormat="1" ht="24.2" customHeight="1">
      <c r="A747" s="34"/>
      <c r="B747" s="35"/>
      <c r="C747" s="183" t="s">
        <v>1189</v>
      </c>
      <c r="D747" s="183" t="s">
        <v>140</v>
      </c>
      <c r="E747" s="184" t="s">
        <v>1190</v>
      </c>
      <c r="F747" s="185" t="s">
        <v>1191</v>
      </c>
      <c r="G747" s="186" t="s">
        <v>244</v>
      </c>
      <c r="H747" s="187">
        <v>20</v>
      </c>
      <c r="I747" s="188"/>
      <c r="J747" s="189">
        <f>ROUND(I747*H747,2)</f>
        <v>0</v>
      </c>
      <c r="K747" s="190"/>
      <c r="L747" s="39"/>
      <c r="M747" s="191" t="s">
        <v>1</v>
      </c>
      <c r="N747" s="192" t="s">
        <v>39</v>
      </c>
      <c r="O747" s="71"/>
      <c r="P747" s="193">
        <f>O747*H747</f>
        <v>0</v>
      </c>
      <c r="Q747" s="193">
        <v>0</v>
      </c>
      <c r="R747" s="193">
        <f>Q747*H747</f>
        <v>0</v>
      </c>
      <c r="S747" s="193">
        <v>0</v>
      </c>
      <c r="T747" s="194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95" t="s">
        <v>254</v>
      </c>
      <c r="AT747" s="195" t="s">
        <v>140</v>
      </c>
      <c r="AU747" s="195" t="s">
        <v>145</v>
      </c>
      <c r="AY747" s="17" t="s">
        <v>137</v>
      </c>
      <c r="BE747" s="196">
        <f>IF(N747="základní",J747,0)</f>
        <v>0</v>
      </c>
      <c r="BF747" s="196">
        <f>IF(N747="snížená",J747,0)</f>
        <v>0</v>
      </c>
      <c r="BG747" s="196">
        <f>IF(N747="zákl. přenesená",J747,0)</f>
        <v>0</v>
      </c>
      <c r="BH747" s="196">
        <f>IF(N747="sníž. přenesená",J747,0)</f>
        <v>0</v>
      </c>
      <c r="BI747" s="196">
        <f>IF(N747="nulová",J747,0)</f>
        <v>0</v>
      </c>
      <c r="BJ747" s="17" t="s">
        <v>145</v>
      </c>
      <c r="BK747" s="196">
        <f>ROUND(I747*H747,2)</f>
        <v>0</v>
      </c>
      <c r="BL747" s="17" t="s">
        <v>254</v>
      </c>
      <c r="BM747" s="195" t="s">
        <v>1192</v>
      </c>
    </row>
    <row r="748" spans="1:65" s="2" customFormat="1" ht="24.2" customHeight="1">
      <c r="A748" s="34"/>
      <c r="B748" s="35"/>
      <c r="C748" s="230" t="s">
        <v>1193</v>
      </c>
      <c r="D748" s="230" t="s">
        <v>374</v>
      </c>
      <c r="E748" s="231" t="s">
        <v>1194</v>
      </c>
      <c r="F748" s="232" t="s">
        <v>1195</v>
      </c>
      <c r="G748" s="233" t="s">
        <v>244</v>
      </c>
      <c r="H748" s="234">
        <v>24</v>
      </c>
      <c r="I748" s="235"/>
      <c r="J748" s="236">
        <f>ROUND(I748*H748,2)</f>
        <v>0</v>
      </c>
      <c r="K748" s="237"/>
      <c r="L748" s="238"/>
      <c r="M748" s="239" t="s">
        <v>1</v>
      </c>
      <c r="N748" s="240" t="s">
        <v>39</v>
      </c>
      <c r="O748" s="71"/>
      <c r="P748" s="193">
        <f>O748*H748</f>
        <v>0</v>
      </c>
      <c r="Q748" s="193">
        <v>6.0000000000000002E-5</v>
      </c>
      <c r="R748" s="193">
        <f>Q748*H748</f>
        <v>1.4400000000000001E-3</v>
      </c>
      <c r="S748" s="193">
        <v>0</v>
      </c>
      <c r="T748" s="194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5" t="s">
        <v>335</v>
      </c>
      <c r="AT748" s="195" t="s">
        <v>374</v>
      </c>
      <c r="AU748" s="195" t="s">
        <v>145</v>
      </c>
      <c r="AY748" s="17" t="s">
        <v>137</v>
      </c>
      <c r="BE748" s="196">
        <f>IF(N748="základní",J748,0)</f>
        <v>0</v>
      </c>
      <c r="BF748" s="196">
        <f>IF(N748="snížená",J748,0)</f>
        <v>0</v>
      </c>
      <c r="BG748" s="196">
        <f>IF(N748="zákl. přenesená",J748,0)</f>
        <v>0</v>
      </c>
      <c r="BH748" s="196">
        <f>IF(N748="sníž. přenesená",J748,0)</f>
        <v>0</v>
      </c>
      <c r="BI748" s="196">
        <f>IF(N748="nulová",J748,0)</f>
        <v>0</v>
      </c>
      <c r="BJ748" s="17" t="s">
        <v>145</v>
      </c>
      <c r="BK748" s="196">
        <f>ROUND(I748*H748,2)</f>
        <v>0</v>
      </c>
      <c r="BL748" s="17" t="s">
        <v>254</v>
      </c>
      <c r="BM748" s="195" t="s">
        <v>1196</v>
      </c>
    </row>
    <row r="749" spans="1:65" s="14" customFormat="1" ht="11.25">
      <c r="B749" s="208"/>
      <c r="C749" s="209"/>
      <c r="D749" s="199" t="s">
        <v>147</v>
      </c>
      <c r="E749" s="209"/>
      <c r="F749" s="211" t="s">
        <v>1188</v>
      </c>
      <c r="G749" s="209"/>
      <c r="H749" s="212">
        <v>24</v>
      </c>
      <c r="I749" s="213"/>
      <c r="J749" s="209"/>
      <c r="K749" s="209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147</v>
      </c>
      <c r="AU749" s="218" t="s">
        <v>145</v>
      </c>
      <c r="AV749" s="14" t="s">
        <v>145</v>
      </c>
      <c r="AW749" s="14" t="s">
        <v>4</v>
      </c>
      <c r="AX749" s="14" t="s">
        <v>81</v>
      </c>
      <c r="AY749" s="218" t="s">
        <v>137</v>
      </c>
    </row>
    <row r="750" spans="1:65" s="2" customFormat="1" ht="24.2" customHeight="1">
      <c r="A750" s="34"/>
      <c r="B750" s="35"/>
      <c r="C750" s="183" t="s">
        <v>1197</v>
      </c>
      <c r="D750" s="183" t="s">
        <v>140</v>
      </c>
      <c r="E750" s="184" t="s">
        <v>1198</v>
      </c>
      <c r="F750" s="185" t="s">
        <v>1199</v>
      </c>
      <c r="G750" s="186" t="s">
        <v>233</v>
      </c>
      <c r="H750" s="187">
        <v>1</v>
      </c>
      <c r="I750" s="188"/>
      <c r="J750" s="189">
        <f t="shared" ref="J750:J755" si="60">ROUND(I750*H750,2)</f>
        <v>0</v>
      </c>
      <c r="K750" s="190"/>
      <c r="L750" s="39"/>
      <c r="M750" s="191" t="s">
        <v>1</v>
      </c>
      <c r="N750" s="192" t="s">
        <v>39</v>
      </c>
      <c r="O750" s="71"/>
      <c r="P750" s="193">
        <f t="shared" ref="P750:P755" si="61">O750*H750</f>
        <v>0</v>
      </c>
      <c r="Q750" s="193">
        <v>0</v>
      </c>
      <c r="R750" s="193">
        <f t="shared" ref="R750:R755" si="62">Q750*H750</f>
        <v>0</v>
      </c>
      <c r="S750" s="193">
        <v>0</v>
      </c>
      <c r="T750" s="194">
        <f t="shared" ref="T750:T755" si="63"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95" t="s">
        <v>254</v>
      </c>
      <c r="AT750" s="195" t="s">
        <v>140</v>
      </c>
      <c r="AU750" s="195" t="s">
        <v>145</v>
      </c>
      <c r="AY750" s="17" t="s">
        <v>137</v>
      </c>
      <c r="BE750" s="196">
        <f t="shared" ref="BE750:BE755" si="64">IF(N750="základní",J750,0)</f>
        <v>0</v>
      </c>
      <c r="BF750" s="196">
        <f t="shared" ref="BF750:BF755" si="65">IF(N750="snížená",J750,0)</f>
        <v>0</v>
      </c>
      <c r="BG750" s="196">
        <f t="shared" ref="BG750:BG755" si="66">IF(N750="zákl. přenesená",J750,0)</f>
        <v>0</v>
      </c>
      <c r="BH750" s="196">
        <f t="shared" ref="BH750:BH755" si="67">IF(N750="sníž. přenesená",J750,0)</f>
        <v>0</v>
      </c>
      <c r="BI750" s="196">
        <f t="shared" ref="BI750:BI755" si="68">IF(N750="nulová",J750,0)</f>
        <v>0</v>
      </c>
      <c r="BJ750" s="17" t="s">
        <v>145</v>
      </c>
      <c r="BK750" s="196">
        <f t="shared" ref="BK750:BK755" si="69">ROUND(I750*H750,2)</f>
        <v>0</v>
      </c>
      <c r="BL750" s="17" t="s">
        <v>254</v>
      </c>
      <c r="BM750" s="195" t="s">
        <v>1200</v>
      </c>
    </row>
    <row r="751" spans="1:65" s="2" customFormat="1" ht="21.75" customHeight="1">
      <c r="A751" s="34"/>
      <c r="B751" s="35"/>
      <c r="C751" s="183" t="s">
        <v>1201</v>
      </c>
      <c r="D751" s="183" t="s">
        <v>140</v>
      </c>
      <c r="E751" s="184" t="s">
        <v>1202</v>
      </c>
      <c r="F751" s="185" t="s">
        <v>1203</v>
      </c>
      <c r="G751" s="186" t="s">
        <v>233</v>
      </c>
      <c r="H751" s="187">
        <v>1</v>
      </c>
      <c r="I751" s="188"/>
      <c r="J751" s="189">
        <f t="shared" si="60"/>
        <v>0</v>
      </c>
      <c r="K751" s="190"/>
      <c r="L751" s="39"/>
      <c r="M751" s="191" t="s">
        <v>1</v>
      </c>
      <c r="N751" s="192" t="s">
        <v>39</v>
      </c>
      <c r="O751" s="71"/>
      <c r="P751" s="193">
        <f t="shared" si="61"/>
        <v>0</v>
      </c>
      <c r="Q751" s="193">
        <v>0</v>
      </c>
      <c r="R751" s="193">
        <f t="shared" si="62"/>
        <v>0</v>
      </c>
      <c r="S751" s="193">
        <v>2.9999999999999997E-4</v>
      </c>
      <c r="T751" s="194">
        <f t="shared" si="63"/>
        <v>2.9999999999999997E-4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95" t="s">
        <v>254</v>
      </c>
      <c r="AT751" s="195" t="s">
        <v>140</v>
      </c>
      <c r="AU751" s="195" t="s">
        <v>145</v>
      </c>
      <c r="AY751" s="17" t="s">
        <v>137</v>
      </c>
      <c r="BE751" s="196">
        <f t="shared" si="64"/>
        <v>0</v>
      </c>
      <c r="BF751" s="196">
        <f t="shared" si="65"/>
        <v>0</v>
      </c>
      <c r="BG751" s="196">
        <f t="shared" si="66"/>
        <v>0</v>
      </c>
      <c r="BH751" s="196">
        <f t="shared" si="67"/>
        <v>0</v>
      </c>
      <c r="BI751" s="196">
        <f t="shared" si="68"/>
        <v>0</v>
      </c>
      <c r="BJ751" s="17" t="s">
        <v>145</v>
      </c>
      <c r="BK751" s="196">
        <f t="shared" si="69"/>
        <v>0</v>
      </c>
      <c r="BL751" s="17" t="s">
        <v>254</v>
      </c>
      <c r="BM751" s="195" t="s">
        <v>1204</v>
      </c>
    </row>
    <row r="752" spans="1:65" s="2" customFormat="1" ht="16.5" customHeight="1">
      <c r="A752" s="34"/>
      <c r="B752" s="35"/>
      <c r="C752" s="183" t="s">
        <v>1205</v>
      </c>
      <c r="D752" s="183" t="s">
        <v>140</v>
      </c>
      <c r="E752" s="184" t="s">
        <v>1206</v>
      </c>
      <c r="F752" s="185" t="s">
        <v>1207</v>
      </c>
      <c r="G752" s="186" t="s">
        <v>233</v>
      </c>
      <c r="H752" s="187">
        <v>4</v>
      </c>
      <c r="I752" s="188"/>
      <c r="J752" s="189">
        <f t="shared" si="60"/>
        <v>0</v>
      </c>
      <c r="K752" s="190"/>
      <c r="L752" s="39"/>
      <c r="M752" s="191" t="s">
        <v>1</v>
      </c>
      <c r="N752" s="192" t="s">
        <v>39</v>
      </c>
      <c r="O752" s="71"/>
      <c r="P752" s="193">
        <f t="shared" si="61"/>
        <v>0</v>
      </c>
      <c r="Q752" s="193">
        <v>0</v>
      </c>
      <c r="R752" s="193">
        <f t="shared" si="62"/>
        <v>0</v>
      </c>
      <c r="S752" s="193">
        <v>0</v>
      </c>
      <c r="T752" s="194">
        <f t="shared" si="63"/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5" t="s">
        <v>254</v>
      </c>
      <c r="AT752" s="195" t="s">
        <v>140</v>
      </c>
      <c r="AU752" s="195" t="s">
        <v>145</v>
      </c>
      <c r="AY752" s="17" t="s">
        <v>137</v>
      </c>
      <c r="BE752" s="196">
        <f t="shared" si="64"/>
        <v>0</v>
      </c>
      <c r="BF752" s="196">
        <f t="shared" si="65"/>
        <v>0</v>
      </c>
      <c r="BG752" s="196">
        <f t="shared" si="66"/>
        <v>0</v>
      </c>
      <c r="BH752" s="196">
        <f t="shared" si="67"/>
        <v>0</v>
      </c>
      <c r="BI752" s="196">
        <f t="shared" si="68"/>
        <v>0</v>
      </c>
      <c r="BJ752" s="17" t="s">
        <v>145</v>
      </c>
      <c r="BK752" s="196">
        <f t="shared" si="69"/>
        <v>0</v>
      </c>
      <c r="BL752" s="17" t="s">
        <v>254</v>
      </c>
      <c r="BM752" s="195" t="s">
        <v>1208</v>
      </c>
    </row>
    <row r="753" spans="1:65" s="2" customFormat="1" ht="24.2" customHeight="1">
      <c r="A753" s="34"/>
      <c r="B753" s="35"/>
      <c r="C753" s="230" t="s">
        <v>1209</v>
      </c>
      <c r="D753" s="230" t="s">
        <v>374</v>
      </c>
      <c r="E753" s="231" t="s">
        <v>1210</v>
      </c>
      <c r="F753" s="232" t="s">
        <v>1211</v>
      </c>
      <c r="G753" s="233" t="s">
        <v>233</v>
      </c>
      <c r="H753" s="234">
        <v>4</v>
      </c>
      <c r="I753" s="235"/>
      <c r="J753" s="236">
        <f t="shared" si="60"/>
        <v>0</v>
      </c>
      <c r="K753" s="237"/>
      <c r="L753" s="238"/>
      <c r="M753" s="239" t="s">
        <v>1</v>
      </c>
      <c r="N753" s="240" t="s">
        <v>39</v>
      </c>
      <c r="O753" s="71"/>
      <c r="P753" s="193">
        <f t="shared" si="61"/>
        <v>0</v>
      </c>
      <c r="Q753" s="193">
        <v>1E-4</v>
      </c>
      <c r="R753" s="193">
        <f t="shared" si="62"/>
        <v>4.0000000000000002E-4</v>
      </c>
      <c r="S753" s="193">
        <v>0</v>
      </c>
      <c r="T753" s="194">
        <f t="shared" si="63"/>
        <v>0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195" t="s">
        <v>335</v>
      </c>
      <c r="AT753" s="195" t="s">
        <v>374</v>
      </c>
      <c r="AU753" s="195" t="s">
        <v>145</v>
      </c>
      <c r="AY753" s="17" t="s">
        <v>137</v>
      </c>
      <c r="BE753" s="196">
        <f t="shared" si="64"/>
        <v>0</v>
      </c>
      <c r="BF753" s="196">
        <f t="shared" si="65"/>
        <v>0</v>
      </c>
      <c r="BG753" s="196">
        <f t="shared" si="66"/>
        <v>0</v>
      </c>
      <c r="BH753" s="196">
        <f t="shared" si="67"/>
        <v>0</v>
      </c>
      <c r="BI753" s="196">
        <f t="shared" si="68"/>
        <v>0</v>
      </c>
      <c r="BJ753" s="17" t="s">
        <v>145</v>
      </c>
      <c r="BK753" s="196">
        <f t="shared" si="69"/>
        <v>0</v>
      </c>
      <c r="BL753" s="17" t="s">
        <v>254</v>
      </c>
      <c r="BM753" s="195" t="s">
        <v>1212</v>
      </c>
    </row>
    <row r="754" spans="1:65" s="2" customFormat="1" ht="21.75" customHeight="1">
      <c r="A754" s="34"/>
      <c r="B754" s="35"/>
      <c r="C754" s="230" t="s">
        <v>1213</v>
      </c>
      <c r="D754" s="230" t="s">
        <v>374</v>
      </c>
      <c r="E754" s="231" t="s">
        <v>1214</v>
      </c>
      <c r="F754" s="232" t="s">
        <v>1215</v>
      </c>
      <c r="G754" s="233" t="s">
        <v>233</v>
      </c>
      <c r="H754" s="234">
        <v>4</v>
      </c>
      <c r="I754" s="235"/>
      <c r="J754" s="236">
        <f t="shared" si="60"/>
        <v>0</v>
      </c>
      <c r="K754" s="237"/>
      <c r="L754" s="238"/>
      <c r="M754" s="239" t="s">
        <v>1</v>
      </c>
      <c r="N754" s="240" t="s">
        <v>39</v>
      </c>
      <c r="O754" s="71"/>
      <c r="P754" s="193">
        <f t="shared" si="61"/>
        <v>0</v>
      </c>
      <c r="Q754" s="193">
        <v>1E-4</v>
      </c>
      <c r="R754" s="193">
        <f t="shared" si="62"/>
        <v>4.0000000000000002E-4</v>
      </c>
      <c r="S754" s="193">
        <v>0</v>
      </c>
      <c r="T754" s="194">
        <f t="shared" si="63"/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95" t="s">
        <v>335</v>
      </c>
      <c r="AT754" s="195" t="s">
        <v>374</v>
      </c>
      <c r="AU754" s="195" t="s">
        <v>145</v>
      </c>
      <c r="AY754" s="17" t="s">
        <v>137</v>
      </c>
      <c r="BE754" s="196">
        <f t="shared" si="64"/>
        <v>0</v>
      </c>
      <c r="BF754" s="196">
        <f t="shared" si="65"/>
        <v>0</v>
      </c>
      <c r="BG754" s="196">
        <f t="shared" si="66"/>
        <v>0</v>
      </c>
      <c r="BH754" s="196">
        <f t="shared" si="67"/>
        <v>0</v>
      </c>
      <c r="BI754" s="196">
        <f t="shared" si="68"/>
        <v>0</v>
      </c>
      <c r="BJ754" s="17" t="s">
        <v>145</v>
      </c>
      <c r="BK754" s="196">
        <f t="shared" si="69"/>
        <v>0</v>
      </c>
      <c r="BL754" s="17" t="s">
        <v>254</v>
      </c>
      <c r="BM754" s="195" t="s">
        <v>1216</v>
      </c>
    </row>
    <row r="755" spans="1:65" s="2" customFormat="1" ht="16.5" customHeight="1">
      <c r="A755" s="34"/>
      <c r="B755" s="35"/>
      <c r="C755" s="183" t="s">
        <v>1217</v>
      </c>
      <c r="D755" s="183" t="s">
        <v>140</v>
      </c>
      <c r="E755" s="184" t="s">
        <v>1218</v>
      </c>
      <c r="F755" s="185" t="s">
        <v>1219</v>
      </c>
      <c r="G755" s="186" t="s">
        <v>233</v>
      </c>
      <c r="H755" s="187">
        <v>4</v>
      </c>
      <c r="I755" s="188"/>
      <c r="J755" s="189">
        <f t="shared" si="60"/>
        <v>0</v>
      </c>
      <c r="K755" s="190"/>
      <c r="L755" s="39"/>
      <c r="M755" s="191" t="s">
        <v>1</v>
      </c>
      <c r="N755" s="192" t="s">
        <v>39</v>
      </c>
      <c r="O755" s="71"/>
      <c r="P755" s="193">
        <f t="shared" si="61"/>
        <v>0</v>
      </c>
      <c r="Q755" s="193">
        <v>0</v>
      </c>
      <c r="R755" s="193">
        <f t="shared" si="62"/>
        <v>0</v>
      </c>
      <c r="S755" s="193">
        <v>0</v>
      </c>
      <c r="T755" s="194">
        <f t="shared" si="63"/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95" t="s">
        <v>254</v>
      </c>
      <c r="AT755" s="195" t="s">
        <v>140</v>
      </c>
      <c r="AU755" s="195" t="s">
        <v>145</v>
      </c>
      <c r="AY755" s="17" t="s">
        <v>137</v>
      </c>
      <c r="BE755" s="196">
        <f t="shared" si="64"/>
        <v>0</v>
      </c>
      <c r="BF755" s="196">
        <f t="shared" si="65"/>
        <v>0</v>
      </c>
      <c r="BG755" s="196">
        <f t="shared" si="66"/>
        <v>0</v>
      </c>
      <c r="BH755" s="196">
        <f t="shared" si="67"/>
        <v>0</v>
      </c>
      <c r="BI755" s="196">
        <f t="shared" si="68"/>
        <v>0</v>
      </c>
      <c r="BJ755" s="17" t="s">
        <v>145</v>
      </c>
      <c r="BK755" s="196">
        <f t="shared" si="69"/>
        <v>0</v>
      </c>
      <c r="BL755" s="17" t="s">
        <v>254</v>
      </c>
      <c r="BM755" s="195" t="s">
        <v>1220</v>
      </c>
    </row>
    <row r="756" spans="1:65" s="13" customFormat="1" ht="11.25">
      <c r="B756" s="197"/>
      <c r="C756" s="198"/>
      <c r="D756" s="199" t="s">
        <v>147</v>
      </c>
      <c r="E756" s="200" t="s">
        <v>1</v>
      </c>
      <c r="F756" s="201" t="s">
        <v>1221</v>
      </c>
      <c r="G756" s="198"/>
      <c r="H756" s="200" t="s">
        <v>1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147</v>
      </c>
      <c r="AU756" s="207" t="s">
        <v>145</v>
      </c>
      <c r="AV756" s="13" t="s">
        <v>81</v>
      </c>
      <c r="AW756" s="13" t="s">
        <v>31</v>
      </c>
      <c r="AX756" s="13" t="s">
        <v>73</v>
      </c>
      <c r="AY756" s="207" t="s">
        <v>137</v>
      </c>
    </row>
    <row r="757" spans="1:65" s="14" customFormat="1" ht="11.25">
      <c r="B757" s="208"/>
      <c r="C757" s="209"/>
      <c r="D757" s="199" t="s">
        <v>147</v>
      </c>
      <c r="E757" s="210" t="s">
        <v>1</v>
      </c>
      <c r="F757" s="211" t="s">
        <v>443</v>
      </c>
      <c r="G757" s="209"/>
      <c r="H757" s="212">
        <v>4</v>
      </c>
      <c r="I757" s="213"/>
      <c r="J757" s="209"/>
      <c r="K757" s="209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147</v>
      </c>
      <c r="AU757" s="218" t="s">
        <v>145</v>
      </c>
      <c r="AV757" s="14" t="s">
        <v>145</v>
      </c>
      <c r="AW757" s="14" t="s">
        <v>31</v>
      </c>
      <c r="AX757" s="14" t="s">
        <v>81</v>
      </c>
      <c r="AY757" s="218" t="s">
        <v>137</v>
      </c>
    </row>
    <row r="758" spans="1:65" s="2" customFormat="1" ht="16.5" customHeight="1">
      <c r="A758" s="34"/>
      <c r="B758" s="35"/>
      <c r="C758" s="230" t="s">
        <v>1222</v>
      </c>
      <c r="D758" s="230" t="s">
        <v>374</v>
      </c>
      <c r="E758" s="231" t="s">
        <v>1223</v>
      </c>
      <c r="F758" s="232" t="s">
        <v>1224</v>
      </c>
      <c r="G758" s="233" t="s">
        <v>233</v>
      </c>
      <c r="H758" s="234">
        <v>4</v>
      </c>
      <c r="I758" s="235"/>
      <c r="J758" s="236">
        <f>ROUND(I758*H758,2)</f>
        <v>0</v>
      </c>
      <c r="K758" s="237"/>
      <c r="L758" s="238"/>
      <c r="M758" s="239" t="s">
        <v>1</v>
      </c>
      <c r="N758" s="240" t="s">
        <v>39</v>
      </c>
      <c r="O758" s="71"/>
      <c r="P758" s="193">
        <f>O758*H758</f>
        <v>0</v>
      </c>
      <c r="Q758" s="193">
        <v>1.3999999999999999E-4</v>
      </c>
      <c r="R758" s="193">
        <f>Q758*H758</f>
        <v>5.5999999999999995E-4</v>
      </c>
      <c r="S758" s="193">
        <v>0</v>
      </c>
      <c r="T758" s="194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5" t="s">
        <v>335</v>
      </c>
      <c r="AT758" s="195" t="s">
        <v>374</v>
      </c>
      <c r="AU758" s="195" t="s">
        <v>145</v>
      </c>
      <c r="AY758" s="17" t="s">
        <v>137</v>
      </c>
      <c r="BE758" s="196">
        <f>IF(N758="základní",J758,0)</f>
        <v>0</v>
      </c>
      <c r="BF758" s="196">
        <f>IF(N758="snížená",J758,0)</f>
        <v>0</v>
      </c>
      <c r="BG758" s="196">
        <f>IF(N758="zákl. přenesená",J758,0)</f>
        <v>0</v>
      </c>
      <c r="BH758" s="196">
        <f>IF(N758="sníž. přenesená",J758,0)</f>
        <v>0</v>
      </c>
      <c r="BI758" s="196">
        <f>IF(N758="nulová",J758,0)</f>
        <v>0</v>
      </c>
      <c r="BJ758" s="17" t="s">
        <v>145</v>
      </c>
      <c r="BK758" s="196">
        <f>ROUND(I758*H758,2)</f>
        <v>0</v>
      </c>
      <c r="BL758" s="17" t="s">
        <v>254</v>
      </c>
      <c r="BM758" s="195" t="s">
        <v>1225</v>
      </c>
    </row>
    <row r="759" spans="1:65" s="2" customFormat="1" ht="16.5" customHeight="1">
      <c r="A759" s="34"/>
      <c r="B759" s="35"/>
      <c r="C759" s="230" t="s">
        <v>1226</v>
      </c>
      <c r="D759" s="230" t="s">
        <v>374</v>
      </c>
      <c r="E759" s="231" t="s">
        <v>1227</v>
      </c>
      <c r="F759" s="232" t="s">
        <v>1228</v>
      </c>
      <c r="G759" s="233" t="s">
        <v>233</v>
      </c>
      <c r="H759" s="234">
        <v>4</v>
      </c>
      <c r="I759" s="235"/>
      <c r="J759" s="236">
        <f>ROUND(I759*H759,2)</f>
        <v>0</v>
      </c>
      <c r="K759" s="237"/>
      <c r="L759" s="238"/>
      <c r="M759" s="239" t="s">
        <v>1</v>
      </c>
      <c r="N759" s="240" t="s">
        <v>39</v>
      </c>
      <c r="O759" s="71"/>
      <c r="P759" s="193">
        <f>O759*H759</f>
        <v>0</v>
      </c>
      <c r="Q759" s="193">
        <v>1.1E-4</v>
      </c>
      <c r="R759" s="193">
        <f>Q759*H759</f>
        <v>4.4000000000000002E-4</v>
      </c>
      <c r="S759" s="193">
        <v>0</v>
      </c>
      <c r="T759" s="194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195" t="s">
        <v>335</v>
      </c>
      <c r="AT759" s="195" t="s">
        <v>374</v>
      </c>
      <c r="AU759" s="195" t="s">
        <v>145</v>
      </c>
      <c r="AY759" s="17" t="s">
        <v>137</v>
      </c>
      <c r="BE759" s="196">
        <f>IF(N759="základní",J759,0)</f>
        <v>0</v>
      </c>
      <c r="BF759" s="196">
        <f>IF(N759="snížená",J759,0)</f>
        <v>0</v>
      </c>
      <c r="BG759" s="196">
        <f>IF(N759="zákl. přenesená",J759,0)</f>
        <v>0</v>
      </c>
      <c r="BH759" s="196">
        <f>IF(N759="sníž. přenesená",J759,0)</f>
        <v>0</v>
      </c>
      <c r="BI759" s="196">
        <f>IF(N759="nulová",J759,0)</f>
        <v>0</v>
      </c>
      <c r="BJ759" s="17" t="s">
        <v>145</v>
      </c>
      <c r="BK759" s="196">
        <f>ROUND(I759*H759,2)</f>
        <v>0</v>
      </c>
      <c r="BL759" s="17" t="s">
        <v>254</v>
      </c>
      <c r="BM759" s="195" t="s">
        <v>1229</v>
      </c>
    </row>
    <row r="760" spans="1:65" s="2" customFormat="1" ht="24.2" customHeight="1">
      <c r="A760" s="34"/>
      <c r="B760" s="35"/>
      <c r="C760" s="183" t="s">
        <v>1230</v>
      </c>
      <c r="D760" s="183" t="s">
        <v>140</v>
      </c>
      <c r="E760" s="184" t="s">
        <v>1231</v>
      </c>
      <c r="F760" s="185" t="s">
        <v>1232</v>
      </c>
      <c r="G760" s="186" t="s">
        <v>143</v>
      </c>
      <c r="H760" s="187">
        <v>6.0000000000000001E-3</v>
      </c>
      <c r="I760" s="188"/>
      <c r="J760" s="189">
        <f>ROUND(I760*H760,2)</f>
        <v>0</v>
      </c>
      <c r="K760" s="190"/>
      <c r="L760" s="39"/>
      <c r="M760" s="191" t="s">
        <v>1</v>
      </c>
      <c r="N760" s="192" t="s">
        <v>39</v>
      </c>
      <c r="O760" s="71"/>
      <c r="P760" s="193">
        <f>O760*H760</f>
        <v>0</v>
      </c>
      <c r="Q760" s="193">
        <v>0</v>
      </c>
      <c r="R760" s="193">
        <f>Q760*H760</f>
        <v>0</v>
      </c>
      <c r="S760" s="193">
        <v>0</v>
      </c>
      <c r="T760" s="194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95" t="s">
        <v>254</v>
      </c>
      <c r="AT760" s="195" t="s">
        <v>140</v>
      </c>
      <c r="AU760" s="195" t="s">
        <v>145</v>
      </c>
      <c r="AY760" s="17" t="s">
        <v>137</v>
      </c>
      <c r="BE760" s="196">
        <f>IF(N760="základní",J760,0)</f>
        <v>0</v>
      </c>
      <c r="BF760" s="196">
        <f>IF(N760="snížená",J760,0)</f>
        <v>0</v>
      </c>
      <c r="BG760" s="196">
        <f>IF(N760="zákl. přenesená",J760,0)</f>
        <v>0</v>
      </c>
      <c r="BH760" s="196">
        <f>IF(N760="sníž. přenesená",J760,0)</f>
        <v>0</v>
      </c>
      <c r="BI760" s="196">
        <f>IF(N760="nulová",J760,0)</f>
        <v>0</v>
      </c>
      <c r="BJ760" s="17" t="s">
        <v>145</v>
      </c>
      <c r="BK760" s="196">
        <f>ROUND(I760*H760,2)</f>
        <v>0</v>
      </c>
      <c r="BL760" s="17" t="s">
        <v>254</v>
      </c>
      <c r="BM760" s="195" t="s">
        <v>1233</v>
      </c>
    </row>
    <row r="761" spans="1:65" s="2" customFormat="1" ht="24.2" customHeight="1">
      <c r="A761" s="34"/>
      <c r="B761" s="35"/>
      <c r="C761" s="183" t="s">
        <v>1234</v>
      </c>
      <c r="D761" s="183" t="s">
        <v>140</v>
      </c>
      <c r="E761" s="184" t="s">
        <v>1235</v>
      </c>
      <c r="F761" s="185" t="s">
        <v>1236</v>
      </c>
      <c r="G761" s="186" t="s">
        <v>143</v>
      </c>
      <c r="H761" s="187">
        <v>6.0000000000000001E-3</v>
      </c>
      <c r="I761" s="188"/>
      <c r="J761" s="189">
        <f>ROUND(I761*H761,2)</f>
        <v>0</v>
      </c>
      <c r="K761" s="190"/>
      <c r="L761" s="39"/>
      <c r="M761" s="191" t="s">
        <v>1</v>
      </c>
      <c r="N761" s="192" t="s">
        <v>39</v>
      </c>
      <c r="O761" s="71"/>
      <c r="P761" s="193">
        <f>O761*H761</f>
        <v>0</v>
      </c>
      <c r="Q761" s="193">
        <v>0</v>
      </c>
      <c r="R761" s="193">
        <f>Q761*H761</f>
        <v>0</v>
      </c>
      <c r="S761" s="193">
        <v>0</v>
      </c>
      <c r="T761" s="194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95" t="s">
        <v>254</v>
      </c>
      <c r="AT761" s="195" t="s">
        <v>140</v>
      </c>
      <c r="AU761" s="195" t="s">
        <v>145</v>
      </c>
      <c r="AY761" s="17" t="s">
        <v>137</v>
      </c>
      <c r="BE761" s="196">
        <f>IF(N761="základní",J761,0)</f>
        <v>0</v>
      </c>
      <c r="BF761" s="196">
        <f>IF(N761="snížená",J761,0)</f>
        <v>0</v>
      </c>
      <c r="BG761" s="196">
        <f>IF(N761="zákl. přenesená",J761,0)</f>
        <v>0</v>
      </c>
      <c r="BH761" s="196">
        <f>IF(N761="sníž. přenesená",J761,0)</f>
        <v>0</v>
      </c>
      <c r="BI761" s="196">
        <f>IF(N761="nulová",J761,0)</f>
        <v>0</v>
      </c>
      <c r="BJ761" s="17" t="s">
        <v>145</v>
      </c>
      <c r="BK761" s="196">
        <f>ROUND(I761*H761,2)</f>
        <v>0</v>
      </c>
      <c r="BL761" s="17" t="s">
        <v>254</v>
      </c>
      <c r="BM761" s="195" t="s">
        <v>1237</v>
      </c>
    </row>
    <row r="762" spans="1:65" s="12" customFormat="1" ht="22.9" customHeight="1">
      <c r="B762" s="167"/>
      <c r="C762" s="168"/>
      <c r="D762" s="169" t="s">
        <v>72</v>
      </c>
      <c r="E762" s="181" t="s">
        <v>1238</v>
      </c>
      <c r="F762" s="181" t="s">
        <v>1239</v>
      </c>
      <c r="G762" s="168"/>
      <c r="H762" s="168"/>
      <c r="I762" s="171"/>
      <c r="J762" s="182">
        <f>BK762</f>
        <v>0</v>
      </c>
      <c r="K762" s="168"/>
      <c r="L762" s="173"/>
      <c r="M762" s="174"/>
      <c r="N762" s="175"/>
      <c r="O762" s="175"/>
      <c r="P762" s="176">
        <f>SUM(P763:P773)</f>
        <v>0</v>
      </c>
      <c r="Q762" s="175"/>
      <c r="R762" s="176">
        <f>SUM(R763:R773)</f>
        <v>1.1999999999999999E-3</v>
      </c>
      <c r="S762" s="175"/>
      <c r="T762" s="177">
        <f>SUM(T763:T773)</f>
        <v>2.0000000000000001E-4</v>
      </c>
      <c r="AR762" s="178" t="s">
        <v>145</v>
      </c>
      <c r="AT762" s="179" t="s">
        <v>72</v>
      </c>
      <c r="AU762" s="179" t="s">
        <v>81</v>
      </c>
      <c r="AY762" s="178" t="s">
        <v>137</v>
      </c>
      <c r="BK762" s="180">
        <f>SUM(BK763:BK773)</f>
        <v>0</v>
      </c>
    </row>
    <row r="763" spans="1:65" s="2" customFormat="1" ht="24.2" customHeight="1">
      <c r="A763" s="34"/>
      <c r="B763" s="35"/>
      <c r="C763" s="183" t="s">
        <v>1240</v>
      </c>
      <c r="D763" s="183" t="s">
        <v>140</v>
      </c>
      <c r="E763" s="184" t="s">
        <v>1241</v>
      </c>
      <c r="F763" s="185" t="s">
        <v>1242</v>
      </c>
      <c r="G763" s="186" t="s">
        <v>233</v>
      </c>
      <c r="H763" s="187">
        <v>2</v>
      </c>
      <c r="I763" s="188"/>
      <c r="J763" s="189">
        <f>ROUND(I763*H763,2)</f>
        <v>0</v>
      </c>
      <c r="K763" s="190"/>
      <c r="L763" s="39"/>
      <c r="M763" s="191" t="s">
        <v>1</v>
      </c>
      <c r="N763" s="192" t="s">
        <v>39</v>
      </c>
      <c r="O763" s="71"/>
      <c r="P763" s="193">
        <f>O763*H763</f>
        <v>0</v>
      </c>
      <c r="Q763" s="193">
        <v>0</v>
      </c>
      <c r="R763" s="193">
        <f>Q763*H763</f>
        <v>0</v>
      </c>
      <c r="S763" s="193">
        <v>0</v>
      </c>
      <c r="T763" s="194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95" t="s">
        <v>254</v>
      </c>
      <c r="AT763" s="195" t="s">
        <v>140</v>
      </c>
      <c r="AU763" s="195" t="s">
        <v>145</v>
      </c>
      <c r="AY763" s="17" t="s">
        <v>137</v>
      </c>
      <c r="BE763" s="196">
        <f>IF(N763="základní",J763,0)</f>
        <v>0</v>
      </c>
      <c r="BF763" s="196">
        <f>IF(N763="snížená",J763,0)</f>
        <v>0</v>
      </c>
      <c r="BG763" s="196">
        <f>IF(N763="zákl. přenesená",J763,0)</f>
        <v>0</v>
      </c>
      <c r="BH763" s="196">
        <f>IF(N763="sníž. přenesená",J763,0)</f>
        <v>0</v>
      </c>
      <c r="BI763" s="196">
        <f>IF(N763="nulová",J763,0)</f>
        <v>0</v>
      </c>
      <c r="BJ763" s="17" t="s">
        <v>145</v>
      </c>
      <c r="BK763" s="196">
        <f>ROUND(I763*H763,2)</f>
        <v>0</v>
      </c>
      <c r="BL763" s="17" t="s">
        <v>254</v>
      </c>
      <c r="BM763" s="195" t="s">
        <v>1243</v>
      </c>
    </row>
    <row r="764" spans="1:65" s="13" customFormat="1" ht="11.25">
      <c r="B764" s="197"/>
      <c r="C764" s="198"/>
      <c r="D764" s="199" t="s">
        <v>147</v>
      </c>
      <c r="E764" s="200" t="s">
        <v>1</v>
      </c>
      <c r="F764" s="201" t="s">
        <v>1244</v>
      </c>
      <c r="G764" s="198"/>
      <c r="H764" s="200" t="s">
        <v>1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147</v>
      </c>
      <c r="AU764" s="207" t="s">
        <v>145</v>
      </c>
      <c r="AV764" s="13" t="s">
        <v>81</v>
      </c>
      <c r="AW764" s="13" t="s">
        <v>31</v>
      </c>
      <c r="AX764" s="13" t="s">
        <v>73</v>
      </c>
      <c r="AY764" s="207" t="s">
        <v>137</v>
      </c>
    </row>
    <row r="765" spans="1:65" s="14" customFormat="1" ht="11.25">
      <c r="B765" s="208"/>
      <c r="C765" s="209"/>
      <c r="D765" s="199" t="s">
        <v>147</v>
      </c>
      <c r="E765" s="210" t="s">
        <v>1</v>
      </c>
      <c r="F765" s="211" t="s">
        <v>467</v>
      </c>
      <c r="G765" s="209"/>
      <c r="H765" s="212">
        <v>2</v>
      </c>
      <c r="I765" s="213"/>
      <c r="J765" s="209"/>
      <c r="K765" s="209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147</v>
      </c>
      <c r="AU765" s="218" t="s">
        <v>145</v>
      </c>
      <c r="AV765" s="14" t="s">
        <v>145</v>
      </c>
      <c r="AW765" s="14" t="s">
        <v>31</v>
      </c>
      <c r="AX765" s="14" t="s">
        <v>81</v>
      </c>
      <c r="AY765" s="218" t="s">
        <v>137</v>
      </c>
    </row>
    <row r="766" spans="1:65" s="2" customFormat="1" ht="16.5" customHeight="1">
      <c r="A766" s="34"/>
      <c r="B766" s="35"/>
      <c r="C766" s="230" t="s">
        <v>1245</v>
      </c>
      <c r="D766" s="230" t="s">
        <v>374</v>
      </c>
      <c r="E766" s="231" t="s">
        <v>1246</v>
      </c>
      <c r="F766" s="232" t="s">
        <v>1247</v>
      </c>
      <c r="G766" s="233" t="s">
        <v>233</v>
      </c>
      <c r="H766" s="234">
        <v>2</v>
      </c>
      <c r="I766" s="235"/>
      <c r="J766" s="236">
        <f>ROUND(I766*H766,2)</f>
        <v>0</v>
      </c>
      <c r="K766" s="237"/>
      <c r="L766" s="238"/>
      <c r="M766" s="239" t="s">
        <v>1</v>
      </c>
      <c r="N766" s="240" t="s">
        <v>39</v>
      </c>
      <c r="O766" s="71"/>
      <c r="P766" s="193">
        <f>O766*H766</f>
        <v>0</v>
      </c>
      <c r="Q766" s="193">
        <v>0</v>
      </c>
      <c r="R766" s="193">
        <f>Q766*H766</f>
        <v>0</v>
      </c>
      <c r="S766" s="193">
        <v>0</v>
      </c>
      <c r="T766" s="194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195" t="s">
        <v>335</v>
      </c>
      <c r="AT766" s="195" t="s">
        <v>374</v>
      </c>
      <c r="AU766" s="195" t="s">
        <v>145</v>
      </c>
      <c r="AY766" s="17" t="s">
        <v>137</v>
      </c>
      <c r="BE766" s="196">
        <f>IF(N766="základní",J766,0)</f>
        <v>0</v>
      </c>
      <c r="BF766" s="196">
        <f>IF(N766="snížená",J766,0)</f>
        <v>0</v>
      </c>
      <c r="BG766" s="196">
        <f>IF(N766="zákl. přenesená",J766,0)</f>
        <v>0</v>
      </c>
      <c r="BH766" s="196">
        <f>IF(N766="sníž. přenesená",J766,0)</f>
        <v>0</v>
      </c>
      <c r="BI766" s="196">
        <f>IF(N766="nulová",J766,0)</f>
        <v>0</v>
      </c>
      <c r="BJ766" s="17" t="s">
        <v>145</v>
      </c>
      <c r="BK766" s="196">
        <f>ROUND(I766*H766,2)</f>
        <v>0</v>
      </c>
      <c r="BL766" s="17" t="s">
        <v>254</v>
      </c>
      <c r="BM766" s="195" t="s">
        <v>1248</v>
      </c>
    </row>
    <row r="767" spans="1:65" s="2" customFormat="1" ht="21.75" customHeight="1">
      <c r="A767" s="34"/>
      <c r="B767" s="35"/>
      <c r="C767" s="183" t="s">
        <v>1249</v>
      </c>
      <c r="D767" s="183" t="s">
        <v>140</v>
      </c>
      <c r="E767" s="184" t="s">
        <v>1250</v>
      </c>
      <c r="F767" s="185" t="s">
        <v>1251</v>
      </c>
      <c r="G767" s="186" t="s">
        <v>233</v>
      </c>
      <c r="H767" s="187">
        <v>2</v>
      </c>
      <c r="I767" s="188"/>
      <c r="J767" s="189">
        <f>ROUND(I767*H767,2)</f>
        <v>0</v>
      </c>
      <c r="K767" s="190"/>
      <c r="L767" s="39"/>
      <c r="M767" s="191" t="s">
        <v>1</v>
      </c>
      <c r="N767" s="192" t="s">
        <v>39</v>
      </c>
      <c r="O767" s="71"/>
      <c r="P767" s="193">
        <f>O767*H767</f>
        <v>0</v>
      </c>
      <c r="Q767" s="193">
        <v>0</v>
      </c>
      <c r="R767" s="193">
        <f>Q767*H767</f>
        <v>0</v>
      </c>
      <c r="S767" s="193">
        <v>0</v>
      </c>
      <c r="T767" s="194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195" t="s">
        <v>254</v>
      </c>
      <c r="AT767" s="195" t="s">
        <v>140</v>
      </c>
      <c r="AU767" s="195" t="s">
        <v>145</v>
      </c>
      <c r="AY767" s="17" t="s">
        <v>137</v>
      </c>
      <c r="BE767" s="196">
        <f>IF(N767="základní",J767,0)</f>
        <v>0</v>
      </c>
      <c r="BF767" s="196">
        <f>IF(N767="snížená",J767,0)</f>
        <v>0</v>
      </c>
      <c r="BG767" s="196">
        <f>IF(N767="zákl. přenesená",J767,0)</f>
        <v>0</v>
      </c>
      <c r="BH767" s="196">
        <f>IF(N767="sníž. přenesená",J767,0)</f>
        <v>0</v>
      </c>
      <c r="BI767" s="196">
        <f>IF(N767="nulová",J767,0)</f>
        <v>0</v>
      </c>
      <c r="BJ767" s="17" t="s">
        <v>145</v>
      </c>
      <c r="BK767" s="196">
        <f>ROUND(I767*H767,2)</f>
        <v>0</v>
      </c>
      <c r="BL767" s="17" t="s">
        <v>254</v>
      </c>
      <c r="BM767" s="195" t="s">
        <v>1252</v>
      </c>
    </row>
    <row r="768" spans="1:65" s="13" customFormat="1" ht="11.25">
      <c r="B768" s="197"/>
      <c r="C768" s="198"/>
      <c r="D768" s="199" t="s">
        <v>147</v>
      </c>
      <c r="E768" s="200" t="s">
        <v>1</v>
      </c>
      <c r="F768" s="201" t="s">
        <v>1253</v>
      </c>
      <c r="G768" s="198"/>
      <c r="H768" s="200" t="s">
        <v>1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147</v>
      </c>
      <c r="AU768" s="207" t="s">
        <v>145</v>
      </c>
      <c r="AV768" s="13" t="s">
        <v>81</v>
      </c>
      <c r="AW768" s="13" t="s">
        <v>31</v>
      </c>
      <c r="AX768" s="13" t="s">
        <v>73</v>
      </c>
      <c r="AY768" s="207" t="s">
        <v>137</v>
      </c>
    </row>
    <row r="769" spans="1:65" s="14" customFormat="1" ht="11.25">
      <c r="B769" s="208"/>
      <c r="C769" s="209"/>
      <c r="D769" s="199" t="s">
        <v>147</v>
      </c>
      <c r="E769" s="210" t="s">
        <v>1</v>
      </c>
      <c r="F769" s="211" t="s">
        <v>467</v>
      </c>
      <c r="G769" s="209"/>
      <c r="H769" s="212">
        <v>2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147</v>
      </c>
      <c r="AU769" s="218" t="s">
        <v>145</v>
      </c>
      <c r="AV769" s="14" t="s">
        <v>145</v>
      </c>
      <c r="AW769" s="14" t="s">
        <v>31</v>
      </c>
      <c r="AX769" s="14" t="s">
        <v>81</v>
      </c>
      <c r="AY769" s="218" t="s">
        <v>137</v>
      </c>
    </row>
    <row r="770" spans="1:65" s="2" customFormat="1" ht="24.2" customHeight="1">
      <c r="A770" s="34"/>
      <c r="B770" s="35"/>
      <c r="C770" s="230" t="s">
        <v>1254</v>
      </c>
      <c r="D770" s="230" t="s">
        <v>374</v>
      </c>
      <c r="E770" s="231" t="s">
        <v>1255</v>
      </c>
      <c r="F770" s="232" t="s">
        <v>1256</v>
      </c>
      <c r="G770" s="233" t="s">
        <v>233</v>
      </c>
      <c r="H770" s="234">
        <v>2</v>
      </c>
      <c r="I770" s="235"/>
      <c r="J770" s="236">
        <f>ROUND(I770*H770,2)</f>
        <v>0</v>
      </c>
      <c r="K770" s="237"/>
      <c r="L770" s="238"/>
      <c r="M770" s="239" t="s">
        <v>1</v>
      </c>
      <c r="N770" s="240" t="s">
        <v>39</v>
      </c>
      <c r="O770" s="71"/>
      <c r="P770" s="193">
        <f>O770*H770</f>
        <v>0</v>
      </c>
      <c r="Q770" s="193">
        <v>5.9999999999999995E-4</v>
      </c>
      <c r="R770" s="193">
        <f>Q770*H770</f>
        <v>1.1999999999999999E-3</v>
      </c>
      <c r="S770" s="193">
        <v>0</v>
      </c>
      <c r="T770" s="194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195" t="s">
        <v>335</v>
      </c>
      <c r="AT770" s="195" t="s">
        <v>374</v>
      </c>
      <c r="AU770" s="195" t="s">
        <v>145</v>
      </c>
      <c r="AY770" s="17" t="s">
        <v>137</v>
      </c>
      <c r="BE770" s="196">
        <f>IF(N770="základní",J770,0)</f>
        <v>0</v>
      </c>
      <c r="BF770" s="196">
        <f>IF(N770="snížená",J770,0)</f>
        <v>0</v>
      </c>
      <c r="BG770" s="196">
        <f>IF(N770="zákl. přenesená",J770,0)</f>
        <v>0</v>
      </c>
      <c r="BH770" s="196">
        <f>IF(N770="sníž. přenesená",J770,0)</f>
        <v>0</v>
      </c>
      <c r="BI770" s="196">
        <f>IF(N770="nulová",J770,0)</f>
        <v>0</v>
      </c>
      <c r="BJ770" s="17" t="s">
        <v>145</v>
      </c>
      <c r="BK770" s="196">
        <f>ROUND(I770*H770,2)</f>
        <v>0</v>
      </c>
      <c r="BL770" s="17" t="s">
        <v>254</v>
      </c>
      <c r="BM770" s="195" t="s">
        <v>1257</v>
      </c>
    </row>
    <row r="771" spans="1:65" s="2" customFormat="1" ht="24.2" customHeight="1">
      <c r="A771" s="34"/>
      <c r="B771" s="35"/>
      <c r="C771" s="183" t="s">
        <v>1258</v>
      </c>
      <c r="D771" s="183" t="s">
        <v>140</v>
      </c>
      <c r="E771" s="184" t="s">
        <v>1259</v>
      </c>
      <c r="F771" s="185" t="s">
        <v>1260</v>
      </c>
      <c r="G771" s="186" t="s">
        <v>233</v>
      </c>
      <c r="H771" s="187">
        <v>2</v>
      </c>
      <c r="I771" s="188"/>
      <c r="J771" s="189">
        <f>ROUND(I771*H771,2)</f>
        <v>0</v>
      </c>
      <c r="K771" s="190"/>
      <c r="L771" s="39"/>
      <c r="M771" s="191" t="s">
        <v>1</v>
      </c>
      <c r="N771" s="192" t="s">
        <v>39</v>
      </c>
      <c r="O771" s="71"/>
      <c r="P771" s="193">
        <f>O771*H771</f>
        <v>0</v>
      </c>
      <c r="Q771" s="193">
        <v>0</v>
      </c>
      <c r="R771" s="193">
        <f>Q771*H771</f>
        <v>0</v>
      </c>
      <c r="S771" s="193">
        <v>1E-4</v>
      </c>
      <c r="T771" s="194">
        <f>S771*H771</f>
        <v>2.0000000000000001E-4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95" t="s">
        <v>254</v>
      </c>
      <c r="AT771" s="195" t="s">
        <v>140</v>
      </c>
      <c r="AU771" s="195" t="s">
        <v>145</v>
      </c>
      <c r="AY771" s="17" t="s">
        <v>137</v>
      </c>
      <c r="BE771" s="196">
        <f>IF(N771="základní",J771,0)</f>
        <v>0</v>
      </c>
      <c r="BF771" s="196">
        <f>IF(N771="snížená",J771,0)</f>
        <v>0</v>
      </c>
      <c r="BG771" s="196">
        <f>IF(N771="zákl. přenesená",J771,0)</f>
        <v>0</v>
      </c>
      <c r="BH771" s="196">
        <f>IF(N771="sníž. přenesená",J771,0)</f>
        <v>0</v>
      </c>
      <c r="BI771" s="196">
        <f>IF(N771="nulová",J771,0)</f>
        <v>0</v>
      </c>
      <c r="BJ771" s="17" t="s">
        <v>145</v>
      </c>
      <c r="BK771" s="196">
        <f>ROUND(I771*H771,2)</f>
        <v>0</v>
      </c>
      <c r="BL771" s="17" t="s">
        <v>254</v>
      </c>
      <c r="BM771" s="195" t="s">
        <v>1261</v>
      </c>
    </row>
    <row r="772" spans="1:65" s="2" customFormat="1" ht="24.2" customHeight="1">
      <c r="A772" s="34"/>
      <c r="B772" s="35"/>
      <c r="C772" s="183" t="s">
        <v>1262</v>
      </c>
      <c r="D772" s="183" t="s">
        <v>140</v>
      </c>
      <c r="E772" s="184" t="s">
        <v>1263</v>
      </c>
      <c r="F772" s="185" t="s">
        <v>1264</v>
      </c>
      <c r="G772" s="186" t="s">
        <v>143</v>
      </c>
      <c r="H772" s="187">
        <v>1E-3</v>
      </c>
      <c r="I772" s="188"/>
      <c r="J772" s="189">
        <f>ROUND(I772*H772,2)</f>
        <v>0</v>
      </c>
      <c r="K772" s="190"/>
      <c r="L772" s="39"/>
      <c r="M772" s="191" t="s">
        <v>1</v>
      </c>
      <c r="N772" s="192" t="s">
        <v>39</v>
      </c>
      <c r="O772" s="71"/>
      <c r="P772" s="193">
        <f>O772*H772</f>
        <v>0</v>
      </c>
      <c r="Q772" s="193">
        <v>0</v>
      </c>
      <c r="R772" s="193">
        <f>Q772*H772</f>
        <v>0</v>
      </c>
      <c r="S772" s="193">
        <v>0</v>
      </c>
      <c r="T772" s="194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95" t="s">
        <v>254</v>
      </c>
      <c r="AT772" s="195" t="s">
        <v>140</v>
      </c>
      <c r="AU772" s="195" t="s">
        <v>145</v>
      </c>
      <c r="AY772" s="17" t="s">
        <v>137</v>
      </c>
      <c r="BE772" s="196">
        <f>IF(N772="základní",J772,0)</f>
        <v>0</v>
      </c>
      <c r="BF772" s="196">
        <f>IF(N772="snížená",J772,0)</f>
        <v>0</v>
      </c>
      <c r="BG772" s="196">
        <f>IF(N772="zákl. přenesená",J772,0)</f>
        <v>0</v>
      </c>
      <c r="BH772" s="196">
        <f>IF(N772="sníž. přenesená",J772,0)</f>
        <v>0</v>
      </c>
      <c r="BI772" s="196">
        <f>IF(N772="nulová",J772,0)</f>
        <v>0</v>
      </c>
      <c r="BJ772" s="17" t="s">
        <v>145</v>
      </c>
      <c r="BK772" s="196">
        <f>ROUND(I772*H772,2)</f>
        <v>0</v>
      </c>
      <c r="BL772" s="17" t="s">
        <v>254</v>
      </c>
      <c r="BM772" s="195" t="s">
        <v>1265</v>
      </c>
    </row>
    <row r="773" spans="1:65" s="2" customFormat="1" ht="24.2" customHeight="1">
      <c r="A773" s="34"/>
      <c r="B773" s="35"/>
      <c r="C773" s="183" t="s">
        <v>1266</v>
      </c>
      <c r="D773" s="183" t="s">
        <v>140</v>
      </c>
      <c r="E773" s="184" t="s">
        <v>1267</v>
      </c>
      <c r="F773" s="185" t="s">
        <v>1268</v>
      </c>
      <c r="G773" s="186" t="s">
        <v>143</v>
      </c>
      <c r="H773" s="187">
        <v>1E-3</v>
      </c>
      <c r="I773" s="188"/>
      <c r="J773" s="189">
        <f>ROUND(I773*H773,2)</f>
        <v>0</v>
      </c>
      <c r="K773" s="190"/>
      <c r="L773" s="39"/>
      <c r="M773" s="191" t="s">
        <v>1</v>
      </c>
      <c r="N773" s="192" t="s">
        <v>39</v>
      </c>
      <c r="O773" s="71"/>
      <c r="P773" s="193">
        <f>O773*H773</f>
        <v>0</v>
      </c>
      <c r="Q773" s="193">
        <v>0</v>
      </c>
      <c r="R773" s="193">
        <f>Q773*H773</f>
        <v>0</v>
      </c>
      <c r="S773" s="193">
        <v>0</v>
      </c>
      <c r="T773" s="194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5" t="s">
        <v>254</v>
      </c>
      <c r="AT773" s="195" t="s">
        <v>140</v>
      </c>
      <c r="AU773" s="195" t="s">
        <v>145</v>
      </c>
      <c r="AY773" s="17" t="s">
        <v>137</v>
      </c>
      <c r="BE773" s="196">
        <f>IF(N773="základní",J773,0)</f>
        <v>0</v>
      </c>
      <c r="BF773" s="196">
        <f>IF(N773="snížená",J773,0)</f>
        <v>0</v>
      </c>
      <c r="BG773" s="196">
        <f>IF(N773="zákl. přenesená",J773,0)</f>
        <v>0</v>
      </c>
      <c r="BH773" s="196">
        <f>IF(N773="sníž. přenesená",J773,0)</f>
        <v>0</v>
      </c>
      <c r="BI773" s="196">
        <f>IF(N773="nulová",J773,0)</f>
        <v>0</v>
      </c>
      <c r="BJ773" s="17" t="s">
        <v>145</v>
      </c>
      <c r="BK773" s="196">
        <f>ROUND(I773*H773,2)</f>
        <v>0</v>
      </c>
      <c r="BL773" s="17" t="s">
        <v>254</v>
      </c>
      <c r="BM773" s="195" t="s">
        <v>1269</v>
      </c>
    </row>
    <row r="774" spans="1:65" s="12" customFormat="1" ht="22.9" customHeight="1">
      <c r="B774" s="167"/>
      <c r="C774" s="168"/>
      <c r="D774" s="169" t="s">
        <v>72</v>
      </c>
      <c r="E774" s="181" t="s">
        <v>1270</v>
      </c>
      <c r="F774" s="181" t="s">
        <v>1271</v>
      </c>
      <c r="G774" s="168"/>
      <c r="H774" s="168"/>
      <c r="I774" s="171"/>
      <c r="J774" s="182">
        <f>BK774</f>
        <v>0</v>
      </c>
      <c r="K774" s="168"/>
      <c r="L774" s="173"/>
      <c r="M774" s="174"/>
      <c r="N774" s="175"/>
      <c r="O774" s="175"/>
      <c r="P774" s="176">
        <f>SUM(P775:P815)</f>
        <v>0</v>
      </c>
      <c r="Q774" s="175"/>
      <c r="R774" s="176">
        <f>SUM(R775:R815)</f>
        <v>0.18749000000000002</v>
      </c>
      <c r="S774" s="175"/>
      <c r="T774" s="177">
        <f>SUM(T775:T815)</f>
        <v>0.2772</v>
      </c>
      <c r="AR774" s="178" t="s">
        <v>145</v>
      </c>
      <c r="AT774" s="179" t="s">
        <v>72</v>
      </c>
      <c r="AU774" s="179" t="s">
        <v>81</v>
      </c>
      <c r="AY774" s="178" t="s">
        <v>137</v>
      </c>
      <c r="BK774" s="180">
        <f>SUM(BK775:BK815)</f>
        <v>0</v>
      </c>
    </row>
    <row r="775" spans="1:65" s="2" customFormat="1" ht="24.2" customHeight="1">
      <c r="A775" s="34"/>
      <c r="B775" s="35"/>
      <c r="C775" s="183" t="s">
        <v>1272</v>
      </c>
      <c r="D775" s="183" t="s">
        <v>140</v>
      </c>
      <c r="E775" s="184" t="s">
        <v>1273</v>
      </c>
      <c r="F775" s="185" t="s">
        <v>1274</v>
      </c>
      <c r="G775" s="186" t="s">
        <v>1275</v>
      </c>
      <c r="H775" s="187">
        <v>1</v>
      </c>
      <c r="I775" s="188"/>
      <c r="J775" s="189">
        <f>ROUND(I775*H775,2)</f>
        <v>0</v>
      </c>
      <c r="K775" s="190"/>
      <c r="L775" s="39"/>
      <c r="M775" s="191" t="s">
        <v>1</v>
      </c>
      <c r="N775" s="192" t="s">
        <v>39</v>
      </c>
      <c r="O775" s="71"/>
      <c r="P775" s="193">
        <f>O775*H775</f>
        <v>0</v>
      </c>
      <c r="Q775" s="193">
        <v>0</v>
      </c>
      <c r="R775" s="193">
        <f>Q775*H775</f>
        <v>0</v>
      </c>
      <c r="S775" s="193">
        <v>0</v>
      </c>
      <c r="T775" s="194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95" t="s">
        <v>254</v>
      </c>
      <c r="AT775" s="195" t="s">
        <v>140</v>
      </c>
      <c r="AU775" s="195" t="s">
        <v>145</v>
      </c>
      <c r="AY775" s="17" t="s">
        <v>137</v>
      </c>
      <c r="BE775" s="196">
        <f>IF(N775="základní",J775,0)</f>
        <v>0</v>
      </c>
      <c r="BF775" s="196">
        <f>IF(N775="snížená",J775,0)</f>
        <v>0</v>
      </c>
      <c r="BG775" s="196">
        <f>IF(N775="zákl. přenesená",J775,0)</f>
        <v>0</v>
      </c>
      <c r="BH775" s="196">
        <f>IF(N775="sníž. přenesená",J775,0)</f>
        <v>0</v>
      </c>
      <c r="BI775" s="196">
        <f>IF(N775="nulová",J775,0)</f>
        <v>0</v>
      </c>
      <c r="BJ775" s="17" t="s">
        <v>145</v>
      </c>
      <c r="BK775" s="196">
        <f>ROUND(I775*H775,2)</f>
        <v>0</v>
      </c>
      <c r="BL775" s="17" t="s">
        <v>254</v>
      </c>
      <c r="BM775" s="195" t="s">
        <v>1276</v>
      </c>
    </row>
    <row r="776" spans="1:65" s="13" customFormat="1" ht="11.25">
      <c r="B776" s="197"/>
      <c r="C776" s="198"/>
      <c r="D776" s="199" t="s">
        <v>147</v>
      </c>
      <c r="E776" s="200" t="s">
        <v>1</v>
      </c>
      <c r="F776" s="201" t="s">
        <v>1277</v>
      </c>
      <c r="G776" s="198"/>
      <c r="H776" s="200" t="s">
        <v>1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147</v>
      </c>
      <c r="AU776" s="207" t="s">
        <v>145</v>
      </c>
      <c r="AV776" s="13" t="s">
        <v>81</v>
      </c>
      <c r="AW776" s="13" t="s">
        <v>31</v>
      </c>
      <c r="AX776" s="13" t="s">
        <v>73</v>
      </c>
      <c r="AY776" s="207" t="s">
        <v>137</v>
      </c>
    </row>
    <row r="777" spans="1:65" s="14" customFormat="1" ht="11.25">
      <c r="B777" s="208"/>
      <c r="C777" s="209"/>
      <c r="D777" s="199" t="s">
        <v>147</v>
      </c>
      <c r="E777" s="210" t="s">
        <v>1</v>
      </c>
      <c r="F777" s="211" t="s">
        <v>81</v>
      </c>
      <c r="G777" s="209"/>
      <c r="H777" s="212">
        <v>1</v>
      </c>
      <c r="I777" s="213"/>
      <c r="J777" s="209"/>
      <c r="K777" s="209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147</v>
      </c>
      <c r="AU777" s="218" t="s">
        <v>145</v>
      </c>
      <c r="AV777" s="14" t="s">
        <v>145</v>
      </c>
      <c r="AW777" s="14" t="s">
        <v>31</v>
      </c>
      <c r="AX777" s="14" t="s">
        <v>81</v>
      </c>
      <c r="AY777" s="218" t="s">
        <v>137</v>
      </c>
    </row>
    <row r="778" spans="1:65" s="2" customFormat="1" ht="21.75" customHeight="1">
      <c r="A778" s="34"/>
      <c r="B778" s="35"/>
      <c r="C778" s="183" t="s">
        <v>1278</v>
      </c>
      <c r="D778" s="183" t="s">
        <v>140</v>
      </c>
      <c r="E778" s="184" t="s">
        <v>1279</v>
      </c>
      <c r="F778" s="185" t="s">
        <v>1280</v>
      </c>
      <c r="G778" s="186" t="s">
        <v>233</v>
      </c>
      <c r="H778" s="187">
        <v>2</v>
      </c>
      <c r="I778" s="188"/>
      <c r="J778" s="189">
        <f>ROUND(I778*H778,2)</f>
        <v>0</v>
      </c>
      <c r="K778" s="190"/>
      <c r="L778" s="39"/>
      <c r="M778" s="191" t="s">
        <v>1</v>
      </c>
      <c r="N778" s="192" t="s">
        <v>39</v>
      </c>
      <c r="O778" s="71"/>
      <c r="P778" s="193">
        <f>O778*H778</f>
        <v>0</v>
      </c>
      <c r="Q778" s="193">
        <v>0</v>
      </c>
      <c r="R778" s="193">
        <f>Q778*H778</f>
        <v>0</v>
      </c>
      <c r="S778" s="193">
        <v>1.9650000000000001E-2</v>
      </c>
      <c r="T778" s="194">
        <f>S778*H778</f>
        <v>3.9300000000000002E-2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95" t="s">
        <v>254</v>
      </c>
      <c r="AT778" s="195" t="s">
        <v>140</v>
      </c>
      <c r="AU778" s="195" t="s">
        <v>145</v>
      </c>
      <c r="AY778" s="17" t="s">
        <v>137</v>
      </c>
      <c r="BE778" s="196">
        <f>IF(N778="základní",J778,0)</f>
        <v>0</v>
      </c>
      <c r="BF778" s="196">
        <f>IF(N778="snížená",J778,0)</f>
        <v>0</v>
      </c>
      <c r="BG778" s="196">
        <f>IF(N778="zákl. přenesená",J778,0)</f>
        <v>0</v>
      </c>
      <c r="BH778" s="196">
        <f>IF(N778="sníž. přenesená",J778,0)</f>
        <v>0</v>
      </c>
      <c r="BI778" s="196">
        <f>IF(N778="nulová",J778,0)</f>
        <v>0</v>
      </c>
      <c r="BJ778" s="17" t="s">
        <v>145</v>
      </c>
      <c r="BK778" s="196">
        <f>ROUND(I778*H778,2)</f>
        <v>0</v>
      </c>
      <c r="BL778" s="17" t="s">
        <v>254</v>
      </c>
      <c r="BM778" s="195" t="s">
        <v>1281</v>
      </c>
    </row>
    <row r="779" spans="1:65" s="13" customFormat="1" ht="11.25">
      <c r="B779" s="197"/>
      <c r="C779" s="198"/>
      <c r="D779" s="199" t="s">
        <v>147</v>
      </c>
      <c r="E779" s="200" t="s">
        <v>1</v>
      </c>
      <c r="F779" s="201" t="s">
        <v>1282</v>
      </c>
      <c r="G779" s="198"/>
      <c r="H779" s="200" t="s">
        <v>1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147</v>
      </c>
      <c r="AU779" s="207" t="s">
        <v>145</v>
      </c>
      <c r="AV779" s="13" t="s">
        <v>81</v>
      </c>
      <c r="AW779" s="13" t="s">
        <v>31</v>
      </c>
      <c r="AX779" s="13" t="s">
        <v>73</v>
      </c>
      <c r="AY779" s="207" t="s">
        <v>137</v>
      </c>
    </row>
    <row r="780" spans="1:65" s="14" customFormat="1" ht="11.25">
      <c r="B780" s="208"/>
      <c r="C780" s="209"/>
      <c r="D780" s="199" t="s">
        <v>147</v>
      </c>
      <c r="E780" s="210" t="s">
        <v>1</v>
      </c>
      <c r="F780" s="211" t="s">
        <v>145</v>
      </c>
      <c r="G780" s="209"/>
      <c r="H780" s="212">
        <v>2</v>
      </c>
      <c r="I780" s="213"/>
      <c r="J780" s="209"/>
      <c r="K780" s="209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147</v>
      </c>
      <c r="AU780" s="218" t="s">
        <v>145</v>
      </c>
      <c r="AV780" s="14" t="s">
        <v>145</v>
      </c>
      <c r="AW780" s="14" t="s">
        <v>31</v>
      </c>
      <c r="AX780" s="14" t="s">
        <v>81</v>
      </c>
      <c r="AY780" s="218" t="s">
        <v>137</v>
      </c>
    </row>
    <row r="781" spans="1:65" s="2" customFormat="1" ht="16.5" customHeight="1">
      <c r="A781" s="34"/>
      <c r="B781" s="35"/>
      <c r="C781" s="183" t="s">
        <v>1283</v>
      </c>
      <c r="D781" s="183" t="s">
        <v>140</v>
      </c>
      <c r="E781" s="184" t="s">
        <v>1284</v>
      </c>
      <c r="F781" s="185" t="s">
        <v>1285</v>
      </c>
      <c r="G781" s="186" t="s">
        <v>233</v>
      </c>
      <c r="H781" s="187">
        <v>1</v>
      </c>
      <c r="I781" s="188"/>
      <c r="J781" s="189">
        <f>ROUND(I781*H781,2)</f>
        <v>0</v>
      </c>
      <c r="K781" s="190"/>
      <c r="L781" s="39"/>
      <c r="M781" s="191" t="s">
        <v>1</v>
      </c>
      <c r="N781" s="192" t="s">
        <v>39</v>
      </c>
      <c r="O781" s="71"/>
      <c r="P781" s="193">
        <f>O781*H781</f>
        <v>0</v>
      </c>
      <c r="Q781" s="193">
        <v>0</v>
      </c>
      <c r="R781" s="193">
        <f>Q781*H781</f>
        <v>0</v>
      </c>
      <c r="S781" s="193">
        <v>1E-3</v>
      </c>
      <c r="T781" s="194">
        <f>S781*H781</f>
        <v>1E-3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95" t="s">
        <v>254</v>
      </c>
      <c r="AT781" s="195" t="s">
        <v>140</v>
      </c>
      <c r="AU781" s="195" t="s">
        <v>145</v>
      </c>
      <c r="AY781" s="17" t="s">
        <v>137</v>
      </c>
      <c r="BE781" s="196">
        <f>IF(N781="základní",J781,0)</f>
        <v>0</v>
      </c>
      <c r="BF781" s="196">
        <f>IF(N781="snížená",J781,0)</f>
        <v>0</v>
      </c>
      <c r="BG781" s="196">
        <f>IF(N781="zákl. přenesená",J781,0)</f>
        <v>0</v>
      </c>
      <c r="BH781" s="196">
        <f>IF(N781="sníž. přenesená",J781,0)</f>
        <v>0</v>
      </c>
      <c r="BI781" s="196">
        <f>IF(N781="nulová",J781,0)</f>
        <v>0</v>
      </c>
      <c r="BJ781" s="17" t="s">
        <v>145</v>
      </c>
      <c r="BK781" s="196">
        <f>ROUND(I781*H781,2)</f>
        <v>0</v>
      </c>
      <c r="BL781" s="17" t="s">
        <v>254</v>
      </c>
      <c r="BM781" s="195" t="s">
        <v>1286</v>
      </c>
    </row>
    <row r="782" spans="1:65" s="13" customFormat="1" ht="11.25">
      <c r="B782" s="197"/>
      <c r="C782" s="198"/>
      <c r="D782" s="199" t="s">
        <v>147</v>
      </c>
      <c r="E782" s="200" t="s">
        <v>1</v>
      </c>
      <c r="F782" s="201" t="s">
        <v>1287</v>
      </c>
      <c r="G782" s="198"/>
      <c r="H782" s="200" t="s">
        <v>1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147</v>
      </c>
      <c r="AU782" s="207" t="s">
        <v>145</v>
      </c>
      <c r="AV782" s="13" t="s">
        <v>81</v>
      </c>
      <c r="AW782" s="13" t="s">
        <v>31</v>
      </c>
      <c r="AX782" s="13" t="s">
        <v>73</v>
      </c>
      <c r="AY782" s="207" t="s">
        <v>137</v>
      </c>
    </row>
    <row r="783" spans="1:65" s="14" customFormat="1" ht="11.25">
      <c r="B783" s="208"/>
      <c r="C783" s="209"/>
      <c r="D783" s="199" t="s">
        <v>147</v>
      </c>
      <c r="E783" s="210" t="s">
        <v>1</v>
      </c>
      <c r="F783" s="211" t="s">
        <v>179</v>
      </c>
      <c r="G783" s="209"/>
      <c r="H783" s="212">
        <v>5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147</v>
      </c>
      <c r="AU783" s="218" t="s">
        <v>145</v>
      </c>
      <c r="AV783" s="14" t="s">
        <v>145</v>
      </c>
      <c r="AW783" s="14" t="s">
        <v>31</v>
      </c>
      <c r="AX783" s="14" t="s">
        <v>73</v>
      </c>
      <c r="AY783" s="218" t="s">
        <v>137</v>
      </c>
    </row>
    <row r="784" spans="1:65" s="13" customFormat="1" ht="11.25">
      <c r="B784" s="197"/>
      <c r="C784" s="198"/>
      <c r="D784" s="199" t="s">
        <v>147</v>
      </c>
      <c r="E784" s="200" t="s">
        <v>1</v>
      </c>
      <c r="F784" s="201" t="s">
        <v>1288</v>
      </c>
      <c r="G784" s="198"/>
      <c r="H784" s="200" t="s">
        <v>1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147</v>
      </c>
      <c r="AU784" s="207" t="s">
        <v>145</v>
      </c>
      <c r="AV784" s="13" t="s">
        <v>81</v>
      </c>
      <c r="AW784" s="13" t="s">
        <v>31</v>
      </c>
      <c r="AX784" s="13" t="s">
        <v>73</v>
      </c>
      <c r="AY784" s="207" t="s">
        <v>137</v>
      </c>
    </row>
    <row r="785" spans="1:65" s="14" customFormat="1" ht="11.25">
      <c r="B785" s="208"/>
      <c r="C785" s="209"/>
      <c r="D785" s="199" t="s">
        <v>147</v>
      </c>
      <c r="E785" s="210" t="s">
        <v>1</v>
      </c>
      <c r="F785" s="211" t="s">
        <v>81</v>
      </c>
      <c r="G785" s="209"/>
      <c r="H785" s="212">
        <v>1</v>
      </c>
      <c r="I785" s="213"/>
      <c r="J785" s="209"/>
      <c r="K785" s="209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147</v>
      </c>
      <c r="AU785" s="218" t="s">
        <v>145</v>
      </c>
      <c r="AV785" s="14" t="s">
        <v>145</v>
      </c>
      <c r="AW785" s="14" t="s">
        <v>31</v>
      </c>
      <c r="AX785" s="14" t="s">
        <v>81</v>
      </c>
      <c r="AY785" s="218" t="s">
        <v>137</v>
      </c>
    </row>
    <row r="786" spans="1:65" s="2" customFormat="1" ht="24.2" customHeight="1">
      <c r="A786" s="34"/>
      <c r="B786" s="35"/>
      <c r="C786" s="183" t="s">
        <v>1289</v>
      </c>
      <c r="D786" s="183" t="s">
        <v>140</v>
      </c>
      <c r="E786" s="184" t="s">
        <v>1290</v>
      </c>
      <c r="F786" s="185" t="s">
        <v>1291</v>
      </c>
      <c r="G786" s="186" t="s">
        <v>152</v>
      </c>
      <c r="H786" s="187">
        <v>0.5</v>
      </c>
      <c r="I786" s="188"/>
      <c r="J786" s="189">
        <f>ROUND(I786*H786,2)</f>
        <v>0</v>
      </c>
      <c r="K786" s="190"/>
      <c r="L786" s="39"/>
      <c r="M786" s="191" t="s">
        <v>1</v>
      </c>
      <c r="N786" s="192" t="s">
        <v>39</v>
      </c>
      <c r="O786" s="71"/>
      <c r="P786" s="193">
        <f>O786*H786</f>
        <v>0</v>
      </c>
      <c r="Q786" s="193">
        <v>0</v>
      </c>
      <c r="R786" s="193">
        <f>Q786*H786</f>
        <v>0</v>
      </c>
      <c r="S786" s="193">
        <v>0</v>
      </c>
      <c r="T786" s="194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95" t="s">
        <v>254</v>
      </c>
      <c r="AT786" s="195" t="s">
        <v>140</v>
      </c>
      <c r="AU786" s="195" t="s">
        <v>145</v>
      </c>
      <c r="AY786" s="17" t="s">
        <v>137</v>
      </c>
      <c r="BE786" s="196">
        <f>IF(N786="základní",J786,0)</f>
        <v>0</v>
      </c>
      <c r="BF786" s="196">
        <f>IF(N786="snížená",J786,0)</f>
        <v>0</v>
      </c>
      <c r="BG786" s="196">
        <f>IF(N786="zákl. přenesená",J786,0)</f>
        <v>0</v>
      </c>
      <c r="BH786" s="196">
        <f>IF(N786="sníž. přenesená",J786,0)</f>
        <v>0</v>
      </c>
      <c r="BI786" s="196">
        <f>IF(N786="nulová",J786,0)</f>
        <v>0</v>
      </c>
      <c r="BJ786" s="17" t="s">
        <v>145</v>
      </c>
      <c r="BK786" s="196">
        <f>ROUND(I786*H786,2)</f>
        <v>0</v>
      </c>
      <c r="BL786" s="17" t="s">
        <v>254</v>
      </c>
      <c r="BM786" s="195" t="s">
        <v>1292</v>
      </c>
    </row>
    <row r="787" spans="1:65" s="13" customFormat="1" ht="11.25">
      <c r="B787" s="197"/>
      <c r="C787" s="198"/>
      <c r="D787" s="199" t="s">
        <v>147</v>
      </c>
      <c r="E787" s="200" t="s">
        <v>1</v>
      </c>
      <c r="F787" s="201" t="s">
        <v>1293</v>
      </c>
      <c r="G787" s="198"/>
      <c r="H787" s="200" t="s">
        <v>1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147</v>
      </c>
      <c r="AU787" s="207" t="s">
        <v>145</v>
      </c>
      <c r="AV787" s="13" t="s">
        <v>81</v>
      </c>
      <c r="AW787" s="13" t="s">
        <v>31</v>
      </c>
      <c r="AX787" s="13" t="s">
        <v>73</v>
      </c>
      <c r="AY787" s="207" t="s">
        <v>137</v>
      </c>
    </row>
    <row r="788" spans="1:65" s="14" customFormat="1" ht="11.25">
      <c r="B788" s="208"/>
      <c r="C788" s="209"/>
      <c r="D788" s="199" t="s">
        <v>147</v>
      </c>
      <c r="E788" s="210" t="s">
        <v>1</v>
      </c>
      <c r="F788" s="211" t="s">
        <v>155</v>
      </c>
      <c r="G788" s="209"/>
      <c r="H788" s="212">
        <v>0.5</v>
      </c>
      <c r="I788" s="213"/>
      <c r="J788" s="209"/>
      <c r="K788" s="209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147</v>
      </c>
      <c r="AU788" s="218" t="s">
        <v>145</v>
      </c>
      <c r="AV788" s="14" t="s">
        <v>145</v>
      </c>
      <c r="AW788" s="14" t="s">
        <v>31</v>
      </c>
      <c r="AX788" s="14" t="s">
        <v>81</v>
      </c>
      <c r="AY788" s="218" t="s">
        <v>137</v>
      </c>
    </row>
    <row r="789" spans="1:65" s="2" customFormat="1" ht="24.2" customHeight="1">
      <c r="A789" s="34"/>
      <c r="B789" s="35"/>
      <c r="C789" s="183" t="s">
        <v>1294</v>
      </c>
      <c r="D789" s="183" t="s">
        <v>140</v>
      </c>
      <c r="E789" s="184" t="s">
        <v>1295</v>
      </c>
      <c r="F789" s="185" t="s">
        <v>1296</v>
      </c>
      <c r="G789" s="186" t="s">
        <v>233</v>
      </c>
      <c r="H789" s="187">
        <v>5</v>
      </c>
      <c r="I789" s="188"/>
      <c r="J789" s="189">
        <f t="shared" ref="J789:J796" si="70">ROUND(I789*H789,2)</f>
        <v>0</v>
      </c>
      <c r="K789" s="190"/>
      <c r="L789" s="39"/>
      <c r="M789" s="191" t="s">
        <v>1</v>
      </c>
      <c r="N789" s="192" t="s">
        <v>39</v>
      </c>
      <c r="O789" s="71"/>
      <c r="P789" s="193">
        <f t="shared" ref="P789:P796" si="71">O789*H789</f>
        <v>0</v>
      </c>
      <c r="Q789" s="193">
        <v>0</v>
      </c>
      <c r="R789" s="193">
        <f t="shared" ref="R789:R796" si="72">Q789*H789</f>
        <v>0</v>
      </c>
      <c r="S789" s="193">
        <v>0</v>
      </c>
      <c r="T789" s="194">
        <f t="shared" ref="T789:T796" si="73"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95" t="s">
        <v>254</v>
      </c>
      <c r="AT789" s="195" t="s">
        <v>140</v>
      </c>
      <c r="AU789" s="195" t="s">
        <v>145</v>
      </c>
      <c r="AY789" s="17" t="s">
        <v>137</v>
      </c>
      <c r="BE789" s="196">
        <f t="shared" ref="BE789:BE796" si="74">IF(N789="základní",J789,0)</f>
        <v>0</v>
      </c>
      <c r="BF789" s="196">
        <f t="shared" ref="BF789:BF796" si="75">IF(N789="snížená",J789,0)</f>
        <v>0</v>
      </c>
      <c r="BG789" s="196">
        <f t="shared" ref="BG789:BG796" si="76">IF(N789="zákl. přenesená",J789,0)</f>
        <v>0</v>
      </c>
      <c r="BH789" s="196">
        <f t="shared" ref="BH789:BH796" si="77">IF(N789="sníž. přenesená",J789,0)</f>
        <v>0</v>
      </c>
      <c r="BI789" s="196">
        <f t="shared" ref="BI789:BI796" si="78">IF(N789="nulová",J789,0)</f>
        <v>0</v>
      </c>
      <c r="BJ789" s="17" t="s">
        <v>145</v>
      </c>
      <c r="BK789" s="196">
        <f t="shared" ref="BK789:BK796" si="79">ROUND(I789*H789,2)</f>
        <v>0</v>
      </c>
      <c r="BL789" s="17" t="s">
        <v>254</v>
      </c>
      <c r="BM789" s="195" t="s">
        <v>1297</v>
      </c>
    </row>
    <row r="790" spans="1:65" s="2" customFormat="1" ht="24.2" customHeight="1">
      <c r="A790" s="34"/>
      <c r="B790" s="35"/>
      <c r="C790" s="230" t="s">
        <v>1298</v>
      </c>
      <c r="D790" s="230" t="s">
        <v>374</v>
      </c>
      <c r="E790" s="231" t="s">
        <v>1299</v>
      </c>
      <c r="F790" s="232" t="s">
        <v>1300</v>
      </c>
      <c r="G790" s="233" t="s">
        <v>233</v>
      </c>
      <c r="H790" s="234">
        <v>3</v>
      </c>
      <c r="I790" s="235"/>
      <c r="J790" s="236">
        <f t="shared" si="70"/>
        <v>0</v>
      </c>
      <c r="K790" s="237"/>
      <c r="L790" s="238"/>
      <c r="M790" s="239" t="s">
        <v>1</v>
      </c>
      <c r="N790" s="240" t="s">
        <v>39</v>
      </c>
      <c r="O790" s="71"/>
      <c r="P790" s="193">
        <f t="shared" si="71"/>
        <v>0</v>
      </c>
      <c r="Q790" s="193">
        <v>1.4500000000000001E-2</v>
      </c>
      <c r="R790" s="193">
        <f t="shared" si="72"/>
        <v>4.3500000000000004E-2</v>
      </c>
      <c r="S790" s="193">
        <v>0</v>
      </c>
      <c r="T790" s="194">
        <f t="shared" si="73"/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95" t="s">
        <v>335</v>
      </c>
      <c r="AT790" s="195" t="s">
        <v>374</v>
      </c>
      <c r="AU790" s="195" t="s">
        <v>145</v>
      </c>
      <c r="AY790" s="17" t="s">
        <v>137</v>
      </c>
      <c r="BE790" s="196">
        <f t="shared" si="74"/>
        <v>0</v>
      </c>
      <c r="BF790" s="196">
        <f t="shared" si="75"/>
        <v>0</v>
      </c>
      <c r="BG790" s="196">
        <f t="shared" si="76"/>
        <v>0</v>
      </c>
      <c r="BH790" s="196">
        <f t="shared" si="77"/>
        <v>0</v>
      </c>
      <c r="BI790" s="196">
        <f t="shared" si="78"/>
        <v>0</v>
      </c>
      <c r="BJ790" s="17" t="s">
        <v>145</v>
      </c>
      <c r="BK790" s="196">
        <f t="shared" si="79"/>
        <v>0</v>
      </c>
      <c r="BL790" s="17" t="s">
        <v>254</v>
      </c>
      <c r="BM790" s="195" t="s">
        <v>1301</v>
      </c>
    </row>
    <row r="791" spans="1:65" s="2" customFormat="1" ht="33" customHeight="1">
      <c r="A791" s="34"/>
      <c r="B791" s="35"/>
      <c r="C791" s="230" t="s">
        <v>1302</v>
      </c>
      <c r="D791" s="230" t="s">
        <v>374</v>
      </c>
      <c r="E791" s="231" t="s">
        <v>1303</v>
      </c>
      <c r="F791" s="232" t="s">
        <v>1304</v>
      </c>
      <c r="G791" s="233" t="s">
        <v>233</v>
      </c>
      <c r="H791" s="234">
        <v>2</v>
      </c>
      <c r="I791" s="235"/>
      <c r="J791" s="236">
        <f t="shared" si="70"/>
        <v>0</v>
      </c>
      <c r="K791" s="237"/>
      <c r="L791" s="238"/>
      <c r="M791" s="239" t="s">
        <v>1</v>
      </c>
      <c r="N791" s="240" t="s">
        <v>39</v>
      </c>
      <c r="O791" s="71"/>
      <c r="P791" s="193">
        <f t="shared" si="71"/>
        <v>0</v>
      </c>
      <c r="Q791" s="193">
        <v>0.02</v>
      </c>
      <c r="R791" s="193">
        <f t="shared" si="72"/>
        <v>0.04</v>
      </c>
      <c r="S791" s="193">
        <v>0</v>
      </c>
      <c r="T791" s="194">
        <f t="shared" si="73"/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195" t="s">
        <v>335</v>
      </c>
      <c r="AT791" s="195" t="s">
        <v>374</v>
      </c>
      <c r="AU791" s="195" t="s">
        <v>145</v>
      </c>
      <c r="AY791" s="17" t="s">
        <v>137</v>
      </c>
      <c r="BE791" s="196">
        <f t="shared" si="74"/>
        <v>0</v>
      </c>
      <c r="BF791" s="196">
        <f t="shared" si="75"/>
        <v>0</v>
      </c>
      <c r="BG791" s="196">
        <f t="shared" si="76"/>
        <v>0</v>
      </c>
      <c r="BH791" s="196">
        <f t="shared" si="77"/>
        <v>0</v>
      </c>
      <c r="BI791" s="196">
        <f t="shared" si="78"/>
        <v>0</v>
      </c>
      <c r="BJ791" s="17" t="s">
        <v>145</v>
      </c>
      <c r="BK791" s="196">
        <f t="shared" si="79"/>
        <v>0</v>
      </c>
      <c r="BL791" s="17" t="s">
        <v>254</v>
      </c>
      <c r="BM791" s="195" t="s">
        <v>1305</v>
      </c>
    </row>
    <row r="792" spans="1:65" s="2" customFormat="1" ht="21.75" customHeight="1">
      <c r="A792" s="34"/>
      <c r="B792" s="35"/>
      <c r="C792" s="183" t="s">
        <v>1306</v>
      </c>
      <c r="D792" s="183" t="s">
        <v>140</v>
      </c>
      <c r="E792" s="184" t="s">
        <v>1307</v>
      </c>
      <c r="F792" s="185" t="s">
        <v>1308</v>
      </c>
      <c r="G792" s="186" t="s">
        <v>233</v>
      </c>
      <c r="H792" s="187">
        <v>5</v>
      </c>
      <c r="I792" s="188"/>
      <c r="J792" s="189">
        <f t="shared" si="70"/>
        <v>0</v>
      </c>
      <c r="K792" s="190"/>
      <c r="L792" s="39"/>
      <c r="M792" s="191" t="s">
        <v>1</v>
      </c>
      <c r="N792" s="192" t="s">
        <v>39</v>
      </c>
      <c r="O792" s="71"/>
      <c r="P792" s="193">
        <f t="shared" si="71"/>
        <v>0</v>
      </c>
      <c r="Q792" s="193">
        <v>0</v>
      </c>
      <c r="R792" s="193">
        <f t="shared" si="72"/>
        <v>0</v>
      </c>
      <c r="S792" s="193">
        <v>0</v>
      </c>
      <c r="T792" s="194">
        <f t="shared" si="73"/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95" t="s">
        <v>254</v>
      </c>
      <c r="AT792" s="195" t="s">
        <v>140</v>
      </c>
      <c r="AU792" s="195" t="s">
        <v>145</v>
      </c>
      <c r="AY792" s="17" t="s">
        <v>137</v>
      </c>
      <c r="BE792" s="196">
        <f t="shared" si="74"/>
        <v>0</v>
      </c>
      <c r="BF792" s="196">
        <f t="shared" si="75"/>
        <v>0</v>
      </c>
      <c r="BG792" s="196">
        <f t="shared" si="76"/>
        <v>0</v>
      </c>
      <c r="BH792" s="196">
        <f t="shared" si="77"/>
        <v>0</v>
      </c>
      <c r="BI792" s="196">
        <f t="shared" si="78"/>
        <v>0</v>
      </c>
      <c r="BJ792" s="17" t="s">
        <v>145</v>
      </c>
      <c r="BK792" s="196">
        <f t="shared" si="79"/>
        <v>0</v>
      </c>
      <c r="BL792" s="17" t="s">
        <v>254</v>
      </c>
      <c r="BM792" s="195" t="s">
        <v>1309</v>
      </c>
    </row>
    <row r="793" spans="1:65" s="2" customFormat="1" ht="16.5" customHeight="1">
      <c r="A793" s="34"/>
      <c r="B793" s="35"/>
      <c r="C793" s="230" t="s">
        <v>1310</v>
      </c>
      <c r="D793" s="230" t="s">
        <v>374</v>
      </c>
      <c r="E793" s="231" t="s">
        <v>1311</v>
      </c>
      <c r="F793" s="232" t="s">
        <v>1312</v>
      </c>
      <c r="G793" s="233" t="s">
        <v>233</v>
      </c>
      <c r="H793" s="234">
        <v>3</v>
      </c>
      <c r="I793" s="235"/>
      <c r="J793" s="236">
        <f t="shared" si="70"/>
        <v>0</v>
      </c>
      <c r="K793" s="237"/>
      <c r="L793" s="238"/>
      <c r="M793" s="239" t="s">
        <v>1</v>
      </c>
      <c r="N793" s="240" t="s">
        <v>39</v>
      </c>
      <c r="O793" s="71"/>
      <c r="P793" s="193">
        <f t="shared" si="71"/>
        <v>0</v>
      </c>
      <c r="Q793" s="193">
        <v>2.2000000000000001E-3</v>
      </c>
      <c r="R793" s="193">
        <f t="shared" si="72"/>
        <v>6.6E-3</v>
      </c>
      <c r="S793" s="193">
        <v>0</v>
      </c>
      <c r="T793" s="194">
        <f t="shared" si="73"/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95" t="s">
        <v>335</v>
      </c>
      <c r="AT793" s="195" t="s">
        <v>374</v>
      </c>
      <c r="AU793" s="195" t="s">
        <v>145</v>
      </c>
      <c r="AY793" s="17" t="s">
        <v>137</v>
      </c>
      <c r="BE793" s="196">
        <f t="shared" si="74"/>
        <v>0</v>
      </c>
      <c r="BF793" s="196">
        <f t="shared" si="75"/>
        <v>0</v>
      </c>
      <c r="BG793" s="196">
        <f t="shared" si="76"/>
        <v>0</v>
      </c>
      <c r="BH793" s="196">
        <f t="shared" si="77"/>
        <v>0</v>
      </c>
      <c r="BI793" s="196">
        <f t="shared" si="78"/>
        <v>0</v>
      </c>
      <c r="BJ793" s="17" t="s">
        <v>145</v>
      </c>
      <c r="BK793" s="196">
        <f t="shared" si="79"/>
        <v>0</v>
      </c>
      <c r="BL793" s="17" t="s">
        <v>254</v>
      </c>
      <c r="BM793" s="195" t="s">
        <v>1313</v>
      </c>
    </row>
    <row r="794" spans="1:65" s="2" customFormat="1" ht="16.5" customHeight="1">
      <c r="A794" s="34"/>
      <c r="B794" s="35"/>
      <c r="C794" s="230" t="s">
        <v>1314</v>
      </c>
      <c r="D794" s="230" t="s">
        <v>374</v>
      </c>
      <c r="E794" s="231" t="s">
        <v>1315</v>
      </c>
      <c r="F794" s="232" t="s">
        <v>1316</v>
      </c>
      <c r="G794" s="233" t="s">
        <v>233</v>
      </c>
      <c r="H794" s="234">
        <v>2</v>
      </c>
      <c r="I794" s="235"/>
      <c r="J794" s="236">
        <f t="shared" si="70"/>
        <v>0</v>
      </c>
      <c r="K794" s="237"/>
      <c r="L794" s="238"/>
      <c r="M794" s="239" t="s">
        <v>1</v>
      </c>
      <c r="N794" s="240" t="s">
        <v>39</v>
      </c>
      <c r="O794" s="71"/>
      <c r="P794" s="193">
        <f t="shared" si="71"/>
        <v>0</v>
      </c>
      <c r="Q794" s="193">
        <v>2.2000000000000001E-3</v>
      </c>
      <c r="R794" s="193">
        <f t="shared" si="72"/>
        <v>4.4000000000000003E-3</v>
      </c>
      <c r="S794" s="193">
        <v>0</v>
      </c>
      <c r="T794" s="194">
        <f t="shared" si="73"/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95" t="s">
        <v>335</v>
      </c>
      <c r="AT794" s="195" t="s">
        <v>374</v>
      </c>
      <c r="AU794" s="195" t="s">
        <v>145</v>
      </c>
      <c r="AY794" s="17" t="s">
        <v>137</v>
      </c>
      <c r="BE794" s="196">
        <f t="shared" si="74"/>
        <v>0</v>
      </c>
      <c r="BF794" s="196">
        <f t="shared" si="75"/>
        <v>0</v>
      </c>
      <c r="BG794" s="196">
        <f t="shared" si="76"/>
        <v>0</v>
      </c>
      <c r="BH794" s="196">
        <f t="shared" si="77"/>
        <v>0</v>
      </c>
      <c r="BI794" s="196">
        <f t="shared" si="78"/>
        <v>0</v>
      </c>
      <c r="BJ794" s="17" t="s">
        <v>145</v>
      </c>
      <c r="BK794" s="196">
        <f t="shared" si="79"/>
        <v>0</v>
      </c>
      <c r="BL794" s="17" t="s">
        <v>254</v>
      </c>
      <c r="BM794" s="195" t="s">
        <v>1317</v>
      </c>
    </row>
    <row r="795" spans="1:65" s="2" customFormat="1" ht="16.5" customHeight="1">
      <c r="A795" s="34"/>
      <c r="B795" s="35"/>
      <c r="C795" s="183" t="s">
        <v>1318</v>
      </c>
      <c r="D795" s="183" t="s">
        <v>140</v>
      </c>
      <c r="E795" s="184" t="s">
        <v>1319</v>
      </c>
      <c r="F795" s="185" t="s">
        <v>1320</v>
      </c>
      <c r="G795" s="186" t="s">
        <v>233</v>
      </c>
      <c r="H795" s="187">
        <v>5</v>
      </c>
      <c r="I795" s="188"/>
      <c r="J795" s="189">
        <f t="shared" si="70"/>
        <v>0</v>
      </c>
      <c r="K795" s="190"/>
      <c r="L795" s="39"/>
      <c r="M795" s="191" t="s">
        <v>1</v>
      </c>
      <c r="N795" s="192" t="s">
        <v>39</v>
      </c>
      <c r="O795" s="71"/>
      <c r="P795" s="193">
        <f t="shared" si="71"/>
        <v>0</v>
      </c>
      <c r="Q795" s="193">
        <v>0</v>
      </c>
      <c r="R795" s="193">
        <f t="shared" si="72"/>
        <v>0</v>
      </c>
      <c r="S795" s="193">
        <v>1E-3</v>
      </c>
      <c r="T795" s="194">
        <f t="shared" si="73"/>
        <v>5.0000000000000001E-3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195" t="s">
        <v>254</v>
      </c>
      <c r="AT795" s="195" t="s">
        <v>140</v>
      </c>
      <c r="AU795" s="195" t="s">
        <v>145</v>
      </c>
      <c r="AY795" s="17" t="s">
        <v>137</v>
      </c>
      <c r="BE795" s="196">
        <f t="shared" si="74"/>
        <v>0</v>
      </c>
      <c r="BF795" s="196">
        <f t="shared" si="75"/>
        <v>0</v>
      </c>
      <c r="BG795" s="196">
        <f t="shared" si="76"/>
        <v>0</v>
      </c>
      <c r="BH795" s="196">
        <f t="shared" si="77"/>
        <v>0</v>
      </c>
      <c r="BI795" s="196">
        <f t="shared" si="78"/>
        <v>0</v>
      </c>
      <c r="BJ795" s="17" t="s">
        <v>145</v>
      </c>
      <c r="BK795" s="196">
        <f t="shared" si="79"/>
        <v>0</v>
      </c>
      <c r="BL795" s="17" t="s">
        <v>254</v>
      </c>
      <c r="BM795" s="195" t="s">
        <v>1321</v>
      </c>
    </row>
    <row r="796" spans="1:65" s="2" customFormat="1" ht="24.2" customHeight="1">
      <c r="A796" s="34"/>
      <c r="B796" s="35"/>
      <c r="C796" s="183" t="s">
        <v>1322</v>
      </c>
      <c r="D796" s="183" t="s">
        <v>140</v>
      </c>
      <c r="E796" s="184" t="s">
        <v>1323</v>
      </c>
      <c r="F796" s="185" t="s">
        <v>1324</v>
      </c>
      <c r="G796" s="186" t="s">
        <v>233</v>
      </c>
      <c r="H796" s="187">
        <v>1</v>
      </c>
      <c r="I796" s="188"/>
      <c r="J796" s="189">
        <f t="shared" si="70"/>
        <v>0</v>
      </c>
      <c r="K796" s="190"/>
      <c r="L796" s="39"/>
      <c r="M796" s="191" t="s">
        <v>1</v>
      </c>
      <c r="N796" s="192" t="s">
        <v>39</v>
      </c>
      <c r="O796" s="71"/>
      <c r="P796" s="193">
        <f t="shared" si="71"/>
        <v>0</v>
      </c>
      <c r="Q796" s="193">
        <v>0</v>
      </c>
      <c r="R796" s="193">
        <f t="shared" si="72"/>
        <v>0</v>
      </c>
      <c r="S796" s="193">
        <v>1.5E-3</v>
      </c>
      <c r="T796" s="194">
        <f t="shared" si="73"/>
        <v>1.5E-3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5" t="s">
        <v>254</v>
      </c>
      <c r="AT796" s="195" t="s">
        <v>140</v>
      </c>
      <c r="AU796" s="195" t="s">
        <v>145</v>
      </c>
      <c r="AY796" s="17" t="s">
        <v>137</v>
      </c>
      <c r="BE796" s="196">
        <f t="shared" si="74"/>
        <v>0</v>
      </c>
      <c r="BF796" s="196">
        <f t="shared" si="75"/>
        <v>0</v>
      </c>
      <c r="BG796" s="196">
        <f t="shared" si="76"/>
        <v>0</v>
      </c>
      <c r="BH796" s="196">
        <f t="shared" si="77"/>
        <v>0</v>
      </c>
      <c r="BI796" s="196">
        <f t="shared" si="78"/>
        <v>0</v>
      </c>
      <c r="BJ796" s="17" t="s">
        <v>145</v>
      </c>
      <c r="BK796" s="196">
        <f t="shared" si="79"/>
        <v>0</v>
      </c>
      <c r="BL796" s="17" t="s">
        <v>254</v>
      </c>
      <c r="BM796" s="195" t="s">
        <v>1325</v>
      </c>
    </row>
    <row r="797" spans="1:65" s="13" customFormat="1" ht="11.25">
      <c r="B797" s="197"/>
      <c r="C797" s="198"/>
      <c r="D797" s="199" t="s">
        <v>147</v>
      </c>
      <c r="E797" s="200" t="s">
        <v>1</v>
      </c>
      <c r="F797" s="201" t="s">
        <v>172</v>
      </c>
      <c r="G797" s="198"/>
      <c r="H797" s="200" t="s">
        <v>1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147</v>
      </c>
      <c r="AU797" s="207" t="s">
        <v>145</v>
      </c>
      <c r="AV797" s="13" t="s">
        <v>81</v>
      </c>
      <c r="AW797" s="13" t="s">
        <v>31</v>
      </c>
      <c r="AX797" s="13" t="s">
        <v>73</v>
      </c>
      <c r="AY797" s="207" t="s">
        <v>137</v>
      </c>
    </row>
    <row r="798" spans="1:65" s="14" customFormat="1" ht="11.25">
      <c r="B798" s="208"/>
      <c r="C798" s="209"/>
      <c r="D798" s="199" t="s">
        <v>147</v>
      </c>
      <c r="E798" s="210" t="s">
        <v>1</v>
      </c>
      <c r="F798" s="211" t="s">
        <v>81</v>
      </c>
      <c r="G798" s="209"/>
      <c r="H798" s="212">
        <v>1</v>
      </c>
      <c r="I798" s="213"/>
      <c r="J798" s="209"/>
      <c r="K798" s="209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147</v>
      </c>
      <c r="AU798" s="218" t="s">
        <v>145</v>
      </c>
      <c r="AV798" s="14" t="s">
        <v>145</v>
      </c>
      <c r="AW798" s="14" t="s">
        <v>31</v>
      </c>
      <c r="AX798" s="14" t="s">
        <v>81</v>
      </c>
      <c r="AY798" s="218" t="s">
        <v>137</v>
      </c>
    </row>
    <row r="799" spans="1:65" s="2" customFormat="1" ht="24.2" customHeight="1">
      <c r="A799" s="34"/>
      <c r="B799" s="35"/>
      <c r="C799" s="183" t="s">
        <v>1326</v>
      </c>
      <c r="D799" s="183" t="s">
        <v>140</v>
      </c>
      <c r="E799" s="184" t="s">
        <v>1327</v>
      </c>
      <c r="F799" s="185" t="s">
        <v>1328</v>
      </c>
      <c r="G799" s="186" t="s">
        <v>233</v>
      </c>
      <c r="H799" s="187">
        <v>5</v>
      </c>
      <c r="I799" s="188"/>
      <c r="J799" s="189">
        <f>ROUND(I799*H799,2)</f>
        <v>0</v>
      </c>
      <c r="K799" s="190"/>
      <c r="L799" s="39"/>
      <c r="M799" s="191" t="s">
        <v>1</v>
      </c>
      <c r="N799" s="192" t="s">
        <v>39</v>
      </c>
      <c r="O799" s="71"/>
      <c r="P799" s="193">
        <f>O799*H799</f>
        <v>0</v>
      </c>
      <c r="Q799" s="193">
        <v>4.6999999999999999E-4</v>
      </c>
      <c r="R799" s="193">
        <f>Q799*H799</f>
        <v>2.3500000000000001E-3</v>
      </c>
      <c r="S799" s="193">
        <v>0</v>
      </c>
      <c r="T799" s="194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95" t="s">
        <v>254</v>
      </c>
      <c r="AT799" s="195" t="s">
        <v>140</v>
      </c>
      <c r="AU799" s="195" t="s">
        <v>145</v>
      </c>
      <c r="AY799" s="17" t="s">
        <v>137</v>
      </c>
      <c r="BE799" s="196">
        <f>IF(N799="základní",J799,0)</f>
        <v>0</v>
      </c>
      <c r="BF799" s="196">
        <f>IF(N799="snížená",J799,0)</f>
        <v>0</v>
      </c>
      <c r="BG799" s="196">
        <f>IF(N799="zákl. přenesená",J799,0)</f>
        <v>0</v>
      </c>
      <c r="BH799" s="196">
        <f>IF(N799="sníž. přenesená",J799,0)</f>
        <v>0</v>
      </c>
      <c r="BI799" s="196">
        <f>IF(N799="nulová",J799,0)</f>
        <v>0</v>
      </c>
      <c r="BJ799" s="17" t="s">
        <v>145</v>
      </c>
      <c r="BK799" s="196">
        <f>ROUND(I799*H799,2)</f>
        <v>0</v>
      </c>
      <c r="BL799" s="17" t="s">
        <v>254</v>
      </c>
      <c r="BM799" s="195" t="s">
        <v>1329</v>
      </c>
    </row>
    <row r="800" spans="1:65" s="2" customFormat="1" ht="37.9" customHeight="1">
      <c r="A800" s="34"/>
      <c r="B800" s="35"/>
      <c r="C800" s="230" t="s">
        <v>1330</v>
      </c>
      <c r="D800" s="230" t="s">
        <v>374</v>
      </c>
      <c r="E800" s="231" t="s">
        <v>1331</v>
      </c>
      <c r="F800" s="232" t="s">
        <v>1332</v>
      </c>
      <c r="G800" s="233" t="s">
        <v>233</v>
      </c>
      <c r="H800" s="234">
        <v>5</v>
      </c>
      <c r="I800" s="235"/>
      <c r="J800" s="236">
        <f>ROUND(I800*H800,2)</f>
        <v>0</v>
      </c>
      <c r="K800" s="237"/>
      <c r="L800" s="238"/>
      <c r="M800" s="239" t="s">
        <v>1</v>
      </c>
      <c r="N800" s="240" t="s">
        <v>39</v>
      </c>
      <c r="O800" s="71"/>
      <c r="P800" s="193">
        <f>O800*H800</f>
        <v>0</v>
      </c>
      <c r="Q800" s="193">
        <v>1.6E-2</v>
      </c>
      <c r="R800" s="193">
        <f>Q800*H800</f>
        <v>0.08</v>
      </c>
      <c r="S800" s="193">
        <v>0</v>
      </c>
      <c r="T800" s="194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195" t="s">
        <v>335</v>
      </c>
      <c r="AT800" s="195" t="s">
        <v>374</v>
      </c>
      <c r="AU800" s="195" t="s">
        <v>145</v>
      </c>
      <c r="AY800" s="17" t="s">
        <v>137</v>
      </c>
      <c r="BE800" s="196">
        <f>IF(N800="základní",J800,0)</f>
        <v>0</v>
      </c>
      <c r="BF800" s="196">
        <f>IF(N800="snížená",J800,0)</f>
        <v>0</v>
      </c>
      <c r="BG800" s="196">
        <f>IF(N800="zákl. přenesená",J800,0)</f>
        <v>0</v>
      </c>
      <c r="BH800" s="196">
        <f>IF(N800="sníž. přenesená",J800,0)</f>
        <v>0</v>
      </c>
      <c r="BI800" s="196">
        <f>IF(N800="nulová",J800,0)</f>
        <v>0</v>
      </c>
      <c r="BJ800" s="17" t="s">
        <v>145</v>
      </c>
      <c r="BK800" s="196">
        <f>ROUND(I800*H800,2)</f>
        <v>0</v>
      </c>
      <c r="BL800" s="17" t="s">
        <v>254</v>
      </c>
      <c r="BM800" s="195" t="s">
        <v>1333</v>
      </c>
    </row>
    <row r="801" spans="1:65" s="2" customFormat="1" ht="24.2" customHeight="1">
      <c r="A801" s="34"/>
      <c r="B801" s="35"/>
      <c r="C801" s="183" t="s">
        <v>1334</v>
      </c>
      <c r="D801" s="183" t="s">
        <v>140</v>
      </c>
      <c r="E801" s="184" t="s">
        <v>1335</v>
      </c>
      <c r="F801" s="185" t="s">
        <v>1336</v>
      </c>
      <c r="G801" s="186" t="s">
        <v>233</v>
      </c>
      <c r="H801" s="187">
        <v>5</v>
      </c>
      <c r="I801" s="188"/>
      <c r="J801" s="189">
        <f>ROUND(I801*H801,2)</f>
        <v>0</v>
      </c>
      <c r="K801" s="190"/>
      <c r="L801" s="39"/>
      <c r="M801" s="191" t="s">
        <v>1</v>
      </c>
      <c r="N801" s="192" t="s">
        <v>39</v>
      </c>
      <c r="O801" s="71"/>
      <c r="P801" s="193">
        <f>O801*H801</f>
        <v>0</v>
      </c>
      <c r="Q801" s="193">
        <v>0</v>
      </c>
      <c r="R801" s="193">
        <f>Q801*H801</f>
        <v>0</v>
      </c>
      <c r="S801" s="193">
        <v>2.4E-2</v>
      </c>
      <c r="T801" s="194">
        <f>S801*H801</f>
        <v>0.12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95" t="s">
        <v>254</v>
      </c>
      <c r="AT801" s="195" t="s">
        <v>140</v>
      </c>
      <c r="AU801" s="195" t="s">
        <v>145</v>
      </c>
      <c r="AY801" s="17" t="s">
        <v>137</v>
      </c>
      <c r="BE801" s="196">
        <f>IF(N801="základní",J801,0)</f>
        <v>0</v>
      </c>
      <c r="BF801" s="196">
        <f>IF(N801="snížená",J801,0)</f>
        <v>0</v>
      </c>
      <c r="BG801" s="196">
        <f>IF(N801="zákl. přenesená",J801,0)</f>
        <v>0</v>
      </c>
      <c r="BH801" s="196">
        <f>IF(N801="sníž. přenesená",J801,0)</f>
        <v>0</v>
      </c>
      <c r="BI801" s="196">
        <f>IF(N801="nulová",J801,0)</f>
        <v>0</v>
      </c>
      <c r="BJ801" s="17" t="s">
        <v>145</v>
      </c>
      <c r="BK801" s="196">
        <f>ROUND(I801*H801,2)</f>
        <v>0</v>
      </c>
      <c r="BL801" s="17" t="s">
        <v>254</v>
      </c>
      <c r="BM801" s="195" t="s">
        <v>1337</v>
      </c>
    </row>
    <row r="802" spans="1:65" s="2" customFormat="1" ht="24.2" customHeight="1">
      <c r="A802" s="34"/>
      <c r="B802" s="35"/>
      <c r="C802" s="183" t="s">
        <v>1338</v>
      </c>
      <c r="D802" s="183" t="s">
        <v>140</v>
      </c>
      <c r="E802" s="184" t="s">
        <v>1339</v>
      </c>
      <c r="F802" s="185" t="s">
        <v>1340</v>
      </c>
      <c r="G802" s="186" t="s">
        <v>233</v>
      </c>
      <c r="H802" s="187">
        <v>6</v>
      </c>
      <c r="I802" s="188"/>
      <c r="J802" s="189">
        <f>ROUND(I802*H802,2)</f>
        <v>0</v>
      </c>
      <c r="K802" s="190"/>
      <c r="L802" s="39"/>
      <c r="M802" s="191" t="s">
        <v>1</v>
      </c>
      <c r="N802" s="192" t="s">
        <v>39</v>
      </c>
      <c r="O802" s="71"/>
      <c r="P802" s="193">
        <f>O802*H802</f>
        <v>0</v>
      </c>
      <c r="Q802" s="193">
        <v>0</v>
      </c>
      <c r="R802" s="193">
        <f>Q802*H802</f>
        <v>0</v>
      </c>
      <c r="S802" s="193">
        <v>0</v>
      </c>
      <c r="T802" s="194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95" t="s">
        <v>254</v>
      </c>
      <c r="AT802" s="195" t="s">
        <v>140</v>
      </c>
      <c r="AU802" s="195" t="s">
        <v>145</v>
      </c>
      <c r="AY802" s="17" t="s">
        <v>137</v>
      </c>
      <c r="BE802" s="196">
        <f>IF(N802="základní",J802,0)</f>
        <v>0</v>
      </c>
      <c r="BF802" s="196">
        <f>IF(N802="snížená",J802,0)</f>
        <v>0</v>
      </c>
      <c r="BG802" s="196">
        <f>IF(N802="zákl. přenesená",J802,0)</f>
        <v>0</v>
      </c>
      <c r="BH802" s="196">
        <f>IF(N802="sníž. přenesená",J802,0)</f>
        <v>0</v>
      </c>
      <c r="BI802" s="196">
        <f>IF(N802="nulová",J802,0)</f>
        <v>0</v>
      </c>
      <c r="BJ802" s="17" t="s">
        <v>145</v>
      </c>
      <c r="BK802" s="196">
        <f>ROUND(I802*H802,2)</f>
        <v>0</v>
      </c>
      <c r="BL802" s="17" t="s">
        <v>254</v>
      </c>
      <c r="BM802" s="195" t="s">
        <v>1341</v>
      </c>
    </row>
    <row r="803" spans="1:65" s="13" customFormat="1" ht="11.25">
      <c r="B803" s="197"/>
      <c r="C803" s="198"/>
      <c r="D803" s="199" t="s">
        <v>147</v>
      </c>
      <c r="E803" s="200" t="s">
        <v>1</v>
      </c>
      <c r="F803" s="201" t="s">
        <v>1287</v>
      </c>
      <c r="G803" s="198"/>
      <c r="H803" s="200" t="s">
        <v>1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147</v>
      </c>
      <c r="AU803" s="207" t="s">
        <v>145</v>
      </c>
      <c r="AV803" s="13" t="s">
        <v>81</v>
      </c>
      <c r="AW803" s="13" t="s">
        <v>31</v>
      </c>
      <c r="AX803" s="13" t="s">
        <v>73</v>
      </c>
      <c r="AY803" s="207" t="s">
        <v>137</v>
      </c>
    </row>
    <row r="804" spans="1:65" s="14" customFormat="1" ht="11.25">
      <c r="B804" s="208"/>
      <c r="C804" s="209"/>
      <c r="D804" s="199" t="s">
        <v>147</v>
      </c>
      <c r="E804" s="210" t="s">
        <v>1</v>
      </c>
      <c r="F804" s="211" t="s">
        <v>179</v>
      </c>
      <c r="G804" s="209"/>
      <c r="H804" s="212">
        <v>5</v>
      </c>
      <c r="I804" s="213"/>
      <c r="J804" s="209"/>
      <c r="K804" s="209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147</v>
      </c>
      <c r="AU804" s="218" t="s">
        <v>145</v>
      </c>
      <c r="AV804" s="14" t="s">
        <v>145</v>
      </c>
      <c r="AW804" s="14" t="s">
        <v>31</v>
      </c>
      <c r="AX804" s="14" t="s">
        <v>73</v>
      </c>
      <c r="AY804" s="218" t="s">
        <v>137</v>
      </c>
    </row>
    <row r="805" spans="1:65" s="13" customFormat="1" ht="11.25">
      <c r="B805" s="197"/>
      <c r="C805" s="198"/>
      <c r="D805" s="199" t="s">
        <v>147</v>
      </c>
      <c r="E805" s="200" t="s">
        <v>1</v>
      </c>
      <c r="F805" s="201" t="s">
        <v>1342</v>
      </c>
      <c r="G805" s="198"/>
      <c r="H805" s="200" t="s">
        <v>1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147</v>
      </c>
      <c r="AU805" s="207" t="s">
        <v>145</v>
      </c>
      <c r="AV805" s="13" t="s">
        <v>81</v>
      </c>
      <c r="AW805" s="13" t="s">
        <v>31</v>
      </c>
      <c r="AX805" s="13" t="s">
        <v>73</v>
      </c>
      <c r="AY805" s="207" t="s">
        <v>137</v>
      </c>
    </row>
    <row r="806" spans="1:65" s="14" customFormat="1" ht="11.25">
      <c r="B806" s="208"/>
      <c r="C806" s="209"/>
      <c r="D806" s="199" t="s">
        <v>147</v>
      </c>
      <c r="E806" s="210" t="s">
        <v>1</v>
      </c>
      <c r="F806" s="211" t="s">
        <v>81</v>
      </c>
      <c r="G806" s="209"/>
      <c r="H806" s="212">
        <v>1</v>
      </c>
      <c r="I806" s="213"/>
      <c r="J806" s="209"/>
      <c r="K806" s="209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147</v>
      </c>
      <c r="AU806" s="218" t="s">
        <v>145</v>
      </c>
      <c r="AV806" s="14" t="s">
        <v>145</v>
      </c>
      <c r="AW806" s="14" t="s">
        <v>31</v>
      </c>
      <c r="AX806" s="14" t="s">
        <v>73</v>
      </c>
      <c r="AY806" s="218" t="s">
        <v>137</v>
      </c>
    </row>
    <row r="807" spans="1:65" s="15" customFormat="1" ht="11.25">
      <c r="B807" s="219"/>
      <c r="C807" s="220"/>
      <c r="D807" s="199" t="s">
        <v>147</v>
      </c>
      <c r="E807" s="221" t="s">
        <v>1</v>
      </c>
      <c r="F807" s="222" t="s">
        <v>178</v>
      </c>
      <c r="G807" s="220"/>
      <c r="H807" s="223">
        <v>6</v>
      </c>
      <c r="I807" s="224"/>
      <c r="J807" s="220"/>
      <c r="K807" s="220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147</v>
      </c>
      <c r="AU807" s="229" t="s">
        <v>145</v>
      </c>
      <c r="AV807" s="15" t="s">
        <v>144</v>
      </c>
      <c r="AW807" s="15" t="s">
        <v>31</v>
      </c>
      <c r="AX807" s="15" t="s">
        <v>81</v>
      </c>
      <c r="AY807" s="229" t="s">
        <v>137</v>
      </c>
    </row>
    <row r="808" spans="1:65" s="2" customFormat="1" ht="24.2" customHeight="1">
      <c r="A808" s="34"/>
      <c r="B808" s="35"/>
      <c r="C808" s="230" t="s">
        <v>1343</v>
      </c>
      <c r="D808" s="230" t="s">
        <v>374</v>
      </c>
      <c r="E808" s="231" t="s">
        <v>1344</v>
      </c>
      <c r="F808" s="232" t="s">
        <v>1345</v>
      </c>
      <c r="G808" s="233" t="s">
        <v>233</v>
      </c>
      <c r="H808" s="234">
        <v>3</v>
      </c>
      <c r="I808" s="235"/>
      <c r="J808" s="236">
        <f>ROUND(I808*H808,2)</f>
        <v>0</v>
      </c>
      <c r="K808" s="237"/>
      <c r="L808" s="238"/>
      <c r="M808" s="239" t="s">
        <v>1</v>
      </c>
      <c r="N808" s="240" t="s">
        <v>39</v>
      </c>
      <c r="O808" s="71"/>
      <c r="P808" s="193">
        <f>O808*H808</f>
        <v>0</v>
      </c>
      <c r="Q808" s="193">
        <v>1.6199999999999999E-3</v>
      </c>
      <c r="R808" s="193">
        <f>Q808*H808</f>
        <v>4.8599999999999997E-3</v>
      </c>
      <c r="S808" s="193">
        <v>0</v>
      </c>
      <c r="T808" s="194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95" t="s">
        <v>335</v>
      </c>
      <c r="AT808" s="195" t="s">
        <v>374</v>
      </c>
      <c r="AU808" s="195" t="s">
        <v>145</v>
      </c>
      <c r="AY808" s="17" t="s">
        <v>137</v>
      </c>
      <c r="BE808" s="196">
        <f>IF(N808="základní",J808,0)</f>
        <v>0</v>
      </c>
      <c r="BF808" s="196">
        <f>IF(N808="snížená",J808,0)</f>
        <v>0</v>
      </c>
      <c r="BG808" s="196">
        <f>IF(N808="zákl. přenesená",J808,0)</f>
        <v>0</v>
      </c>
      <c r="BH808" s="196">
        <f>IF(N808="sníž. přenesená",J808,0)</f>
        <v>0</v>
      </c>
      <c r="BI808" s="196">
        <f>IF(N808="nulová",J808,0)</f>
        <v>0</v>
      </c>
      <c r="BJ808" s="17" t="s">
        <v>145</v>
      </c>
      <c r="BK808" s="196">
        <f>ROUND(I808*H808,2)</f>
        <v>0</v>
      </c>
      <c r="BL808" s="17" t="s">
        <v>254</v>
      </c>
      <c r="BM808" s="195" t="s">
        <v>1346</v>
      </c>
    </row>
    <row r="809" spans="1:65" s="2" customFormat="1" ht="24.2" customHeight="1">
      <c r="A809" s="34"/>
      <c r="B809" s="35"/>
      <c r="C809" s="230" t="s">
        <v>1347</v>
      </c>
      <c r="D809" s="230" t="s">
        <v>374</v>
      </c>
      <c r="E809" s="231" t="s">
        <v>1348</v>
      </c>
      <c r="F809" s="232" t="s">
        <v>1349</v>
      </c>
      <c r="G809" s="233" t="s">
        <v>233</v>
      </c>
      <c r="H809" s="234">
        <v>2</v>
      </c>
      <c r="I809" s="235"/>
      <c r="J809" s="236">
        <f>ROUND(I809*H809,2)</f>
        <v>0</v>
      </c>
      <c r="K809" s="237"/>
      <c r="L809" s="238"/>
      <c r="M809" s="239" t="s">
        <v>1</v>
      </c>
      <c r="N809" s="240" t="s">
        <v>39</v>
      </c>
      <c r="O809" s="71"/>
      <c r="P809" s="193">
        <f>O809*H809</f>
        <v>0</v>
      </c>
      <c r="Q809" s="193">
        <v>1.8500000000000001E-3</v>
      </c>
      <c r="R809" s="193">
        <f>Q809*H809</f>
        <v>3.7000000000000002E-3</v>
      </c>
      <c r="S809" s="193">
        <v>0</v>
      </c>
      <c r="T809" s="194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195" t="s">
        <v>335</v>
      </c>
      <c r="AT809" s="195" t="s">
        <v>374</v>
      </c>
      <c r="AU809" s="195" t="s">
        <v>145</v>
      </c>
      <c r="AY809" s="17" t="s">
        <v>137</v>
      </c>
      <c r="BE809" s="196">
        <f>IF(N809="základní",J809,0)</f>
        <v>0</v>
      </c>
      <c r="BF809" s="196">
        <f>IF(N809="snížená",J809,0)</f>
        <v>0</v>
      </c>
      <c r="BG809" s="196">
        <f>IF(N809="zákl. přenesená",J809,0)</f>
        <v>0</v>
      </c>
      <c r="BH809" s="196">
        <f>IF(N809="sníž. přenesená",J809,0)</f>
        <v>0</v>
      </c>
      <c r="BI809" s="196">
        <f>IF(N809="nulová",J809,0)</f>
        <v>0</v>
      </c>
      <c r="BJ809" s="17" t="s">
        <v>145</v>
      </c>
      <c r="BK809" s="196">
        <f>ROUND(I809*H809,2)</f>
        <v>0</v>
      </c>
      <c r="BL809" s="17" t="s">
        <v>254</v>
      </c>
      <c r="BM809" s="195" t="s">
        <v>1350</v>
      </c>
    </row>
    <row r="810" spans="1:65" s="2" customFormat="1" ht="24.2" customHeight="1">
      <c r="A810" s="34"/>
      <c r="B810" s="35"/>
      <c r="C810" s="230" t="s">
        <v>1351</v>
      </c>
      <c r="D810" s="230" t="s">
        <v>374</v>
      </c>
      <c r="E810" s="231" t="s">
        <v>1352</v>
      </c>
      <c r="F810" s="232" t="s">
        <v>1353</v>
      </c>
      <c r="G810" s="233" t="s">
        <v>233</v>
      </c>
      <c r="H810" s="234">
        <v>1</v>
      </c>
      <c r="I810" s="235"/>
      <c r="J810" s="236">
        <f>ROUND(I810*H810,2)</f>
        <v>0</v>
      </c>
      <c r="K810" s="237"/>
      <c r="L810" s="238"/>
      <c r="M810" s="239" t="s">
        <v>1</v>
      </c>
      <c r="N810" s="240" t="s">
        <v>39</v>
      </c>
      <c r="O810" s="71"/>
      <c r="P810" s="193">
        <f>O810*H810</f>
        <v>0</v>
      </c>
      <c r="Q810" s="193">
        <v>2.0799999999999998E-3</v>
      </c>
      <c r="R810" s="193">
        <f>Q810*H810</f>
        <v>2.0799999999999998E-3</v>
      </c>
      <c r="S810" s="193">
        <v>0</v>
      </c>
      <c r="T810" s="194">
        <f>S810*H810</f>
        <v>0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195" t="s">
        <v>335</v>
      </c>
      <c r="AT810" s="195" t="s">
        <v>374</v>
      </c>
      <c r="AU810" s="195" t="s">
        <v>145</v>
      </c>
      <c r="AY810" s="17" t="s">
        <v>137</v>
      </c>
      <c r="BE810" s="196">
        <f>IF(N810="základní",J810,0)</f>
        <v>0</v>
      </c>
      <c r="BF810" s="196">
        <f>IF(N810="snížená",J810,0)</f>
        <v>0</v>
      </c>
      <c r="BG810" s="196">
        <f>IF(N810="zákl. přenesená",J810,0)</f>
        <v>0</v>
      </c>
      <c r="BH810" s="196">
        <f>IF(N810="sníž. přenesená",J810,0)</f>
        <v>0</v>
      </c>
      <c r="BI810" s="196">
        <f>IF(N810="nulová",J810,0)</f>
        <v>0</v>
      </c>
      <c r="BJ810" s="17" t="s">
        <v>145</v>
      </c>
      <c r="BK810" s="196">
        <f>ROUND(I810*H810,2)</f>
        <v>0</v>
      </c>
      <c r="BL810" s="17" t="s">
        <v>254</v>
      </c>
      <c r="BM810" s="195" t="s">
        <v>1354</v>
      </c>
    </row>
    <row r="811" spans="1:65" s="2" customFormat="1" ht="24.2" customHeight="1">
      <c r="A811" s="34"/>
      <c r="B811" s="35"/>
      <c r="C811" s="183" t="s">
        <v>1355</v>
      </c>
      <c r="D811" s="183" t="s">
        <v>140</v>
      </c>
      <c r="E811" s="184" t="s">
        <v>1356</v>
      </c>
      <c r="F811" s="185" t="s">
        <v>1357</v>
      </c>
      <c r="G811" s="186" t="s">
        <v>233</v>
      </c>
      <c r="H811" s="187">
        <v>1</v>
      </c>
      <c r="I811" s="188"/>
      <c r="J811" s="189">
        <f>ROUND(I811*H811,2)</f>
        <v>0</v>
      </c>
      <c r="K811" s="190"/>
      <c r="L811" s="39"/>
      <c r="M811" s="191" t="s">
        <v>1</v>
      </c>
      <c r="N811" s="192" t="s">
        <v>39</v>
      </c>
      <c r="O811" s="71"/>
      <c r="P811" s="193">
        <f>O811*H811</f>
        <v>0</v>
      </c>
      <c r="Q811" s="193">
        <v>0</v>
      </c>
      <c r="R811" s="193">
        <f>Q811*H811</f>
        <v>0</v>
      </c>
      <c r="S811" s="193">
        <v>0.1104</v>
      </c>
      <c r="T811" s="194">
        <f>S811*H811</f>
        <v>0.1104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95" t="s">
        <v>254</v>
      </c>
      <c r="AT811" s="195" t="s">
        <v>140</v>
      </c>
      <c r="AU811" s="195" t="s">
        <v>145</v>
      </c>
      <c r="AY811" s="17" t="s">
        <v>137</v>
      </c>
      <c r="BE811" s="196">
        <f>IF(N811="základní",J811,0)</f>
        <v>0</v>
      </c>
      <c r="BF811" s="196">
        <f>IF(N811="snížená",J811,0)</f>
        <v>0</v>
      </c>
      <c r="BG811" s="196">
        <f>IF(N811="zákl. přenesená",J811,0)</f>
        <v>0</v>
      </c>
      <c r="BH811" s="196">
        <f>IF(N811="sníž. přenesená",J811,0)</f>
        <v>0</v>
      </c>
      <c r="BI811" s="196">
        <f>IF(N811="nulová",J811,0)</f>
        <v>0</v>
      </c>
      <c r="BJ811" s="17" t="s">
        <v>145</v>
      </c>
      <c r="BK811" s="196">
        <f>ROUND(I811*H811,2)</f>
        <v>0</v>
      </c>
      <c r="BL811" s="17" t="s">
        <v>254</v>
      </c>
      <c r="BM811" s="195" t="s">
        <v>1358</v>
      </c>
    </row>
    <row r="812" spans="1:65" s="13" customFormat="1" ht="11.25">
      <c r="B812" s="197"/>
      <c r="C812" s="198"/>
      <c r="D812" s="199" t="s">
        <v>147</v>
      </c>
      <c r="E812" s="200" t="s">
        <v>1</v>
      </c>
      <c r="F812" s="201" t="s">
        <v>176</v>
      </c>
      <c r="G812" s="198"/>
      <c r="H812" s="200" t="s">
        <v>1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147</v>
      </c>
      <c r="AU812" s="207" t="s">
        <v>145</v>
      </c>
      <c r="AV812" s="13" t="s">
        <v>81</v>
      </c>
      <c r="AW812" s="13" t="s">
        <v>31</v>
      </c>
      <c r="AX812" s="13" t="s">
        <v>73</v>
      </c>
      <c r="AY812" s="207" t="s">
        <v>137</v>
      </c>
    </row>
    <row r="813" spans="1:65" s="14" customFormat="1" ht="11.25">
      <c r="B813" s="208"/>
      <c r="C813" s="209"/>
      <c r="D813" s="199" t="s">
        <v>147</v>
      </c>
      <c r="E813" s="210" t="s">
        <v>1</v>
      </c>
      <c r="F813" s="211" t="s">
        <v>81</v>
      </c>
      <c r="G813" s="209"/>
      <c r="H813" s="212">
        <v>1</v>
      </c>
      <c r="I813" s="213"/>
      <c r="J813" s="209"/>
      <c r="K813" s="209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147</v>
      </c>
      <c r="AU813" s="218" t="s">
        <v>145</v>
      </c>
      <c r="AV813" s="14" t="s">
        <v>145</v>
      </c>
      <c r="AW813" s="14" t="s">
        <v>31</v>
      </c>
      <c r="AX813" s="14" t="s">
        <v>81</v>
      </c>
      <c r="AY813" s="218" t="s">
        <v>137</v>
      </c>
    </row>
    <row r="814" spans="1:65" s="2" customFormat="1" ht="24.2" customHeight="1">
      <c r="A814" s="34"/>
      <c r="B814" s="35"/>
      <c r="C814" s="183" t="s">
        <v>1359</v>
      </c>
      <c r="D814" s="183" t="s">
        <v>140</v>
      </c>
      <c r="E814" s="184" t="s">
        <v>1360</v>
      </c>
      <c r="F814" s="185" t="s">
        <v>1361</v>
      </c>
      <c r="G814" s="186" t="s">
        <v>143</v>
      </c>
      <c r="H814" s="187">
        <v>0.187</v>
      </c>
      <c r="I814" s="188"/>
      <c r="J814" s="189">
        <f>ROUND(I814*H814,2)</f>
        <v>0</v>
      </c>
      <c r="K814" s="190"/>
      <c r="L814" s="39"/>
      <c r="M814" s="191" t="s">
        <v>1</v>
      </c>
      <c r="N814" s="192" t="s">
        <v>39</v>
      </c>
      <c r="O814" s="71"/>
      <c r="P814" s="193">
        <f>O814*H814</f>
        <v>0</v>
      </c>
      <c r="Q814" s="193">
        <v>0</v>
      </c>
      <c r="R814" s="193">
        <f>Q814*H814</f>
        <v>0</v>
      </c>
      <c r="S814" s="193">
        <v>0</v>
      </c>
      <c r="T814" s="194">
        <f>S814*H814</f>
        <v>0</v>
      </c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R814" s="195" t="s">
        <v>254</v>
      </c>
      <c r="AT814" s="195" t="s">
        <v>140</v>
      </c>
      <c r="AU814" s="195" t="s">
        <v>145</v>
      </c>
      <c r="AY814" s="17" t="s">
        <v>137</v>
      </c>
      <c r="BE814" s="196">
        <f>IF(N814="základní",J814,0)</f>
        <v>0</v>
      </c>
      <c r="BF814" s="196">
        <f>IF(N814="snížená",J814,0)</f>
        <v>0</v>
      </c>
      <c r="BG814" s="196">
        <f>IF(N814="zákl. přenesená",J814,0)</f>
        <v>0</v>
      </c>
      <c r="BH814" s="196">
        <f>IF(N814="sníž. přenesená",J814,0)</f>
        <v>0</v>
      </c>
      <c r="BI814" s="196">
        <f>IF(N814="nulová",J814,0)</f>
        <v>0</v>
      </c>
      <c r="BJ814" s="17" t="s">
        <v>145</v>
      </c>
      <c r="BK814" s="196">
        <f>ROUND(I814*H814,2)</f>
        <v>0</v>
      </c>
      <c r="BL814" s="17" t="s">
        <v>254</v>
      </c>
      <c r="BM814" s="195" t="s">
        <v>1362</v>
      </c>
    </row>
    <row r="815" spans="1:65" s="2" customFormat="1" ht="24.2" customHeight="1">
      <c r="A815" s="34"/>
      <c r="B815" s="35"/>
      <c r="C815" s="183" t="s">
        <v>1363</v>
      </c>
      <c r="D815" s="183" t="s">
        <v>140</v>
      </c>
      <c r="E815" s="184" t="s">
        <v>1364</v>
      </c>
      <c r="F815" s="185" t="s">
        <v>1365</v>
      </c>
      <c r="G815" s="186" t="s">
        <v>143</v>
      </c>
      <c r="H815" s="187">
        <v>0.187</v>
      </c>
      <c r="I815" s="188"/>
      <c r="J815" s="189">
        <f>ROUND(I815*H815,2)</f>
        <v>0</v>
      </c>
      <c r="K815" s="190"/>
      <c r="L815" s="39"/>
      <c r="M815" s="191" t="s">
        <v>1</v>
      </c>
      <c r="N815" s="192" t="s">
        <v>39</v>
      </c>
      <c r="O815" s="71"/>
      <c r="P815" s="193">
        <f>O815*H815</f>
        <v>0</v>
      </c>
      <c r="Q815" s="193">
        <v>0</v>
      </c>
      <c r="R815" s="193">
        <f>Q815*H815</f>
        <v>0</v>
      </c>
      <c r="S815" s="193">
        <v>0</v>
      </c>
      <c r="T815" s="194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95" t="s">
        <v>254</v>
      </c>
      <c r="AT815" s="195" t="s">
        <v>140</v>
      </c>
      <c r="AU815" s="195" t="s">
        <v>145</v>
      </c>
      <c r="AY815" s="17" t="s">
        <v>137</v>
      </c>
      <c r="BE815" s="196">
        <f>IF(N815="základní",J815,0)</f>
        <v>0</v>
      </c>
      <c r="BF815" s="196">
        <f>IF(N815="snížená",J815,0)</f>
        <v>0</v>
      </c>
      <c r="BG815" s="196">
        <f>IF(N815="zákl. přenesená",J815,0)</f>
        <v>0</v>
      </c>
      <c r="BH815" s="196">
        <f>IF(N815="sníž. přenesená",J815,0)</f>
        <v>0</v>
      </c>
      <c r="BI815" s="196">
        <f>IF(N815="nulová",J815,0)</f>
        <v>0</v>
      </c>
      <c r="BJ815" s="17" t="s">
        <v>145</v>
      </c>
      <c r="BK815" s="196">
        <f>ROUND(I815*H815,2)</f>
        <v>0</v>
      </c>
      <c r="BL815" s="17" t="s">
        <v>254</v>
      </c>
      <c r="BM815" s="195" t="s">
        <v>1366</v>
      </c>
    </row>
    <row r="816" spans="1:65" s="12" customFormat="1" ht="22.9" customHeight="1">
      <c r="B816" s="167"/>
      <c r="C816" s="168"/>
      <c r="D816" s="169" t="s">
        <v>72</v>
      </c>
      <c r="E816" s="181" t="s">
        <v>1367</v>
      </c>
      <c r="F816" s="181" t="s">
        <v>1368</v>
      </c>
      <c r="G816" s="168"/>
      <c r="H816" s="168"/>
      <c r="I816" s="171"/>
      <c r="J816" s="182">
        <f>BK816</f>
        <v>0</v>
      </c>
      <c r="K816" s="168"/>
      <c r="L816" s="173"/>
      <c r="M816" s="174"/>
      <c r="N816" s="175"/>
      <c r="O816" s="175"/>
      <c r="P816" s="176">
        <f>SUM(P817:P840)</f>
        <v>0</v>
      </c>
      <c r="Q816" s="175"/>
      <c r="R816" s="176">
        <f>SUM(R817:R840)</f>
        <v>0.16164700000000001</v>
      </c>
      <c r="S816" s="175"/>
      <c r="T816" s="177">
        <f>SUM(T817:T840)</f>
        <v>0</v>
      </c>
      <c r="AR816" s="178" t="s">
        <v>145</v>
      </c>
      <c r="AT816" s="179" t="s">
        <v>72</v>
      </c>
      <c r="AU816" s="179" t="s">
        <v>81</v>
      </c>
      <c r="AY816" s="178" t="s">
        <v>137</v>
      </c>
      <c r="BK816" s="180">
        <f>SUM(BK817:BK840)</f>
        <v>0</v>
      </c>
    </row>
    <row r="817" spans="1:65" s="2" customFormat="1" ht="16.5" customHeight="1">
      <c r="A817" s="34"/>
      <c r="B817" s="35"/>
      <c r="C817" s="183" t="s">
        <v>1369</v>
      </c>
      <c r="D817" s="183" t="s">
        <v>140</v>
      </c>
      <c r="E817" s="184" t="s">
        <v>1370</v>
      </c>
      <c r="F817" s="185" t="s">
        <v>1371</v>
      </c>
      <c r="G817" s="186" t="s">
        <v>152</v>
      </c>
      <c r="H817" s="187">
        <v>3.21</v>
      </c>
      <c r="I817" s="188"/>
      <c r="J817" s="189">
        <f>ROUND(I817*H817,2)</f>
        <v>0</v>
      </c>
      <c r="K817" s="190"/>
      <c r="L817" s="39"/>
      <c r="M817" s="191" t="s">
        <v>1</v>
      </c>
      <c r="N817" s="192" t="s">
        <v>39</v>
      </c>
      <c r="O817" s="71"/>
      <c r="P817" s="193">
        <f>O817*H817</f>
        <v>0</v>
      </c>
      <c r="Q817" s="193">
        <v>0</v>
      </c>
      <c r="R817" s="193">
        <f>Q817*H817</f>
        <v>0</v>
      </c>
      <c r="S817" s="193">
        <v>0</v>
      </c>
      <c r="T817" s="194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195" t="s">
        <v>254</v>
      </c>
      <c r="AT817" s="195" t="s">
        <v>140</v>
      </c>
      <c r="AU817" s="195" t="s">
        <v>145</v>
      </c>
      <c r="AY817" s="17" t="s">
        <v>137</v>
      </c>
      <c r="BE817" s="196">
        <f>IF(N817="základní",J817,0)</f>
        <v>0</v>
      </c>
      <c r="BF817" s="196">
        <f>IF(N817="snížená",J817,0)</f>
        <v>0</v>
      </c>
      <c r="BG817" s="196">
        <f>IF(N817="zákl. přenesená",J817,0)</f>
        <v>0</v>
      </c>
      <c r="BH817" s="196">
        <f>IF(N817="sníž. přenesená",J817,0)</f>
        <v>0</v>
      </c>
      <c r="BI817" s="196">
        <f>IF(N817="nulová",J817,0)</f>
        <v>0</v>
      </c>
      <c r="BJ817" s="17" t="s">
        <v>145</v>
      </c>
      <c r="BK817" s="196">
        <f>ROUND(I817*H817,2)</f>
        <v>0</v>
      </c>
      <c r="BL817" s="17" t="s">
        <v>254</v>
      </c>
      <c r="BM817" s="195" t="s">
        <v>1372</v>
      </c>
    </row>
    <row r="818" spans="1:65" s="2" customFormat="1" ht="16.5" customHeight="1">
      <c r="A818" s="34"/>
      <c r="B818" s="35"/>
      <c r="C818" s="183" t="s">
        <v>1373</v>
      </c>
      <c r="D818" s="183" t="s">
        <v>140</v>
      </c>
      <c r="E818" s="184" t="s">
        <v>1374</v>
      </c>
      <c r="F818" s="185" t="s">
        <v>1375</v>
      </c>
      <c r="G818" s="186" t="s">
        <v>152</v>
      </c>
      <c r="H818" s="187">
        <v>3.21</v>
      </c>
      <c r="I818" s="188"/>
      <c r="J818" s="189">
        <f>ROUND(I818*H818,2)</f>
        <v>0</v>
      </c>
      <c r="K818" s="190"/>
      <c r="L818" s="39"/>
      <c r="M818" s="191" t="s">
        <v>1</v>
      </c>
      <c r="N818" s="192" t="s">
        <v>39</v>
      </c>
      <c r="O818" s="71"/>
      <c r="P818" s="193">
        <f>O818*H818</f>
        <v>0</v>
      </c>
      <c r="Q818" s="193">
        <v>2.9999999999999997E-4</v>
      </c>
      <c r="R818" s="193">
        <f>Q818*H818</f>
        <v>9.6299999999999988E-4</v>
      </c>
      <c r="S818" s="193">
        <v>0</v>
      </c>
      <c r="T818" s="194">
        <f>S818*H818</f>
        <v>0</v>
      </c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R818" s="195" t="s">
        <v>254</v>
      </c>
      <c r="AT818" s="195" t="s">
        <v>140</v>
      </c>
      <c r="AU818" s="195" t="s">
        <v>145</v>
      </c>
      <c r="AY818" s="17" t="s">
        <v>137</v>
      </c>
      <c r="BE818" s="196">
        <f>IF(N818="základní",J818,0)</f>
        <v>0</v>
      </c>
      <c r="BF818" s="196">
        <f>IF(N818="snížená",J818,0)</f>
        <v>0</v>
      </c>
      <c r="BG818" s="196">
        <f>IF(N818="zákl. přenesená",J818,0)</f>
        <v>0</v>
      </c>
      <c r="BH818" s="196">
        <f>IF(N818="sníž. přenesená",J818,0)</f>
        <v>0</v>
      </c>
      <c r="BI818" s="196">
        <f>IF(N818="nulová",J818,0)</f>
        <v>0</v>
      </c>
      <c r="BJ818" s="17" t="s">
        <v>145</v>
      </c>
      <c r="BK818" s="196">
        <f>ROUND(I818*H818,2)</f>
        <v>0</v>
      </c>
      <c r="BL818" s="17" t="s">
        <v>254</v>
      </c>
      <c r="BM818" s="195" t="s">
        <v>1376</v>
      </c>
    </row>
    <row r="819" spans="1:65" s="2" customFormat="1" ht="24.2" customHeight="1">
      <c r="A819" s="34"/>
      <c r="B819" s="35"/>
      <c r="C819" s="183" t="s">
        <v>1377</v>
      </c>
      <c r="D819" s="183" t="s">
        <v>140</v>
      </c>
      <c r="E819" s="184" t="s">
        <v>1378</v>
      </c>
      <c r="F819" s="185" t="s">
        <v>1379</v>
      </c>
      <c r="G819" s="186" t="s">
        <v>152</v>
      </c>
      <c r="H819" s="187">
        <v>3.21</v>
      </c>
      <c r="I819" s="188"/>
      <c r="J819" s="189">
        <f>ROUND(I819*H819,2)</f>
        <v>0</v>
      </c>
      <c r="K819" s="190"/>
      <c r="L819" s="39"/>
      <c r="M819" s="191" t="s">
        <v>1</v>
      </c>
      <c r="N819" s="192" t="s">
        <v>39</v>
      </c>
      <c r="O819" s="71"/>
      <c r="P819" s="193">
        <f>O819*H819</f>
        <v>0</v>
      </c>
      <c r="Q819" s="193">
        <v>7.5799999999999999E-3</v>
      </c>
      <c r="R819" s="193">
        <f>Q819*H819</f>
        <v>2.4331800000000001E-2</v>
      </c>
      <c r="S819" s="193">
        <v>0</v>
      </c>
      <c r="T819" s="194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195" t="s">
        <v>254</v>
      </c>
      <c r="AT819" s="195" t="s">
        <v>140</v>
      </c>
      <c r="AU819" s="195" t="s">
        <v>145</v>
      </c>
      <c r="AY819" s="17" t="s">
        <v>137</v>
      </c>
      <c r="BE819" s="196">
        <f>IF(N819="základní",J819,0)</f>
        <v>0</v>
      </c>
      <c r="BF819" s="196">
        <f>IF(N819="snížená",J819,0)</f>
        <v>0</v>
      </c>
      <c r="BG819" s="196">
        <f>IF(N819="zákl. přenesená",J819,0)</f>
        <v>0</v>
      </c>
      <c r="BH819" s="196">
        <f>IF(N819="sníž. přenesená",J819,0)</f>
        <v>0</v>
      </c>
      <c r="BI819" s="196">
        <f>IF(N819="nulová",J819,0)</f>
        <v>0</v>
      </c>
      <c r="BJ819" s="17" t="s">
        <v>145</v>
      </c>
      <c r="BK819" s="196">
        <f>ROUND(I819*H819,2)</f>
        <v>0</v>
      </c>
      <c r="BL819" s="17" t="s">
        <v>254</v>
      </c>
      <c r="BM819" s="195" t="s">
        <v>1380</v>
      </c>
    </row>
    <row r="820" spans="1:65" s="2" customFormat="1" ht="37.9" customHeight="1">
      <c r="A820" s="34"/>
      <c r="B820" s="35"/>
      <c r="C820" s="183" t="s">
        <v>1381</v>
      </c>
      <c r="D820" s="183" t="s">
        <v>140</v>
      </c>
      <c r="E820" s="184" t="s">
        <v>1382</v>
      </c>
      <c r="F820" s="185" t="s">
        <v>1383</v>
      </c>
      <c r="G820" s="186" t="s">
        <v>152</v>
      </c>
      <c r="H820" s="187">
        <v>3.21</v>
      </c>
      <c r="I820" s="188"/>
      <c r="J820" s="189">
        <f>ROUND(I820*H820,2)</f>
        <v>0</v>
      </c>
      <c r="K820" s="190"/>
      <c r="L820" s="39"/>
      <c r="M820" s="191" t="s">
        <v>1</v>
      </c>
      <c r="N820" s="192" t="s">
        <v>39</v>
      </c>
      <c r="O820" s="71"/>
      <c r="P820" s="193">
        <f>O820*H820</f>
        <v>0</v>
      </c>
      <c r="Q820" s="193">
        <v>9.0900000000000009E-3</v>
      </c>
      <c r="R820" s="193">
        <f>Q820*H820</f>
        <v>2.9178900000000004E-2</v>
      </c>
      <c r="S820" s="193">
        <v>0</v>
      </c>
      <c r="T820" s="194">
        <f>S820*H820</f>
        <v>0</v>
      </c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R820" s="195" t="s">
        <v>254</v>
      </c>
      <c r="AT820" s="195" t="s">
        <v>140</v>
      </c>
      <c r="AU820" s="195" t="s">
        <v>145</v>
      </c>
      <c r="AY820" s="17" t="s">
        <v>137</v>
      </c>
      <c r="BE820" s="196">
        <f>IF(N820="základní",J820,0)</f>
        <v>0</v>
      </c>
      <c r="BF820" s="196">
        <f>IF(N820="snížená",J820,0)</f>
        <v>0</v>
      </c>
      <c r="BG820" s="196">
        <f>IF(N820="zákl. přenesená",J820,0)</f>
        <v>0</v>
      </c>
      <c r="BH820" s="196">
        <f>IF(N820="sníž. přenesená",J820,0)</f>
        <v>0</v>
      </c>
      <c r="BI820" s="196">
        <f>IF(N820="nulová",J820,0)</f>
        <v>0</v>
      </c>
      <c r="BJ820" s="17" t="s">
        <v>145</v>
      </c>
      <c r="BK820" s="196">
        <f>ROUND(I820*H820,2)</f>
        <v>0</v>
      </c>
      <c r="BL820" s="17" t="s">
        <v>254</v>
      </c>
      <c r="BM820" s="195" t="s">
        <v>1384</v>
      </c>
    </row>
    <row r="821" spans="1:65" s="13" customFormat="1" ht="11.25">
      <c r="B821" s="197"/>
      <c r="C821" s="198"/>
      <c r="D821" s="199" t="s">
        <v>147</v>
      </c>
      <c r="E821" s="200" t="s">
        <v>1</v>
      </c>
      <c r="F821" s="201" t="s">
        <v>1385</v>
      </c>
      <c r="G821" s="198"/>
      <c r="H821" s="200" t="s">
        <v>1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147</v>
      </c>
      <c r="AU821" s="207" t="s">
        <v>145</v>
      </c>
      <c r="AV821" s="13" t="s">
        <v>81</v>
      </c>
      <c r="AW821" s="13" t="s">
        <v>31</v>
      </c>
      <c r="AX821" s="13" t="s">
        <v>73</v>
      </c>
      <c r="AY821" s="207" t="s">
        <v>137</v>
      </c>
    </row>
    <row r="822" spans="1:65" s="14" customFormat="1" ht="11.25">
      <c r="B822" s="208"/>
      <c r="C822" s="209"/>
      <c r="D822" s="199" t="s">
        <v>147</v>
      </c>
      <c r="E822" s="210" t="s">
        <v>1</v>
      </c>
      <c r="F822" s="211" t="s">
        <v>1386</v>
      </c>
      <c r="G822" s="209"/>
      <c r="H822" s="212">
        <v>2.21</v>
      </c>
      <c r="I822" s="213"/>
      <c r="J822" s="209"/>
      <c r="K822" s="209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147</v>
      </c>
      <c r="AU822" s="218" t="s">
        <v>145</v>
      </c>
      <c r="AV822" s="14" t="s">
        <v>145</v>
      </c>
      <c r="AW822" s="14" t="s">
        <v>31</v>
      </c>
      <c r="AX822" s="14" t="s">
        <v>73</v>
      </c>
      <c r="AY822" s="218" t="s">
        <v>137</v>
      </c>
    </row>
    <row r="823" spans="1:65" s="13" customFormat="1" ht="11.25">
      <c r="B823" s="197"/>
      <c r="C823" s="198"/>
      <c r="D823" s="199" t="s">
        <v>147</v>
      </c>
      <c r="E823" s="200" t="s">
        <v>1</v>
      </c>
      <c r="F823" s="201" t="s">
        <v>170</v>
      </c>
      <c r="G823" s="198"/>
      <c r="H823" s="200" t="s">
        <v>1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147</v>
      </c>
      <c r="AU823" s="207" t="s">
        <v>145</v>
      </c>
      <c r="AV823" s="13" t="s">
        <v>81</v>
      </c>
      <c r="AW823" s="13" t="s">
        <v>31</v>
      </c>
      <c r="AX823" s="13" t="s">
        <v>73</v>
      </c>
      <c r="AY823" s="207" t="s">
        <v>137</v>
      </c>
    </row>
    <row r="824" spans="1:65" s="14" customFormat="1" ht="11.25">
      <c r="B824" s="208"/>
      <c r="C824" s="209"/>
      <c r="D824" s="199" t="s">
        <v>147</v>
      </c>
      <c r="E824" s="210" t="s">
        <v>1</v>
      </c>
      <c r="F824" s="211" t="s">
        <v>171</v>
      </c>
      <c r="G824" s="209"/>
      <c r="H824" s="212">
        <v>1</v>
      </c>
      <c r="I824" s="213"/>
      <c r="J824" s="209"/>
      <c r="K824" s="209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147</v>
      </c>
      <c r="AU824" s="218" t="s">
        <v>145</v>
      </c>
      <c r="AV824" s="14" t="s">
        <v>145</v>
      </c>
      <c r="AW824" s="14" t="s">
        <v>31</v>
      </c>
      <c r="AX824" s="14" t="s">
        <v>73</v>
      </c>
      <c r="AY824" s="218" t="s">
        <v>137</v>
      </c>
    </row>
    <row r="825" spans="1:65" s="15" customFormat="1" ht="11.25">
      <c r="B825" s="219"/>
      <c r="C825" s="220"/>
      <c r="D825" s="199" t="s">
        <v>147</v>
      </c>
      <c r="E825" s="221" t="s">
        <v>1</v>
      </c>
      <c r="F825" s="222" t="s">
        <v>178</v>
      </c>
      <c r="G825" s="220"/>
      <c r="H825" s="223">
        <v>3.21</v>
      </c>
      <c r="I825" s="224"/>
      <c r="J825" s="220"/>
      <c r="K825" s="220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147</v>
      </c>
      <c r="AU825" s="229" t="s">
        <v>145</v>
      </c>
      <c r="AV825" s="15" t="s">
        <v>144</v>
      </c>
      <c r="AW825" s="15" t="s">
        <v>31</v>
      </c>
      <c r="AX825" s="15" t="s">
        <v>81</v>
      </c>
      <c r="AY825" s="229" t="s">
        <v>137</v>
      </c>
    </row>
    <row r="826" spans="1:65" s="2" customFormat="1" ht="24.2" customHeight="1">
      <c r="A826" s="34"/>
      <c r="B826" s="35"/>
      <c r="C826" s="230" t="s">
        <v>1387</v>
      </c>
      <c r="D826" s="230" t="s">
        <v>374</v>
      </c>
      <c r="E826" s="231" t="s">
        <v>1388</v>
      </c>
      <c r="F826" s="232" t="s">
        <v>1389</v>
      </c>
      <c r="G826" s="233" t="s">
        <v>152</v>
      </c>
      <c r="H826" s="234">
        <v>4.4939999999999998</v>
      </c>
      <c r="I826" s="235"/>
      <c r="J826" s="236">
        <f>ROUND(I826*H826,2)</f>
        <v>0</v>
      </c>
      <c r="K826" s="237"/>
      <c r="L826" s="238"/>
      <c r="M826" s="239" t="s">
        <v>1</v>
      </c>
      <c r="N826" s="240" t="s">
        <v>39</v>
      </c>
      <c r="O826" s="71"/>
      <c r="P826" s="193">
        <f>O826*H826</f>
        <v>0</v>
      </c>
      <c r="Q826" s="193">
        <v>2.3699999999999999E-2</v>
      </c>
      <c r="R826" s="193">
        <f>Q826*H826</f>
        <v>0.10650779999999999</v>
      </c>
      <c r="S826" s="193">
        <v>0</v>
      </c>
      <c r="T826" s="194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195" t="s">
        <v>335</v>
      </c>
      <c r="AT826" s="195" t="s">
        <v>374</v>
      </c>
      <c r="AU826" s="195" t="s">
        <v>145</v>
      </c>
      <c r="AY826" s="17" t="s">
        <v>137</v>
      </c>
      <c r="BE826" s="196">
        <f>IF(N826="základní",J826,0)</f>
        <v>0</v>
      </c>
      <c r="BF826" s="196">
        <f>IF(N826="snížená",J826,0)</f>
        <v>0</v>
      </c>
      <c r="BG826" s="196">
        <f>IF(N826="zákl. přenesená",J826,0)</f>
        <v>0</v>
      </c>
      <c r="BH826" s="196">
        <f>IF(N826="sníž. přenesená",J826,0)</f>
        <v>0</v>
      </c>
      <c r="BI826" s="196">
        <f>IF(N826="nulová",J826,0)</f>
        <v>0</v>
      </c>
      <c r="BJ826" s="17" t="s">
        <v>145</v>
      </c>
      <c r="BK826" s="196">
        <f>ROUND(I826*H826,2)</f>
        <v>0</v>
      </c>
      <c r="BL826" s="17" t="s">
        <v>254</v>
      </c>
      <c r="BM826" s="195" t="s">
        <v>1390</v>
      </c>
    </row>
    <row r="827" spans="1:65" s="14" customFormat="1" ht="11.25">
      <c r="B827" s="208"/>
      <c r="C827" s="209"/>
      <c r="D827" s="199" t="s">
        <v>147</v>
      </c>
      <c r="E827" s="210" t="s">
        <v>1</v>
      </c>
      <c r="F827" s="211" t="s">
        <v>1391</v>
      </c>
      <c r="G827" s="209"/>
      <c r="H827" s="212">
        <v>3.21</v>
      </c>
      <c r="I827" s="213"/>
      <c r="J827" s="209"/>
      <c r="K827" s="209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147</v>
      </c>
      <c r="AU827" s="218" t="s">
        <v>145</v>
      </c>
      <c r="AV827" s="14" t="s">
        <v>145</v>
      </c>
      <c r="AW827" s="14" t="s">
        <v>31</v>
      </c>
      <c r="AX827" s="14" t="s">
        <v>81</v>
      </c>
      <c r="AY827" s="218" t="s">
        <v>137</v>
      </c>
    </row>
    <row r="828" spans="1:65" s="14" customFormat="1" ht="11.25">
      <c r="B828" s="208"/>
      <c r="C828" s="209"/>
      <c r="D828" s="199" t="s">
        <v>147</v>
      </c>
      <c r="E828" s="209"/>
      <c r="F828" s="211" t="s">
        <v>1392</v>
      </c>
      <c r="G828" s="209"/>
      <c r="H828" s="212">
        <v>4.4939999999999998</v>
      </c>
      <c r="I828" s="213"/>
      <c r="J828" s="209"/>
      <c r="K828" s="209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147</v>
      </c>
      <c r="AU828" s="218" t="s">
        <v>145</v>
      </c>
      <c r="AV828" s="14" t="s">
        <v>145</v>
      </c>
      <c r="AW828" s="14" t="s">
        <v>4</v>
      </c>
      <c r="AX828" s="14" t="s">
        <v>81</v>
      </c>
      <c r="AY828" s="218" t="s">
        <v>137</v>
      </c>
    </row>
    <row r="829" spans="1:65" s="2" customFormat="1" ht="24.2" customHeight="1">
      <c r="A829" s="34"/>
      <c r="B829" s="35"/>
      <c r="C829" s="183" t="s">
        <v>1393</v>
      </c>
      <c r="D829" s="183" t="s">
        <v>140</v>
      </c>
      <c r="E829" s="184" t="s">
        <v>1394</v>
      </c>
      <c r="F829" s="185" t="s">
        <v>1395</v>
      </c>
      <c r="G829" s="186" t="s">
        <v>152</v>
      </c>
      <c r="H829" s="187">
        <v>3.21</v>
      </c>
      <c r="I829" s="188"/>
      <c r="J829" s="189">
        <f>ROUND(I829*H829,2)</f>
        <v>0</v>
      </c>
      <c r="K829" s="190"/>
      <c r="L829" s="39"/>
      <c r="M829" s="191" t="s">
        <v>1</v>
      </c>
      <c r="N829" s="192" t="s">
        <v>39</v>
      </c>
      <c r="O829" s="71"/>
      <c r="P829" s="193">
        <f>O829*H829</f>
        <v>0</v>
      </c>
      <c r="Q829" s="193">
        <v>0</v>
      </c>
      <c r="R829" s="193">
        <f>Q829*H829</f>
        <v>0</v>
      </c>
      <c r="S829" s="193">
        <v>0</v>
      </c>
      <c r="T829" s="194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95" t="s">
        <v>254</v>
      </c>
      <c r="AT829" s="195" t="s">
        <v>140</v>
      </c>
      <c r="AU829" s="195" t="s">
        <v>145</v>
      </c>
      <c r="AY829" s="17" t="s">
        <v>137</v>
      </c>
      <c r="BE829" s="196">
        <f>IF(N829="základní",J829,0)</f>
        <v>0</v>
      </c>
      <c r="BF829" s="196">
        <f>IF(N829="snížená",J829,0)</f>
        <v>0</v>
      </c>
      <c r="BG829" s="196">
        <f>IF(N829="zákl. přenesená",J829,0)</f>
        <v>0</v>
      </c>
      <c r="BH829" s="196">
        <f>IF(N829="sníž. přenesená",J829,0)</f>
        <v>0</v>
      </c>
      <c r="BI829" s="196">
        <f>IF(N829="nulová",J829,0)</f>
        <v>0</v>
      </c>
      <c r="BJ829" s="17" t="s">
        <v>145</v>
      </c>
      <c r="BK829" s="196">
        <f>ROUND(I829*H829,2)</f>
        <v>0</v>
      </c>
      <c r="BL829" s="17" t="s">
        <v>254</v>
      </c>
      <c r="BM829" s="195" t="s">
        <v>1396</v>
      </c>
    </row>
    <row r="830" spans="1:65" s="2" customFormat="1" ht="16.5" customHeight="1">
      <c r="A830" s="34"/>
      <c r="B830" s="35"/>
      <c r="C830" s="183" t="s">
        <v>1397</v>
      </c>
      <c r="D830" s="183" t="s">
        <v>140</v>
      </c>
      <c r="E830" s="184" t="s">
        <v>1398</v>
      </c>
      <c r="F830" s="185" t="s">
        <v>1399</v>
      </c>
      <c r="G830" s="186" t="s">
        <v>244</v>
      </c>
      <c r="H830" s="187">
        <v>10.1</v>
      </c>
      <c r="I830" s="188"/>
      <c r="J830" s="189">
        <f>ROUND(I830*H830,2)</f>
        <v>0</v>
      </c>
      <c r="K830" s="190"/>
      <c r="L830" s="39"/>
      <c r="M830" s="191" t="s">
        <v>1</v>
      </c>
      <c r="N830" s="192" t="s">
        <v>39</v>
      </c>
      <c r="O830" s="71"/>
      <c r="P830" s="193">
        <f>O830*H830</f>
        <v>0</v>
      </c>
      <c r="Q830" s="193">
        <v>3.0000000000000001E-5</v>
      </c>
      <c r="R830" s="193">
        <f>Q830*H830</f>
        <v>3.0299999999999999E-4</v>
      </c>
      <c r="S830" s="193">
        <v>0</v>
      </c>
      <c r="T830" s="194">
        <f>S830*H830</f>
        <v>0</v>
      </c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R830" s="195" t="s">
        <v>254</v>
      </c>
      <c r="AT830" s="195" t="s">
        <v>140</v>
      </c>
      <c r="AU830" s="195" t="s">
        <v>145</v>
      </c>
      <c r="AY830" s="17" t="s">
        <v>137</v>
      </c>
      <c r="BE830" s="196">
        <f>IF(N830="základní",J830,0)</f>
        <v>0</v>
      </c>
      <c r="BF830" s="196">
        <f>IF(N830="snížená",J830,0)</f>
        <v>0</v>
      </c>
      <c r="BG830" s="196">
        <f>IF(N830="zákl. přenesená",J830,0)</f>
        <v>0</v>
      </c>
      <c r="BH830" s="196">
        <f>IF(N830="sníž. přenesená",J830,0)</f>
        <v>0</v>
      </c>
      <c r="BI830" s="196">
        <f>IF(N830="nulová",J830,0)</f>
        <v>0</v>
      </c>
      <c r="BJ830" s="17" t="s">
        <v>145</v>
      </c>
      <c r="BK830" s="196">
        <f>ROUND(I830*H830,2)</f>
        <v>0</v>
      </c>
      <c r="BL830" s="17" t="s">
        <v>254</v>
      </c>
      <c r="BM830" s="195" t="s">
        <v>1400</v>
      </c>
    </row>
    <row r="831" spans="1:65" s="13" customFormat="1" ht="11.25">
      <c r="B831" s="197"/>
      <c r="C831" s="198"/>
      <c r="D831" s="199" t="s">
        <v>147</v>
      </c>
      <c r="E831" s="200" t="s">
        <v>1</v>
      </c>
      <c r="F831" s="201" t="s">
        <v>1401</v>
      </c>
      <c r="G831" s="198"/>
      <c r="H831" s="200" t="s">
        <v>1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147</v>
      </c>
      <c r="AU831" s="207" t="s">
        <v>145</v>
      </c>
      <c r="AV831" s="13" t="s">
        <v>81</v>
      </c>
      <c r="AW831" s="13" t="s">
        <v>31</v>
      </c>
      <c r="AX831" s="13" t="s">
        <v>73</v>
      </c>
      <c r="AY831" s="207" t="s">
        <v>137</v>
      </c>
    </row>
    <row r="832" spans="1:65" s="13" customFormat="1" ht="11.25">
      <c r="B832" s="197"/>
      <c r="C832" s="198"/>
      <c r="D832" s="199" t="s">
        <v>147</v>
      </c>
      <c r="E832" s="200" t="s">
        <v>1</v>
      </c>
      <c r="F832" s="201" t="s">
        <v>172</v>
      </c>
      <c r="G832" s="198"/>
      <c r="H832" s="200" t="s">
        <v>1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147</v>
      </c>
      <c r="AU832" s="207" t="s">
        <v>145</v>
      </c>
      <c r="AV832" s="13" t="s">
        <v>81</v>
      </c>
      <c r="AW832" s="13" t="s">
        <v>31</v>
      </c>
      <c r="AX832" s="13" t="s">
        <v>73</v>
      </c>
      <c r="AY832" s="207" t="s">
        <v>137</v>
      </c>
    </row>
    <row r="833" spans="1:65" s="14" customFormat="1" ht="11.25">
      <c r="B833" s="208"/>
      <c r="C833" s="209"/>
      <c r="D833" s="199" t="s">
        <v>147</v>
      </c>
      <c r="E833" s="210" t="s">
        <v>1</v>
      </c>
      <c r="F833" s="211" t="s">
        <v>1402</v>
      </c>
      <c r="G833" s="209"/>
      <c r="H833" s="212">
        <v>6.8199999999999994</v>
      </c>
      <c r="I833" s="213"/>
      <c r="J833" s="209"/>
      <c r="K833" s="209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147</v>
      </c>
      <c r="AU833" s="218" t="s">
        <v>145</v>
      </c>
      <c r="AV833" s="14" t="s">
        <v>145</v>
      </c>
      <c r="AW833" s="14" t="s">
        <v>31</v>
      </c>
      <c r="AX833" s="14" t="s">
        <v>73</v>
      </c>
      <c r="AY833" s="218" t="s">
        <v>137</v>
      </c>
    </row>
    <row r="834" spans="1:65" s="13" customFormat="1" ht="11.25">
      <c r="B834" s="197"/>
      <c r="C834" s="198"/>
      <c r="D834" s="199" t="s">
        <v>147</v>
      </c>
      <c r="E834" s="200" t="s">
        <v>1</v>
      </c>
      <c r="F834" s="201" t="s">
        <v>170</v>
      </c>
      <c r="G834" s="198"/>
      <c r="H834" s="200" t="s">
        <v>1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147</v>
      </c>
      <c r="AU834" s="207" t="s">
        <v>145</v>
      </c>
      <c r="AV834" s="13" t="s">
        <v>81</v>
      </c>
      <c r="AW834" s="13" t="s">
        <v>31</v>
      </c>
      <c r="AX834" s="13" t="s">
        <v>73</v>
      </c>
      <c r="AY834" s="207" t="s">
        <v>137</v>
      </c>
    </row>
    <row r="835" spans="1:65" s="14" customFormat="1" ht="11.25">
      <c r="B835" s="208"/>
      <c r="C835" s="209"/>
      <c r="D835" s="199" t="s">
        <v>147</v>
      </c>
      <c r="E835" s="210" t="s">
        <v>1</v>
      </c>
      <c r="F835" s="211" t="s">
        <v>1403</v>
      </c>
      <c r="G835" s="209"/>
      <c r="H835" s="212">
        <v>3.2800000000000002</v>
      </c>
      <c r="I835" s="213"/>
      <c r="J835" s="209"/>
      <c r="K835" s="209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147</v>
      </c>
      <c r="AU835" s="218" t="s">
        <v>145</v>
      </c>
      <c r="AV835" s="14" t="s">
        <v>145</v>
      </c>
      <c r="AW835" s="14" t="s">
        <v>31</v>
      </c>
      <c r="AX835" s="14" t="s">
        <v>73</v>
      </c>
      <c r="AY835" s="218" t="s">
        <v>137</v>
      </c>
    </row>
    <row r="836" spans="1:65" s="15" customFormat="1" ht="11.25">
      <c r="B836" s="219"/>
      <c r="C836" s="220"/>
      <c r="D836" s="199" t="s">
        <v>147</v>
      </c>
      <c r="E836" s="221" t="s">
        <v>1</v>
      </c>
      <c r="F836" s="222" t="s">
        <v>178</v>
      </c>
      <c r="G836" s="220"/>
      <c r="H836" s="223">
        <v>10.1</v>
      </c>
      <c r="I836" s="224"/>
      <c r="J836" s="220"/>
      <c r="K836" s="220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147</v>
      </c>
      <c r="AU836" s="229" t="s">
        <v>145</v>
      </c>
      <c r="AV836" s="15" t="s">
        <v>144</v>
      </c>
      <c r="AW836" s="15" t="s">
        <v>31</v>
      </c>
      <c r="AX836" s="15" t="s">
        <v>81</v>
      </c>
      <c r="AY836" s="229" t="s">
        <v>137</v>
      </c>
    </row>
    <row r="837" spans="1:65" s="2" customFormat="1" ht="24.2" customHeight="1">
      <c r="A837" s="34"/>
      <c r="B837" s="35"/>
      <c r="C837" s="183" t="s">
        <v>1404</v>
      </c>
      <c r="D837" s="183" t="s">
        <v>140</v>
      </c>
      <c r="E837" s="184" t="s">
        <v>1405</v>
      </c>
      <c r="F837" s="185" t="s">
        <v>1406</v>
      </c>
      <c r="G837" s="186" t="s">
        <v>244</v>
      </c>
      <c r="H837" s="187">
        <v>10.1</v>
      </c>
      <c r="I837" s="188"/>
      <c r="J837" s="189">
        <f>ROUND(I837*H837,2)</f>
        <v>0</v>
      </c>
      <c r="K837" s="190"/>
      <c r="L837" s="39"/>
      <c r="M837" s="191" t="s">
        <v>1</v>
      </c>
      <c r="N837" s="192" t="s">
        <v>39</v>
      </c>
      <c r="O837" s="71"/>
      <c r="P837" s="193">
        <f>O837*H837</f>
        <v>0</v>
      </c>
      <c r="Q837" s="193">
        <v>2.0000000000000002E-5</v>
      </c>
      <c r="R837" s="193">
        <f>Q837*H837</f>
        <v>2.02E-4</v>
      </c>
      <c r="S837" s="193">
        <v>0</v>
      </c>
      <c r="T837" s="194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195" t="s">
        <v>254</v>
      </c>
      <c r="AT837" s="195" t="s">
        <v>140</v>
      </c>
      <c r="AU837" s="195" t="s">
        <v>145</v>
      </c>
      <c r="AY837" s="17" t="s">
        <v>137</v>
      </c>
      <c r="BE837" s="196">
        <f>IF(N837="základní",J837,0)</f>
        <v>0</v>
      </c>
      <c r="BF837" s="196">
        <f>IF(N837="snížená",J837,0)</f>
        <v>0</v>
      </c>
      <c r="BG837" s="196">
        <f>IF(N837="zákl. přenesená",J837,0)</f>
        <v>0</v>
      </c>
      <c r="BH837" s="196">
        <f>IF(N837="sníž. přenesená",J837,0)</f>
        <v>0</v>
      </c>
      <c r="BI837" s="196">
        <f>IF(N837="nulová",J837,0)</f>
        <v>0</v>
      </c>
      <c r="BJ837" s="17" t="s">
        <v>145</v>
      </c>
      <c r="BK837" s="196">
        <f>ROUND(I837*H837,2)</f>
        <v>0</v>
      </c>
      <c r="BL837" s="17" t="s">
        <v>254</v>
      </c>
      <c r="BM837" s="195" t="s">
        <v>1407</v>
      </c>
    </row>
    <row r="838" spans="1:65" s="2" customFormat="1" ht="24.2" customHeight="1">
      <c r="A838" s="34"/>
      <c r="B838" s="35"/>
      <c r="C838" s="183" t="s">
        <v>1408</v>
      </c>
      <c r="D838" s="183" t="s">
        <v>140</v>
      </c>
      <c r="E838" s="184" t="s">
        <v>1409</v>
      </c>
      <c r="F838" s="185" t="s">
        <v>1410</v>
      </c>
      <c r="G838" s="186" t="s">
        <v>152</v>
      </c>
      <c r="H838" s="187">
        <v>3.21</v>
      </c>
      <c r="I838" s="188"/>
      <c r="J838" s="189">
        <f>ROUND(I838*H838,2)</f>
        <v>0</v>
      </c>
      <c r="K838" s="190"/>
      <c r="L838" s="39"/>
      <c r="M838" s="191" t="s">
        <v>1</v>
      </c>
      <c r="N838" s="192" t="s">
        <v>39</v>
      </c>
      <c r="O838" s="71"/>
      <c r="P838" s="193">
        <f>O838*H838</f>
        <v>0</v>
      </c>
      <c r="Q838" s="193">
        <v>5.0000000000000002E-5</v>
      </c>
      <c r="R838" s="193">
        <f>Q838*H838</f>
        <v>1.605E-4</v>
      </c>
      <c r="S838" s="193">
        <v>0</v>
      </c>
      <c r="T838" s="194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95" t="s">
        <v>254</v>
      </c>
      <c r="AT838" s="195" t="s">
        <v>140</v>
      </c>
      <c r="AU838" s="195" t="s">
        <v>145</v>
      </c>
      <c r="AY838" s="17" t="s">
        <v>137</v>
      </c>
      <c r="BE838" s="196">
        <f>IF(N838="základní",J838,0)</f>
        <v>0</v>
      </c>
      <c r="BF838" s="196">
        <f>IF(N838="snížená",J838,0)</f>
        <v>0</v>
      </c>
      <c r="BG838" s="196">
        <f>IF(N838="zákl. přenesená",J838,0)</f>
        <v>0</v>
      </c>
      <c r="BH838" s="196">
        <f>IF(N838="sníž. přenesená",J838,0)</f>
        <v>0</v>
      </c>
      <c r="BI838" s="196">
        <f>IF(N838="nulová",J838,0)</f>
        <v>0</v>
      </c>
      <c r="BJ838" s="17" t="s">
        <v>145</v>
      </c>
      <c r="BK838" s="196">
        <f>ROUND(I838*H838,2)</f>
        <v>0</v>
      </c>
      <c r="BL838" s="17" t="s">
        <v>254</v>
      </c>
      <c r="BM838" s="195" t="s">
        <v>1411</v>
      </c>
    </row>
    <row r="839" spans="1:65" s="2" customFormat="1" ht="24.2" customHeight="1">
      <c r="A839" s="34"/>
      <c r="B839" s="35"/>
      <c r="C839" s="183" t="s">
        <v>1412</v>
      </c>
      <c r="D839" s="183" t="s">
        <v>140</v>
      </c>
      <c r="E839" s="184" t="s">
        <v>1413</v>
      </c>
      <c r="F839" s="185" t="s">
        <v>1414</v>
      </c>
      <c r="G839" s="186" t="s">
        <v>143</v>
      </c>
      <c r="H839" s="187">
        <v>0.16200000000000001</v>
      </c>
      <c r="I839" s="188"/>
      <c r="J839" s="189">
        <f>ROUND(I839*H839,2)</f>
        <v>0</v>
      </c>
      <c r="K839" s="190"/>
      <c r="L839" s="39"/>
      <c r="M839" s="191" t="s">
        <v>1</v>
      </c>
      <c r="N839" s="192" t="s">
        <v>39</v>
      </c>
      <c r="O839" s="71"/>
      <c r="P839" s="193">
        <f>O839*H839</f>
        <v>0</v>
      </c>
      <c r="Q839" s="193">
        <v>0</v>
      </c>
      <c r="R839" s="193">
        <f>Q839*H839</f>
        <v>0</v>
      </c>
      <c r="S839" s="193">
        <v>0</v>
      </c>
      <c r="T839" s="194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195" t="s">
        <v>254</v>
      </c>
      <c r="AT839" s="195" t="s">
        <v>140</v>
      </c>
      <c r="AU839" s="195" t="s">
        <v>145</v>
      </c>
      <c r="AY839" s="17" t="s">
        <v>137</v>
      </c>
      <c r="BE839" s="196">
        <f>IF(N839="základní",J839,0)</f>
        <v>0</v>
      </c>
      <c r="BF839" s="196">
        <f>IF(N839="snížená",J839,0)</f>
        <v>0</v>
      </c>
      <c r="BG839" s="196">
        <f>IF(N839="zákl. přenesená",J839,0)</f>
        <v>0</v>
      </c>
      <c r="BH839" s="196">
        <f>IF(N839="sníž. přenesená",J839,0)</f>
        <v>0</v>
      </c>
      <c r="BI839" s="196">
        <f>IF(N839="nulová",J839,0)</f>
        <v>0</v>
      </c>
      <c r="BJ839" s="17" t="s">
        <v>145</v>
      </c>
      <c r="BK839" s="196">
        <f>ROUND(I839*H839,2)</f>
        <v>0</v>
      </c>
      <c r="BL839" s="17" t="s">
        <v>254</v>
      </c>
      <c r="BM839" s="195" t="s">
        <v>1415</v>
      </c>
    </row>
    <row r="840" spans="1:65" s="2" customFormat="1" ht="24.2" customHeight="1">
      <c r="A840" s="34"/>
      <c r="B840" s="35"/>
      <c r="C840" s="183" t="s">
        <v>1416</v>
      </c>
      <c r="D840" s="183" t="s">
        <v>140</v>
      </c>
      <c r="E840" s="184" t="s">
        <v>1417</v>
      </c>
      <c r="F840" s="185" t="s">
        <v>1418</v>
      </c>
      <c r="G840" s="186" t="s">
        <v>143</v>
      </c>
      <c r="H840" s="187">
        <v>0.16200000000000001</v>
      </c>
      <c r="I840" s="188"/>
      <c r="J840" s="189">
        <f>ROUND(I840*H840,2)</f>
        <v>0</v>
      </c>
      <c r="K840" s="190"/>
      <c r="L840" s="39"/>
      <c r="M840" s="191" t="s">
        <v>1</v>
      </c>
      <c r="N840" s="192" t="s">
        <v>39</v>
      </c>
      <c r="O840" s="71"/>
      <c r="P840" s="193">
        <f>O840*H840</f>
        <v>0</v>
      </c>
      <c r="Q840" s="193">
        <v>0</v>
      </c>
      <c r="R840" s="193">
        <f>Q840*H840</f>
        <v>0</v>
      </c>
      <c r="S840" s="193">
        <v>0</v>
      </c>
      <c r="T840" s="194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95" t="s">
        <v>254</v>
      </c>
      <c r="AT840" s="195" t="s">
        <v>140</v>
      </c>
      <c r="AU840" s="195" t="s">
        <v>145</v>
      </c>
      <c r="AY840" s="17" t="s">
        <v>137</v>
      </c>
      <c r="BE840" s="196">
        <f>IF(N840="základní",J840,0)</f>
        <v>0</v>
      </c>
      <c r="BF840" s="196">
        <f>IF(N840="snížená",J840,0)</f>
        <v>0</v>
      </c>
      <c r="BG840" s="196">
        <f>IF(N840="zákl. přenesená",J840,0)</f>
        <v>0</v>
      </c>
      <c r="BH840" s="196">
        <f>IF(N840="sníž. přenesená",J840,0)</f>
        <v>0</v>
      </c>
      <c r="BI840" s="196">
        <f>IF(N840="nulová",J840,0)</f>
        <v>0</v>
      </c>
      <c r="BJ840" s="17" t="s">
        <v>145</v>
      </c>
      <c r="BK840" s="196">
        <f>ROUND(I840*H840,2)</f>
        <v>0</v>
      </c>
      <c r="BL840" s="17" t="s">
        <v>254</v>
      </c>
      <c r="BM840" s="195" t="s">
        <v>1419</v>
      </c>
    </row>
    <row r="841" spans="1:65" s="12" customFormat="1" ht="22.9" customHeight="1">
      <c r="B841" s="167"/>
      <c r="C841" s="168"/>
      <c r="D841" s="169" t="s">
        <v>72</v>
      </c>
      <c r="E841" s="181" t="s">
        <v>1420</v>
      </c>
      <c r="F841" s="181" t="s">
        <v>1421</v>
      </c>
      <c r="G841" s="168"/>
      <c r="H841" s="168"/>
      <c r="I841" s="171"/>
      <c r="J841" s="182">
        <f>BK841</f>
        <v>0</v>
      </c>
      <c r="K841" s="168"/>
      <c r="L841" s="173"/>
      <c r="M841" s="174"/>
      <c r="N841" s="175"/>
      <c r="O841" s="175"/>
      <c r="P841" s="176">
        <f>SUM(P842:P847)</f>
        <v>0</v>
      </c>
      <c r="Q841" s="175"/>
      <c r="R841" s="176">
        <f>SUM(R842:R847)</f>
        <v>0</v>
      </c>
      <c r="S841" s="175"/>
      <c r="T841" s="177">
        <f>SUM(T842:T847)</f>
        <v>0.19773999999999997</v>
      </c>
      <c r="AR841" s="178" t="s">
        <v>145</v>
      </c>
      <c r="AT841" s="179" t="s">
        <v>72</v>
      </c>
      <c r="AU841" s="179" t="s">
        <v>81</v>
      </c>
      <c r="AY841" s="178" t="s">
        <v>137</v>
      </c>
      <c r="BK841" s="180">
        <f>SUM(BK842:BK847)</f>
        <v>0</v>
      </c>
    </row>
    <row r="842" spans="1:65" s="2" customFormat="1" ht="24.2" customHeight="1">
      <c r="A842" s="34"/>
      <c r="B842" s="35"/>
      <c r="C842" s="183" t="s">
        <v>1422</v>
      </c>
      <c r="D842" s="183" t="s">
        <v>140</v>
      </c>
      <c r="E842" s="184" t="s">
        <v>1423</v>
      </c>
      <c r="F842" s="185" t="s">
        <v>1424</v>
      </c>
      <c r="G842" s="186" t="s">
        <v>244</v>
      </c>
      <c r="H842" s="187">
        <v>23.44</v>
      </c>
      <c r="I842" s="188"/>
      <c r="J842" s="189">
        <f>ROUND(I842*H842,2)</f>
        <v>0</v>
      </c>
      <c r="K842" s="190"/>
      <c r="L842" s="39"/>
      <c r="M842" s="191" t="s">
        <v>1</v>
      </c>
      <c r="N842" s="192" t="s">
        <v>39</v>
      </c>
      <c r="O842" s="71"/>
      <c r="P842" s="193">
        <f>O842*H842</f>
        <v>0</v>
      </c>
      <c r="Q842" s="193">
        <v>0</v>
      </c>
      <c r="R842" s="193">
        <f>Q842*H842</f>
        <v>0</v>
      </c>
      <c r="S842" s="193">
        <v>1E-3</v>
      </c>
      <c r="T842" s="194">
        <f>S842*H842</f>
        <v>2.3440000000000003E-2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95" t="s">
        <v>254</v>
      </c>
      <c r="AT842" s="195" t="s">
        <v>140</v>
      </c>
      <c r="AU842" s="195" t="s">
        <v>145</v>
      </c>
      <c r="AY842" s="17" t="s">
        <v>137</v>
      </c>
      <c r="BE842" s="196">
        <f>IF(N842="základní",J842,0)</f>
        <v>0</v>
      </c>
      <c r="BF842" s="196">
        <f>IF(N842="snížená",J842,0)</f>
        <v>0</v>
      </c>
      <c r="BG842" s="196">
        <f>IF(N842="zákl. přenesená",J842,0)</f>
        <v>0</v>
      </c>
      <c r="BH842" s="196">
        <f>IF(N842="sníž. přenesená",J842,0)</f>
        <v>0</v>
      </c>
      <c r="BI842" s="196">
        <f>IF(N842="nulová",J842,0)</f>
        <v>0</v>
      </c>
      <c r="BJ842" s="17" t="s">
        <v>145</v>
      </c>
      <c r="BK842" s="196">
        <f>ROUND(I842*H842,2)</f>
        <v>0</v>
      </c>
      <c r="BL842" s="17" t="s">
        <v>254</v>
      </c>
      <c r="BM842" s="195" t="s">
        <v>1425</v>
      </c>
    </row>
    <row r="843" spans="1:65" s="13" customFormat="1" ht="11.25">
      <c r="B843" s="197"/>
      <c r="C843" s="198"/>
      <c r="D843" s="199" t="s">
        <v>147</v>
      </c>
      <c r="E843" s="200" t="s">
        <v>1</v>
      </c>
      <c r="F843" s="201" t="s">
        <v>1426</v>
      </c>
      <c r="G843" s="198"/>
      <c r="H843" s="200" t="s">
        <v>1</v>
      </c>
      <c r="I843" s="202"/>
      <c r="J843" s="198"/>
      <c r="K843" s="198"/>
      <c r="L843" s="203"/>
      <c r="M843" s="204"/>
      <c r="N843" s="205"/>
      <c r="O843" s="205"/>
      <c r="P843" s="205"/>
      <c r="Q843" s="205"/>
      <c r="R843" s="205"/>
      <c r="S843" s="205"/>
      <c r="T843" s="206"/>
      <c r="AT843" s="207" t="s">
        <v>147</v>
      </c>
      <c r="AU843" s="207" t="s">
        <v>145</v>
      </c>
      <c r="AV843" s="13" t="s">
        <v>81</v>
      </c>
      <c r="AW843" s="13" t="s">
        <v>31</v>
      </c>
      <c r="AX843" s="13" t="s">
        <v>73</v>
      </c>
      <c r="AY843" s="207" t="s">
        <v>137</v>
      </c>
    </row>
    <row r="844" spans="1:65" s="14" customFormat="1" ht="11.25">
      <c r="B844" s="208"/>
      <c r="C844" s="209"/>
      <c r="D844" s="199" t="s">
        <v>147</v>
      </c>
      <c r="E844" s="210" t="s">
        <v>1</v>
      </c>
      <c r="F844" s="211" t="s">
        <v>1427</v>
      </c>
      <c r="G844" s="209"/>
      <c r="H844" s="212">
        <v>23.439999999999998</v>
      </c>
      <c r="I844" s="213"/>
      <c r="J844" s="209"/>
      <c r="K844" s="209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147</v>
      </c>
      <c r="AU844" s="218" t="s">
        <v>145</v>
      </c>
      <c r="AV844" s="14" t="s">
        <v>145</v>
      </c>
      <c r="AW844" s="14" t="s">
        <v>31</v>
      </c>
      <c r="AX844" s="14" t="s">
        <v>81</v>
      </c>
      <c r="AY844" s="218" t="s">
        <v>137</v>
      </c>
    </row>
    <row r="845" spans="1:65" s="2" customFormat="1" ht="21.75" customHeight="1">
      <c r="A845" s="34"/>
      <c r="B845" s="35"/>
      <c r="C845" s="183" t="s">
        <v>1428</v>
      </c>
      <c r="D845" s="183" t="s">
        <v>140</v>
      </c>
      <c r="E845" s="184" t="s">
        <v>1429</v>
      </c>
      <c r="F845" s="185" t="s">
        <v>1430</v>
      </c>
      <c r="G845" s="186" t="s">
        <v>152</v>
      </c>
      <c r="H845" s="187">
        <v>24.9</v>
      </c>
      <c r="I845" s="188"/>
      <c r="J845" s="189">
        <f>ROUND(I845*H845,2)</f>
        <v>0</v>
      </c>
      <c r="K845" s="190"/>
      <c r="L845" s="39"/>
      <c r="M845" s="191" t="s">
        <v>1</v>
      </c>
      <c r="N845" s="192" t="s">
        <v>39</v>
      </c>
      <c r="O845" s="71"/>
      <c r="P845" s="193">
        <f>O845*H845</f>
        <v>0</v>
      </c>
      <c r="Q845" s="193">
        <v>0</v>
      </c>
      <c r="R845" s="193">
        <f>Q845*H845</f>
        <v>0</v>
      </c>
      <c r="S845" s="193">
        <v>7.0000000000000001E-3</v>
      </c>
      <c r="T845" s="194">
        <f>S845*H845</f>
        <v>0.17429999999999998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195" t="s">
        <v>254</v>
      </c>
      <c r="AT845" s="195" t="s">
        <v>140</v>
      </c>
      <c r="AU845" s="195" t="s">
        <v>145</v>
      </c>
      <c r="AY845" s="17" t="s">
        <v>137</v>
      </c>
      <c r="BE845" s="196">
        <f>IF(N845="základní",J845,0)</f>
        <v>0</v>
      </c>
      <c r="BF845" s="196">
        <f>IF(N845="snížená",J845,0)</f>
        <v>0</v>
      </c>
      <c r="BG845" s="196">
        <f>IF(N845="zákl. přenesená",J845,0)</f>
        <v>0</v>
      </c>
      <c r="BH845" s="196">
        <f>IF(N845="sníž. přenesená",J845,0)</f>
        <v>0</v>
      </c>
      <c r="BI845" s="196">
        <f>IF(N845="nulová",J845,0)</f>
        <v>0</v>
      </c>
      <c r="BJ845" s="17" t="s">
        <v>145</v>
      </c>
      <c r="BK845" s="196">
        <f>ROUND(I845*H845,2)</f>
        <v>0</v>
      </c>
      <c r="BL845" s="17" t="s">
        <v>254</v>
      </c>
      <c r="BM845" s="195" t="s">
        <v>1431</v>
      </c>
    </row>
    <row r="846" spans="1:65" s="13" customFormat="1" ht="11.25">
      <c r="B846" s="197"/>
      <c r="C846" s="198"/>
      <c r="D846" s="199" t="s">
        <v>147</v>
      </c>
      <c r="E846" s="200" t="s">
        <v>1</v>
      </c>
      <c r="F846" s="201" t="s">
        <v>1426</v>
      </c>
      <c r="G846" s="198"/>
      <c r="H846" s="200" t="s">
        <v>1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147</v>
      </c>
      <c r="AU846" s="207" t="s">
        <v>145</v>
      </c>
      <c r="AV846" s="13" t="s">
        <v>81</v>
      </c>
      <c r="AW846" s="13" t="s">
        <v>31</v>
      </c>
      <c r="AX846" s="13" t="s">
        <v>73</v>
      </c>
      <c r="AY846" s="207" t="s">
        <v>137</v>
      </c>
    </row>
    <row r="847" spans="1:65" s="14" customFormat="1" ht="11.25">
      <c r="B847" s="208"/>
      <c r="C847" s="209"/>
      <c r="D847" s="199" t="s">
        <v>147</v>
      </c>
      <c r="E847" s="210" t="s">
        <v>1</v>
      </c>
      <c r="F847" s="211" t="s">
        <v>1432</v>
      </c>
      <c r="G847" s="209"/>
      <c r="H847" s="212">
        <v>24.9</v>
      </c>
      <c r="I847" s="213"/>
      <c r="J847" s="209"/>
      <c r="K847" s="209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147</v>
      </c>
      <c r="AU847" s="218" t="s">
        <v>145</v>
      </c>
      <c r="AV847" s="14" t="s">
        <v>145</v>
      </c>
      <c r="AW847" s="14" t="s">
        <v>31</v>
      </c>
      <c r="AX847" s="14" t="s">
        <v>81</v>
      </c>
      <c r="AY847" s="218" t="s">
        <v>137</v>
      </c>
    </row>
    <row r="848" spans="1:65" s="12" customFormat="1" ht="22.9" customHeight="1">
      <c r="B848" s="167"/>
      <c r="C848" s="168"/>
      <c r="D848" s="169" t="s">
        <v>72</v>
      </c>
      <c r="E848" s="181" t="s">
        <v>1433</v>
      </c>
      <c r="F848" s="181" t="s">
        <v>1434</v>
      </c>
      <c r="G848" s="168"/>
      <c r="H848" s="168"/>
      <c r="I848" s="171"/>
      <c r="J848" s="182">
        <f>BK848</f>
        <v>0</v>
      </c>
      <c r="K848" s="168"/>
      <c r="L848" s="173"/>
      <c r="M848" s="174"/>
      <c r="N848" s="175"/>
      <c r="O848" s="175"/>
      <c r="P848" s="176">
        <f>SUM(P849:P890)</f>
        <v>0</v>
      </c>
      <c r="Q848" s="175"/>
      <c r="R848" s="176">
        <f>SUM(R849:R890)</f>
        <v>0.32639279999999998</v>
      </c>
      <c r="S848" s="175"/>
      <c r="T848" s="177">
        <f>SUM(T849:T890)</f>
        <v>4.5804000000000004E-2</v>
      </c>
      <c r="AR848" s="178" t="s">
        <v>145</v>
      </c>
      <c r="AT848" s="179" t="s">
        <v>72</v>
      </c>
      <c r="AU848" s="179" t="s">
        <v>81</v>
      </c>
      <c r="AY848" s="178" t="s">
        <v>137</v>
      </c>
      <c r="BK848" s="180">
        <f>SUM(BK849:BK890)</f>
        <v>0</v>
      </c>
    </row>
    <row r="849" spans="1:65" s="2" customFormat="1" ht="24.2" customHeight="1">
      <c r="A849" s="34"/>
      <c r="B849" s="35"/>
      <c r="C849" s="183" t="s">
        <v>1435</v>
      </c>
      <c r="D849" s="183" t="s">
        <v>140</v>
      </c>
      <c r="E849" s="184" t="s">
        <v>1436</v>
      </c>
      <c r="F849" s="185" t="s">
        <v>1437</v>
      </c>
      <c r="G849" s="186" t="s">
        <v>152</v>
      </c>
      <c r="H849" s="187">
        <v>38.700000000000003</v>
      </c>
      <c r="I849" s="188"/>
      <c r="J849" s="189">
        <f>ROUND(I849*H849,2)</f>
        <v>0</v>
      </c>
      <c r="K849" s="190"/>
      <c r="L849" s="39"/>
      <c r="M849" s="191" t="s">
        <v>1</v>
      </c>
      <c r="N849" s="192" t="s">
        <v>39</v>
      </c>
      <c r="O849" s="71"/>
      <c r="P849" s="193">
        <f>O849*H849</f>
        <v>0</v>
      </c>
      <c r="Q849" s="193">
        <v>0</v>
      </c>
      <c r="R849" s="193">
        <f>Q849*H849</f>
        <v>0</v>
      </c>
      <c r="S849" s="193">
        <v>0</v>
      </c>
      <c r="T849" s="194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195" t="s">
        <v>254</v>
      </c>
      <c r="AT849" s="195" t="s">
        <v>140</v>
      </c>
      <c r="AU849" s="195" t="s">
        <v>145</v>
      </c>
      <c r="AY849" s="17" t="s">
        <v>137</v>
      </c>
      <c r="BE849" s="196">
        <f>IF(N849="základní",J849,0)</f>
        <v>0</v>
      </c>
      <c r="BF849" s="196">
        <f>IF(N849="snížená",J849,0)</f>
        <v>0</v>
      </c>
      <c r="BG849" s="196">
        <f>IF(N849="zákl. přenesená",J849,0)</f>
        <v>0</v>
      </c>
      <c r="BH849" s="196">
        <f>IF(N849="sníž. přenesená",J849,0)</f>
        <v>0</v>
      </c>
      <c r="BI849" s="196">
        <f>IF(N849="nulová",J849,0)</f>
        <v>0</v>
      </c>
      <c r="BJ849" s="17" t="s">
        <v>145</v>
      </c>
      <c r="BK849" s="196">
        <f>ROUND(I849*H849,2)</f>
        <v>0</v>
      </c>
      <c r="BL849" s="17" t="s">
        <v>254</v>
      </c>
      <c r="BM849" s="195" t="s">
        <v>1438</v>
      </c>
    </row>
    <row r="850" spans="1:65" s="2" customFormat="1" ht="24.2" customHeight="1">
      <c r="A850" s="34"/>
      <c r="B850" s="35"/>
      <c r="C850" s="183" t="s">
        <v>1439</v>
      </c>
      <c r="D850" s="183" t="s">
        <v>140</v>
      </c>
      <c r="E850" s="184" t="s">
        <v>1440</v>
      </c>
      <c r="F850" s="185" t="s">
        <v>1441</v>
      </c>
      <c r="G850" s="186" t="s">
        <v>152</v>
      </c>
      <c r="H850" s="187">
        <v>38.700000000000003</v>
      </c>
      <c r="I850" s="188"/>
      <c r="J850" s="189">
        <f>ROUND(I850*H850,2)</f>
        <v>0</v>
      </c>
      <c r="K850" s="190"/>
      <c r="L850" s="39"/>
      <c r="M850" s="191" t="s">
        <v>1</v>
      </c>
      <c r="N850" s="192" t="s">
        <v>39</v>
      </c>
      <c r="O850" s="71"/>
      <c r="P850" s="193">
        <f>O850*H850</f>
        <v>0</v>
      </c>
      <c r="Q850" s="193">
        <v>0</v>
      </c>
      <c r="R850" s="193">
        <f>Q850*H850</f>
        <v>0</v>
      </c>
      <c r="S850" s="193">
        <v>0</v>
      </c>
      <c r="T850" s="194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195" t="s">
        <v>254</v>
      </c>
      <c r="AT850" s="195" t="s">
        <v>140</v>
      </c>
      <c r="AU850" s="195" t="s">
        <v>145</v>
      </c>
      <c r="AY850" s="17" t="s">
        <v>137</v>
      </c>
      <c r="BE850" s="196">
        <f>IF(N850="základní",J850,0)</f>
        <v>0</v>
      </c>
      <c r="BF850" s="196">
        <f>IF(N850="snížená",J850,0)</f>
        <v>0</v>
      </c>
      <c r="BG850" s="196">
        <f>IF(N850="zákl. přenesená",J850,0)</f>
        <v>0</v>
      </c>
      <c r="BH850" s="196">
        <f>IF(N850="sníž. přenesená",J850,0)</f>
        <v>0</v>
      </c>
      <c r="BI850" s="196">
        <f>IF(N850="nulová",J850,0)</f>
        <v>0</v>
      </c>
      <c r="BJ850" s="17" t="s">
        <v>145</v>
      </c>
      <c r="BK850" s="196">
        <f>ROUND(I850*H850,2)</f>
        <v>0</v>
      </c>
      <c r="BL850" s="17" t="s">
        <v>254</v>
      </c>
      <c r="BM850" s="195" t="s">
        <v>1442</v>
      </c>
    </row>
    <row r="851" spans="1:65" s="13" customFormat="1" ht="11.25">
      <c r="B851" s="197"/>
      <c r="C851" s="198"/>
      <c r="D851" s="199" t="s">
        <v>147</v>
      </c>
      <c r="E851" s="200" t="s">
        <v>1</v>
      </c>
      <c r="F851" s="201" t="s">
        <v>1443</v>
      </c>
      <c r="G851" s="198"/>
      <c r="H851" s="200" t="s">
        <v>1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147</v>
      </c>
      <c r="AU851" s="207" t="s">
        <v>145</v>
      </c>
      <c r="AV851" s="13" t="s">
        <v>81</v>
      </c>
      <c r="AW851" s="13" t="s">
        <v>31</v>
      </c>
      <c r="AX851" s="13" t="s">
        <v>73</v>
      </c>
      <c r="AY851" s="207" t="s">
        <v>137</v>
      </c>
    </row>
    <row r="852" spans="1:65" s="14" customFormat="1" ht="11.25">
      <c r="B852" s="208"/>
      <c r="C852" s="209"/>
      <c r="D852" s="199" t="s">
        <v>147</v>
      </c>
      <c r="E852" s="210" t="s">
        <v>1</v>
      </c>
      <c r="F852" s="211" t="s">
        <v>1444</v>
      </c>
      <c r="G852" s="209"/>
      <c r="H852" s="212">
        <v>38.700000000000003</v>
      </c>
      <c r="I852" s="213"/>
      <c r="J852" s="209"/>
      <c r="K852" s="209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147</v>
      </c>
      <c r="AU852" s="218" t="s">
        <v>145</v>
      </c>
      <c r="AV852" s="14" t="s">
        <v>145</v>
      </c>
      <c r="AW852" s="14" t="s">
        <v>31</v>
      </c>
      <c r="AX852" s="14" t="s">
        <v>81</v>
      </c>
      <c r="AY852" s="218" t="s">
        <v>137</v>
      </c>
    </row>
    <row r="853" spans="1:65" s="2" customFormat="1" ht="16.5" customHeight="1">
      <c r="A853" s="34"/>
      <c r="B853" s="35"/>
      <c r="C853" s="183" t="s">
        <v>1445</v>
      </c>
      <c r="D853" s="183" t="s">
        <v>140</v>
      </c>
      <c r="E853" s="184" t="s">
        <v>1446</v>
      </c>
      <c r="F853" s="185" t="s">
        <v>1447</v>
      </c>
      <c r="G853" s="186" t="s">
        <v>152</v>
      </c>
      <c r="H853" s="187">
        <v>38.700000000000003</v>
      </c>
      <c r="I853" s="188"/>
      <c r="J853" s="189">
        <f>ROUND(I853*H853,2)</f>
        <v>0</v>
      </c>
      <c r="K853" s="190"/>
      <c r="L853" s="39"/>
      <c r="M853" s="191" t="s">
        <v>1</v>
      </c>
      <c r="N853" s="192" t="s">
        <v>39</v>
      </c>
      <c r="O853" s="71"/>
      <c r="P853" s="193">
        <f>O853*H853</f>
        <v>0</v>
      </c>
      <c r="Q853" s="193">
        <v>0</v>
      </c>
      <c r="R853" s="193">
        <f>Q853*H853</f>
        <v>0</v>
      </c>
      <c r="S853" s="193">
        <v>0</v>
      </c>
      <c r="T853" s="194">
        <f>S853*H853</f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195" t="s">
        <v>254</v>
      </c>
      <c r="AT853" s="195" t="s">
        <v>140</v>
      </c>
      <c r="AU853" s="195" t="s">
        <v>145</v>
      </c>
      <c r="AY853" s="17" t="s">
        <v>137</v>
      </c>
      <c r="BE853" s="196">
        <f>IF(N853="základní",J853,0)</f>
        <v>0</v>
      </c>
      <c r="BF853" s="196">
        <f>IF(N853="snížená",J853,0)</f>
        <v>0</v>
      </c>
      <c r="BG853" s="196">
        <f>IF(N853="zákl. přenesená",J853,0)</f>
        <v>0</v>
      </c>
      <c r="BH853" s="196">
        <f>IF(N853="sníž. přenesená",J853,0)</f>
        <v>0</v>
      </c>
      <c r="BI853" s="196">
        <f>IF(N853="nulová",J853,0)</f>
        <v>0</v>
      </c>
      <c r="BJ853" s="17" t="s">
        <v>145</v>
      </c>
      <c r="BK853" s="196">
        <f>ROUND(I853*H853,2)</f>
        <v>0</v>
      </c>
      <c r="BL853" s="17" t="s">
        <v>254</v>
      </c>
      <c r="BM853" s="195" t="s">
        <v>1448</v>
      </c>
    </row>
    <row r="854" spans="1:65" s="2" customFormat="1" ht="24.2" customHeight="1">
      <c r="A854" s="34"/>
      <c r="B854" s="35"/>
      <c r="C854" s="183" t="s">
        <v>1449</v>
      </c>
      <c r="D854" s="183" t="s">
        <v>140</v>
      </c>
      <c r="E854" s="184" t="s">
        <v>1450</v>
      </c>
      <c r="F854" s="185" t="s">
        <v>1451</v>
      </c>
      <c r="G854" s="186" t="s">
        <v>152</v>
      </c>
      <c r="H854" s="187">
        <v>38.700000000000003</v>
      </c>
      <c r="I854" s="188"/>
      <c r="J854" s="189">
        <f>ROUND(I854*H854,2)</f>
        <v>0</v>
      </c>
      <c r="K854" s="190"/>
      <c r="L854" s="39"/>
      <c r="M854" s="191" t="s">
        <v>1</v>
      </c>
      <c r="N854" s="192" t="s">
        <v>39</v>
      </c>
      <c r="O854" s="71"/>
      <c r="P854" s="193">
        <f>O854*H854</f>
        <v>0</v>
      </c>
      <c r="Q854" s="193">
        <v>2.0000000000000001E-4</v>
      </c>
      <c r="R854" s="193">
        <f>Q854*H854</f>
        <v>7.7400000000000012E-3</v>
      </c>
      <c r="S854" s="193">
        <v>0</v>
      </c>
      <c r="T854" s="194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95" t="s">
        <v>254</v>
      </c>
      <c r="AT854" s="195" t="s">
        <v>140</v>
      </c>
      <c r="AU854" s="195" t="s">
        <v>145</v>
      </c>
      <c r="AY854" s="17" t="s">
        <v>137</v>
      </c>
      <c r="BE854" s="196">
        <f>IF(N854="základní",J854,0)</f>
        <v>0</v>
      </c>
      <c r="BF854" s="196">
        <f>IF(N854="snížená",J854,0)</f>
        <v>0</v>
      </c>
      <c r="BG854" s="196">
        <f>IF(N854="zákl. přenesená",J854,0)</f>
        <v>0</v>
      </c>
      <c r="BH854" s="196">
        <f>IF(N854="sníž. přenesená",J854,0)</f>
        <v>0</v>
      </c>
      <c r="BI854" s="196">
        <f>IF(N854="nulová",J854,0)</f>
        <v>0</v>
      </c>
      <c r="BJ854" s="17" t="s">
        <v>145</v>
      </c>
      <c r="BK854" s="196">
        <f>ROUND(I854*H854,2)</f>
        <v>0</v>
      </c>
      <c r="BL854" s="17" t="s">
        <v>254</v>
      </c>
      <c r="BM854" s="195" t="s">
        <v>1452</v>
      </c>
    </row>
    <row r="855" spans="1:65" s="2" customFormat="1" ht="33" customHeight="1">
      <c r="A855" s="34"/>
      <c r="B855" s="35"/>
      <c r="C855" s="183" t="s">
        <v>1453</v>
      </c>
      <c r="D855" s="183" t="s">
        <v>140</v>
      </c>
      <c r="E855" s="184" t="s">
        <v>1454</v>
      </c>
      <c r="F855" s="185" t="s">
        <v>1455</v>
      </c>
      <c r="G855" s="186" t="s">
        <v>152</v>
      </c>
      <c r="H855" s="187">
        <v>38.700000000000003</v>
      </c>
      <c r="I855" s="188"/>
      <c r="J855" s="189">
        <f>ROUND(I855*H855,2)</f>
        <v>0</v>
      </c>
      <c r="K855" s="190"/>
      <c r="L855" s="39"/>
      <c r="M855" s="191" t="s">
        <v>1</v>
      </c>
      <c r="N855" s="192" t="s">
        <v>39</v>
      </c>
      <c r="O855" s="71"/>
      <c r="P855" s="193">
        <f>O855*H855</f>
        <v>0</v>
      </c>
      <c r="Q855" s="193">
        <v>4.4999999999999997E-3</v>
      </c>
      <c r="R855" s="193">
        <f>Q855*H855</f>
        <v>0.17415</v>
      </c>
      <c r="S855" s="193">
        <v>0</v>
      </c>
      <c r="T855" s="194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195" t="s">
        <v>254</v>
      </c>
      <c r="AT855" s="195" t="s">
        <v>140</v>
      </c>
      <c r="AU855" s="195" t="s">
        <v>145</v>
      </c>
      <c r="AY855" s="17" t="s">
        <v>137</v>
      </c>
      <c r="BE855" s="196">
        <f>IF(N855="základní",J855,0)</f>
        <v>0</v>
      </c>
      <c r="BF855" s="196">
        <f>IF(N855="snížená",J855,0)</f>
        <v>0</v>
      </c>
      <c r="BG855" s="196">
        <f>IF(N855="zákl. přenesená",J855,0)</f>
        <v>0</v>
      </c>
      <c r="BH855" s="196">
        <f>IF(N855="sníž. přenesená",J855,0)</f>
        <v>0</v>
      </c>
      <c r="BI855" s="196">
        <f>IF(N855="nulová",J855,0)</f>
        <v>0</v>
      </c>
      <c r="BJ855" s="17" t="s">
        <v>145</v>
      </c>
      <c r="BK855" s="196">
        <f>ROUND(I855*H855,2)</f>
        <v>0</v>
      </c>
      <c r="BL855" s="17" t="s">
        <v>254</v>
      </c>
      <c r="BM855" s="195" t="s">
        <v>1456</v>
      </c>
    </row>
    <row r="856" spans="1:65" s="2" customFormat="1" ht="24.2" customHeight="1">
      <c r="A856" s="34"/>
      <c r="B856" s="35"/>
      <c r="C856" s="183" t="s">
        <v>1457</v>
      </c>
      <c r="D856" s="183" t="s">
        <v>140</v>
      </c>
      <c r="E856" s="184" t="s">
        <v>1458</v>
      </c>
      <c r="F856" s="185" t="s">
        <v>1459</v>
      </c>
      <c r="G856" s="186" t="s">
        <v>152</v>
      </c>
      <c r="H856" s="187">
        <v>13.8</v>
      </c>
      <c r="I856" s="188"/>
      <c r="J856" s="189">
        <f>ROUND(I856*H856,2)</f>
        <v>0</v>
      </c>
      <c r="K856" s="190"/>
      <c r="L856" s="39"/>
      <c r="M856" s="191" t="s">
        <v>1</v>
      </c>
      <c r="N856" s="192" t="s">
        <v>39</v>
      </c>
      <c r="O856" s="71"/>
      <c r="P856" s="193">
        <f>O856*H856</f>
        <v>0</v>
      </c>
      <c r="Q856" s="193">
        <v>0</v>
      </c>
      <c r="R856" s="193">
        <f>Q856*H856</f>
        <v>0</v>
      </c>
      <c r="S856" s="193">
        <v>3.0000000000000001E-3</v>
      </c>
      <c r="T856" s="194">
        <f>S856*H856</f>
        <v>4.1400000000000006E-2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195" t="s">
        <v>254</v>
      </c>
      <c r="AT856" s="195" t="s">
        <v>140</v>
      </c>
      <c r="AU856" s="195" t="s">
        <v>145</v>
      </c>
      <c r="AY856" s="17" t="s">
        <v>137</v>
      </c>
      <c r="BE856" s="196">
        <f>IF(N856="základní",J856,0)</f>
        <v>0</v>
      </c>
      <c r="BF856" s="196">
        <f>IF(N856="snížená",J856,0)</f>
        <v>0</v>
      </c>
      <c r="BG856" s="196">
        <f>IF(N856="zákl. přenesená",J856,0)</f>
        <v>0</v>
      </c>
      <c r="BH856" s="196">
        <f>IF(N856="sníž. přenesená",J856,0)</f>
        <v>0</v>
      </c>
      <c r="BI856" s="196">
        <f>IF(N856="nulová",J856,0)</f>
        <v>0</v>
      </c>
      <c r="BJ856" s="17" t="s">
        <v>145</v>
      </c>
      <c r="BK856" s="196">
        <f>ROUND(I856*H856,2)</f>
        <v>0</v>
      </c>
      <c r="BL856" s="17" t="s">
        <v>254</v>
      </c>
      <c r="BM856" s="195" t="s">
        <v>1460</v>
      </c>
    </row>
    <row r="857" spans="1:65" s="13" customFormat="1" ht="11.25">
      <c r="B857" s="197"/>
      <c r="C857" s="198"/>
      <c r="D857" s="199" t="s">
        <v>147</v>
      </c>
      <c r="E857" s="200" t="s">
        <v>1</v>
      </c>
      <c r="F857" s="201" t="s">
        <v>176</v>
      </c>
      <c r="G857" s="198"/>
      <c r="H857" s="200" t="s">
        <v>1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147</v>
      </c>
      <c r="AU857" s="207" t="s">
        <v>145</v>
      </c>
      <c r="AV857" s="13" t="s">
        <v>81</v>
      </c>
      <c r="AW857" s="13" t="s">
        <v>31</v>
      </c>
      <c r="AX857" s="13" t="s">
        <v>73</v>
      </c>
      <c r="AY857" s="207" t="s">
        <v>137</v>
      </c>
    </row>
    <row r="858" spans="1:65" s="14" customFormat="1" ht="11.25">
      <c r="B858" s="208"/>
      <c r="C858" s="209"/>
      <c r="D858" s="199" t="s">
        <v>147</v>
      </c>
      <c r="E858" s="210" t="s">
        <v>1</v>
      </c>
      <c r="F858" s="211" t="s">
        <v>1461</v>
      </c>
      <c r="G858" s="209"/>
      <c r="H858" s="212">
        <v>13.8</v>
      </c>
      <c r="I858" s="213"/>
      <c r="J858" s="209"/>
      <c r="K858" s="209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147</v>
      </c>
      <c r="AU858" s="218" t="s">
        <v>145</v>
      </c>
      <c r="AV858" s="14" t="s">
        <v>145</v>
      </c>
      <c r="AW858" s="14" t="s">
        <v>31</v>
      </c>
      <c r="AX858" s="14" t="s">
        <v>81</v>
      </c>
      <c r="AY858" s="218" t="s">
        <v>137</v>
      </c>
    </row>
    <row r="859" spans="1:65" s="2" customFormat="1" ht="16.5" customHeight="1">
      <c r="A859" s="34"/>
      <c r="B859" s="35"/>
      <c r="C859" s="183" t="s">
        <v>1462</v>
      </c>
      <c r="D859" s="183" t="s">
        <v>140</v>
      </c>
      <c r="E859" s="184" t="s">
        <v>1463</v>
      </c>
      <c r="F859" s="185" t="s">
        <v>1464</v>
      </c>
      <c r="G859" s="186" t="s">
        <v>152</v>
      </c>
      <c r="H859" s="187">
        <v>38.700000000000003</v>
      </c>
      <c r="I859" s="188"/>
      <c r="J859" s="189">
        <f>ROUND(I859*H859,2)</f>
        <v>0</v>
      </c>
      <c r="K859" s="190"/>
      <c r="L859" s="39"/>
      <c r="M859" s="191" t="s">
        <v>1</v>
      </c>
      <c r="N859" s="192" t="s">
        <v>39</v>
      </c>
      <c r="O859" s="71"/>
      <c r="P859" s="193">
        <f>O859*H859</f>
        <v>0</v>
      </c>
      <c r="Q859" s="193">
        <v>2.9999999999999997E-4</v>
      </c>
      <c r="R859" s="193">
        <f>Q859*H859</f>
        <v>1.1610000000000001E-2</v>
      </c>
      <c r="S859" s="193">
        <v>0</v>
      </c>
      <c r="T859" s="194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195" t="s">
        <v>254</v>
      </c>
      <c r="AT859" s="195" t="s">
        <v>140</v>
      </c>
      <c r="AU859" s="195" t="s">
        <v>145</v>
      </c>
      <c r="AY859" s="17" t="s">
        <v>137</v>
      </c>
      <c r="BE859" s="196">
        <f>IF(N859="základní",J859,0)</f>
        <v>0</v>
      </c>
      <c r="BF859" s="196">
        <f>IF(N859="snížená",J859,0)</f>
        <v>0</v>
      </c>
      <c r="BG859" s="196">
        <f>IF(N859="zákl. přenesená",J859,0)</f>
        <v>0</v>
      </c>
      <c r="BH859" s="196">
        <f>IF(N859="sníž. přenesená",J859,0)</f>
        <v>0</v>
      </c>
      <c r="BI859" s="196">
        <f>IF(N859="nulová",J859,0)</f>
        <v>0</v>
      </c>
      <c r="BJ859" s="17" t="s">
        <v>145</v>
      </c>
      <c r="BK859" s="196">
        <f>ROUND(I859*H859,2)</f>
        <v>0</v>
      </c>
      <c r="BL859" s="17" t="s">
        <v>254</v>
      </c>
      <c r="BM859" s="195" t="s">
        <v>1465</v>
      </c>
    </row>
    <row r="860" spans="1:65" s="13" customFormat="1" ht="11.25">
      <c r="B860" s="197"/>
      <c r="C860" s="198"/>
      <c r="D860" s="199" t="s">
        <v>147</v>
      </c>
      <c r="E860" s="200" t="s">
        <v>1</v>
      </c>
      <c r="F860" s="201" t="s">
        <v>1466</v>
      </c>
      <c r="G860" s="198"/>
      <c r="H860" s="200" t="s">
        <v>1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147</v>
      </c>
      <c r="AU860" s="207" t="s">
        <v>145</v>
      </c>
      <c r="AV860" s="13" t="s">
        <v>81</v>
      </c>
      <c r="AW860" s="13" t="s">
        <v>31</v>
      </c>
      <c r="AX860" s="13" t="s">
        <v>73</v>
      </c>
      <c r="AY860" s="207" t="s">
        <v>137</v>
      </c>
    </row>
    <row r="861" spans="1:65" s="14" customFormat="1" ht="11.25">
      <c r="B861" s="208"/>
      <c r="C861" s="209"/>
      <c r="D861" s="199" t="s">
        <v>147</v>
      </c>
      <c r="E861" s="210" t="s">
        <v>1</v>
      </c>
      <c r="F861" s="211" t="s">
        <v>1467</v>
      </c>
      <c r="G861" s="209"/>
      <c r="H861" s="212">
        <v>38.700000000000003</v>
      </c>
      <c r="I861" s="213"/>
      <c r="J861" s="209"/>
      <c r="K861" s="209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147</v>
      </c>
      <c r="AU861" s="218" t="s">
        <v>145</v>
      </c>
      <c r="AV861" s="14" t="s">
        <v>145</v>
      </c>
      <c r="AW861" s="14" t="s">
        <v>31</v>
      </c>
      <c r="AX861" s="14" t="s">
        <v>81</v>
      </c>
      <c r="AY861" s="218" t="s">
        <v>137</v>
      </c>
    </row>
    <row r="862" spans="1:65" s="2" customFormat="1" ht="37.9" customHeight="1">
      <c r="A862" s="34"/>
      <c r="B862" s="35"/>
      <c r="C862" s="230" t="s">
        <v>1468</v>
      </c>
      <c r="D862" s="230" t="s">
        <v>374</v>
      </c>
      <c r="E862" s="231" t="s">
        <v>1469</v>
      </c>
      <c r="F862" s="232" t="s">
        <v>1470</v>
      </c>
      <c r="G862" s="233" t="s">
        <v>152</v>
      </c>
      <c r="H862" s="234">
        <v>42.57</v>
      </c>
      <c r="I862" s="235"/>
      <c r="J862" s="236">
        <f>ROUND(I862*H862,2)</f>
        <v>0</v>
      </c>
      <c r="K862" s="237"/>
      <c r="L862" s="238"/>
      <c r="M862" s="239" t="s">
        <v>1</v>
      </c>
      <c r="N862" s="240" t="s">
        <v>39</v>
      </c>
      <c r="O862" s="71"/>
      <c r="P862" s="193">
        <f>O862*H862</f>
        <v>0</v>
      </c>
      <c r="Q862" s="193">
        <v>2.5999999999999999E-3</v>
      </c>
      <c r="R862" s="193">
        <f>Q862*H862</f>
        <v>0.11068199999999999</v>
      </c>
      <c r="S862" s="193">
        <v>0</v>
      </c>
      <c r="T862" s="194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195" t="s">
        <v>335</v>
      </c>
      <c r="AT862" s="195" t="s">
        <v>374</v>
      </c>
      <c r="AU862" s="195" t="s">
        <v>145</v>
      </c>
      <c r="AY862" s="17" t="s">
        <v>137</v>
      </c>
      <c r="BE862" s="196">
        <f>IF(N862="základní",J862,0)</f>
        <v>0</v>
      </c>
      <c r="BF862" s="196">
        <f>IF(N862="snížená",J862,0)</f>
        <v>0</v>
      </c>
      <c r="BG862" s="196">
        <f>IF(N862="zákl. přenesená",J862,0)</f>
        <v>0</v>
      </c>
      <c r="BH862" s="196">
        <f>IF(N862="sníž. přenesená",J862,0)</f>
        <v>0</v>
      </c>
      <c r="BI862" s="196">
        <f>IF(N862="nulová",J862,0)</f>
        <v>0</v>
      </c>
      <c r="BJ862" s="17" t="s">
        <v>145</v>
      </c>
      <c r="BK862" s="196">
        <f>ROUND(I862*H862,2)</f>
        <v>0</v>
      </c>
      <c r="BL862" s="17" t="s">
        <v>254</v>
      </c>
      <c r="BM862" s="195" t="s">
        <v>1471</v>
      </c>
    </row>
    <row r="863" spans="1:65" s="13" customFormat="1" ht="11.25">
      <c r="B863" s="197"/>
      <c r="C863" s="198"/>
      <c r="D863" s="199" t="s">
        <v>147</v>
      </c>
      <c r="E863" s="200" t="s">
        <v>1</v>
      </c>
      <c r="F863" s="201" t="s">
        <v>1472</v>
      </c>
      <c r="G863" s="198"/>
      <c r="H863" s="200" t="s">
        <v>1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147</v>
      </c>
      <c r="AU863" s="207" t="s">
        <v>145</v>
      </c>
      <c r="AV863" s="13" t="s">
        <v>81</v>
      </c>
      <c r="AW863" s="13" t="s">
        <v>31</v>
      </c>
      <c r="AX863" s="13" t="s">
        <v>73</v>
      </c>
      <c r="AY863" s="207" t="s">
        <v>137</v>
      </c>
    </row>
    <row r="864" spans="1:65" s="14" customFormat="1" ht="11.25">
      <c r="B864" s="208"/>
      <c r="C864" s="209"/>
      <c r="D864" s="199" t="s">
        <v>147</v>
      </c>
      <c r="E864" s="210" t="s">
        <v>1</v>
      </c>
      <c r="F864" s="211" t="s">
        <v>1473</v>
      </c>
      <c r="G864" s="209"/>
      <c r="H864" s="212">
        <v>38.700000000000003</v>
      </c>
      <c r="I864" s="213"/>
      <c r="J864" s="209"/>
      <c r="K864" s="209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147</v>
      </c>
      <c r="AU864" s="218" t="s">
        <v>145</v>
      </c>
      <c r="AV864" s="14" t="s">
        <v>145</v>
      </c>
      <c r="AW864" s="14" t="s">
        <v>31</v>
      </c>
      <c r="AX864" s="14" t="s">
        <v>81</v>
      </c>
      <c r="AY864" s="218" t="s">
        <v>137</v>
      </c>
    </row>
    <row r="865" spans="1:65" s="14" customFormat="1" ht="11.25">
      <c r="B865" s="208"/>
      <c r="C865" s="209"/>
      <c r="D865" s="199" t="s">
        <v>147</v>
      </c>
      <c r="E865" s="209"/>
      <c r="F865" s="211" t="s">
        <v>1474</v>
      </c>
      <c r="G865" s="209"/>
      <c r="H865" s="212">
        <v>42.57</v>
      </c>
      <c r="I865" s="213"/>
      <c r="J865" s="209"/>
      <c r="K865" s="209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147</v>
      </c>
      <c r="AU865" s="218" t="s">
        <v>145</v>
      </c>
      <c r="AV865" s="14" t="s">
        <v>145</v>
      </c>
      <c r="AW865" s="14" t="s">
        <v>4</v>
      </c>
      <c r="AX865" s="14" t="s">
        <v>81</v>
      </c>
      <c r="AY865" s="218" t="s">
        <v>137</v>
      </c>
    </row>
    <row r="866" spans="1:65" s="2" customFormat="1" ht="24.2" customHeight="1">
      <c r="A866" s="34"/>
      <c r="B866" s="35"/>
      <c r="C866" s="183" t="s">
        <v>1475</v>
      </c>
      <c r="D866" s="183" t="s">
        <v>140</v>
      </c>
      <c r="E866" s="184" t="s">
        <v>1476</v>
      </c>
      <c r="F866" s="185" t="s">
        <v>1477</v>
      </c>
      <c r="G866" s="186" t="s">
        <v>244</v>
      </c>
      <c r="H866" s="187">
        <v>10</v>
      </c>
      <c r="I866" s="188"/>
      <c r="J866" s="189">
        <f>ROUND(I866*H866,2)</f>
        <v>0</v>
      </c>
      <c r="K866" s="190"/>
      <c r="L866" s="39"/>
      <c r="M866" s="191" t="s">
        <v>1</v>
      </c>
      <c r="N866" s="192" t="s">
        <v>39</v>
      </c>
      <c r="O866" s="71"/>
      <c r="P866" s="193">
        <f>O866*H866</f>
        <v>0</v>
      </c>
      <c r="Q866" s="193">
        <v>2.0000000000000002E-5</v>
      </c>
      <c r="R866" s="193">
        <f>Q866*H866</f>
        <v>2.0000000000000001E-4</v>
      </c>
      <c r="S866" s="193">
        <v>0</v>
      </c>
      <c r="T866" s="194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195" t="s">
        <v>254</v>
      </c>
      <c r="AT866" s="195" t="s">
        <v>140</v>
      </c>
      <c r="AU866" s="195" t="s">
        <v>145</v>
      </c>
      <c r="AY866" s="17" t="s">
        <v>137</v>
      </c>
      <c r="BE866" s="196">
        <f>IF(N866="základní",J866,0)</f>
        <v>0</v>
      </c>
      <c r="BF866" s="196">
        <f>IF(N866="snížená",J866,0)</f>
        <v>0</v>
      </c>
      <c r="BG866" s="196">
        <f>IF(N866="zákl. přenesená",J866,0)</f>
        <v>0</v>
      </c>
      <c r="BH866" s="196">
        <f>IF(N866="sníž. přenesená",J866,0)</f>
        <v>0</v>
      </c>
      <c r="BI866" s="196">
        <f>IF(N866="nulová",J866,0)</f>
        <v>0</v>
      </c>
      <c r="BJ866" s="17" t="s">
        <v>145</v>
      </c>
      <c r="BK866" s="196">
        <f>ROUND(I866*H866,2)</f>
        <v>0</v>
      </c>
      <c r="BL866" s="17" t="s">
        <v>254</v>
      </c>
      <c r="BM866" s="195" t="s">
        <v>1478</v>
      </c>
    </row>
    <row r="867" spans="1:65" s="2" customFormat="1" ht="21.75" customHeight="1">
      <c r="A867" s="34"/>
      <c r="B867" s="35"/>
      <c r="C867" s="183" t="s">
        <v>1479</v>
      </c>
      <c r="D867" s="183" t="s">
        <v>140</v>
      </c>
      <c r="E867" s="184" t="s">
        <v>1480</v>
      </c>
      <c r="F867" s="185" t="s">
        <v>1481</v>
      </c>
      <c r="G867" s="186" t="s">
        <v>244</v>
      </c>
      <c r="H867" s="187">
        <v>14.68</v>
      </c>
      <c r="I867" s="188"/>
      <c r="J867" s="189">
        <f>ROUND(I867*H867,2)</f>
        <v>0</v>
      </c>
      <c r="K867" s="190"/>
      <c r="L867" s="39"/>
      <c r="M867" s="191" t="s">
        <v>1</v>
      </c>
      <c r="N867" s="192" t="s">
        <v>39</v>
      </c>
      <c r="O867" s="71"/>
      <c r="P867" s="193">
        <f>O867*H867</f>
        <v>0</v>
      </c>
      <c r="Q867" s="193">
        <v>0</v>
      </c>
      <c r="R867" s="193">
        <f>Q867*H867</f>
        <v>0</v>
      </c>
      <c r="S867" s="193">
        <v>2.9999999999999997E-4</v>
      </c>
      <c r="T867" s="194">
        <f>S867*H867</f>
        <v>4.4039999999999999E-3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195" t="s">
        <v>254</v>
      </c>
      <c r="AT867" s="195" t="s">
        <v>140</v>
      </c>
      <c r="AU867" s="195" t="s">
        <v>145</v>
      </c>
      <c r="AY867" s="17" t="s">
        <v>137</v>
      </c>
      <c r="BE867" s="196">
        <f>IF(N867="základní",J867,0)</f>
        <v>0</v>
      </c>
      <c r="BF867" s="196">
        <f>IF(N867="snížená",J867,0)</f>
        <v>0</v>
      </c>
      <c r="BG867" s="196">
        <f>IF(N867="zákl. přenesená",J867,0)</f>
        <v>0</v>
      </c>
      <c r="BH867" s="196">
        <f>IF(N867="sníž. přenesená",J867,0)</f>
        <v>0</v>
      </c>
      <c r="BI867" s="196">
        <f>IF(N867="nulová",J867,0)</f>
        <v>0</v>
      </c>
      <c r="BJ867" s="17" t="s">
        <v>145</v>
      </c>
      <c r="BK867" s="196">
        <f>ROUND(I867*H867,2)</f>
        <v>0</v>
      </c>
      <c r="BL867" s="17" t="s">
        <v>254</v>
      </c>
      <c r="BM867" s="195" t="s">
        <v>1482</v>
      </c>
    </row>
    <row r="868" spans="1:65" s="13" customFormat="1" ht="11.25">
      <c r="B868" s="197"/>
      <c r="C868" s="198"/>
      <c r="D868" s="199" t="s">
        <v>147</v>
      </c>
      <c r="E868" s="200" t="s">
        <v>1</v>
      </c>
      <c r="F868" s="201" t="s">
        <v>176</v>
      </c>
      <c r="G868" s="198"/>
      <c r="H868" s="200" t="s">
        <v>1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147</v>
      </c>
      <c r="AU868" s="207" t="s">
        <v>145</v>
      </c>
      <c r="AV868" s="13" t="s">
        <v>81</v>
      </c>
      <c r="AW868" s="13" t="s">
        <v>31</v>
      </c>
      <c r="AX868" s="13" t="s">
        <v>73</v>
      </c>
      <c r="AY868" s="207" t="s">
        <v>137</v>
      </c>
    </row>
    <row r="869" spans="1:65" s="14" customFormat="1" ht="11.25">
      <c r="B869" s="208"/>
      <c r="C869" s="209"/>
      <c r="D869" s="199" t="s">
        <v>147</v>
      </c>
      <c r="E869" s="210" t="s">
        <v>1</v>
      </c>
      <c r="F869" s="211" t="s">
        <v>1483</v>
      </c>
      <c r="G869" s="209"/>
      <c r="H869" s="212">
        <v>14.68</v>
      </c>
      <c r="I869" s="213"/>
      <c r="J869" s="209"/>
      <c r="K869" s="209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147</v>
      </c>
      <c r="AU869" s="218" t="s">
        <v>145</v>
      </c>
      <c r="AV869" s="14" t="s">
        <v>145</v>
      </c>
      <c r="AW869" s="14" t="s">
        <v>31</v>
      </c>
      <c r="AX869" s="14" t="s">
        <v>81</v>
      </c>
      <c r="AY869" s="218" t="s">
        <v>137</v>
      </c>
    </row>
    <row r="870" spans="1:65" s="2" customFormat="1" ht="16.5" customHeight="1">
      <c r="A870" s="34"/>
      <c r="B870" s="35"/>
      <c r="C870" s="183" t="s">
        <v>1484</v>
      </c>
      <c r="D870" s="183" t="s">
        <v>140</v>
      </c>
      <c r="E870" s="184" t="s">
        <v>1485</v>
      </c>
      <c r="F870" s="185" t="s">
        <v>1486</v>
      </c>
      <c r="G870" s="186" t="s">
        <v>244</v>
      </c>
      <c r="H870" s="187">
        <v>40.020000000000003</v>
      </c>
      <c r="I870" s="188"/>
      <c r="J870" s="189">
        <f>ROUND(I870*H870,2)</f>
        <v>0</v>
      </c>
      <c r="K870" s="190"/>
      <c r="L870" s="39"/>
      <c r="M870" s="191" t="s">
        <v>1</v>
      </c>
      <c r="N870" s="192" t="s">
        <v>39</v>
      </c>
      <c r="O870" s="71"/>
      <c r="P870" s="193">
        <f>O870*H870</f>
        <v>0</v>
      </c>
      <c r="Q870" s="193">
        <v>1.0000000000000001E-5</v>
      </c>
      <c r="R870" s="193">
        <f>Q870*H870</f>
        <v>4.0020000000000008E-4</v>
      </c>
      <c r="S870" s="193">
        <v>0</v>
      </c>
      <c r="T870" s="194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95" t="s">
        <v>254</v>
      </c>
      <c r="AT870" s="195" t="s">
        <v>140</v>
      </c>
      <c r="AU870" s="195" t="s">
        <v>145</v>
      </c>
      <c r="AY870" s="17" t="s">
        <v>137</v>
      </c>
      <c r="BE870" s="196">
        <f>IF(N870="základní",J870,0)</f>
        <v>0</v>
      </c>
      <c r="BF870" s="196">
        <f>IF(N870="snížená",J870,0)</f>
        <v>0</v>
      </c>
      <c r="BG870" s="196">
        <f>IF(N870="zákl. přenesená",J870,0)</f>
        <v>0</v>
      </c>
      <c r="BH870" s="196">
        <f>IF(N870="sníž. přenesená",J870,0)</f>
        <v>0</v>
      </c>
      <c r="BI870" s="196">
        <f>IF(N870="nulová",J870,0)</f>
        <v>0</v>
      </c>
      <c r="BJ870" s="17" t="s">
        <v>145</v>
      </c>
      <c r="BK870" s="196">
        <f>ROUND(I870*H870,2)</f>
        <v>0</v>
      </c>
      <c r="BL870" s="17" t="s">
        <v>254</v>
      </c>
      <c r="BM870" s="195" t="s">
        <v>1487</v>
      </c>
    </row>
    <row r="871" spans="1:65" s="13" customFormat="1" ht="11.25">
      <c r="B871" s="197"/>
      <c r="C871" s="198"/>
      <c r="D871" s="199" t="s">
        <v>147</v>
      </c>
      <c r="E871" s="200" t="s">
        <v>1</v>
      </c>
      <c r="F871" s="201" t="s">
        <v>174</v>
      </c>
      <c r="G871" s="198"/>
      <c r="H871" s="200" t="s">
        <v>1</v>
      </c>
      <c r="I871" s="202"/>
      <c r="J871" s="198"/>
      <c r="K871" s="198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147</v>
      </c>
      <c r="AU871" s="207" t="s">
        <v>145</v>
      </c>
      <c r="AV871" s="13" t="s">
        <v>81</v>
      </c>
      <c r="AW871" s="13" t="s">
        <v>31</v>
      </c>
      <c r="AX871" s="13" t="s">
        <v>73</v>
      </c>
      <c r="AY871" s="207" t="s">
        <v>137</v>
      </c>
    </row>
    <row r="872" spans="1:65" s="14" customFormat="1" ht="11.25">
      <c r="B872" s="208"/>
      <c r="C872" s="209"/>
      <c r="D872" s="199" t="s">
        <v>147</v>
      </c>
      <c r="E872" s="210" t="s">
        <v>1</v>
      </c>
      <c r="F872" s="211" t="s">
        <v>1488</v>
      </c>
      <c r="G872" s="209"/>
      <c r="H872" s="212">
        <v>16.66</v>
      </c>
      <c r="I872" s="213"/>
      <c r="J872" s="209"/>
      <c r="K872" s="209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147</v>
      </c>
      <c r="AU872" s="218" t="s">
        <v>145</v>
      </c>
      <c r="AV872" s="14" t="s">
        <v>145</v>
      </c>
      <c r="AW872" s="14" t="s">
        <v>31</v>
      </c>
      <c r="AX872" s="14" t="s">
        <v>73</v>
      </c>
      <c r="AY872" s="218" t="s">
        <v>137</v>
      </c>
    </row>
    <row r="873" spans="1:65" s="13" customFormat="1" ht="11.25">
      <c r="B873" s="197"/>
      <c r="C873" s="198"/>
      <c r="D873" s="199" t="s">
        <v>147</v>
      </c>
      <c r="E873" s="200" t="s">
        <v>1</v>
      </c>
      <c r="F873" s="201" t="s">
        <v>176</v>
      </c>
      <c r="G873" s="198"/>
      <c r="H873" s="200" t="s">
        <v>1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147</v>
      </c>
      <c r="AU873" s="207" t="s">
        <v>145</v>
      </c>
      <c r="AV873" s="13" t="s">
        <v>81</v>
      </c>
      <c r="AW873" s="13" t="s">
        <v>31</v>
      </c>
      <c r="AX873" s="13" t="s">
        <v>73</v>
      </c>
      <c r="AY873" s="207" t="s">
        <v>137</v>
      </c>
    </row>
    <row r="874" spans="1:65" s="14" customFormat="1" ht="11.25">
      <c r="B874" s="208"/>
      <c r="C874" s="209"/>
      <c r="D874" s="199" t="s">
        <v>147</v>
      </c>
      <c r="E874" s="210" t="s">
        <v>1</v>
      </c>
      <c r="F874" s="211" t="s">
        <v>1489</v>
      </c>
      <c r="G874" s="209"/>
      <c r="H874" s="212">
        <v>15.48</v>
      </c>
      <c r="I874" s="213"/>
      <c r="J874" s="209"/>
      <c r="K874" s="209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147</v>
      </c>
      <c r="AU874" s="218" t="s">
        <v>145</v>
      </c>
      <c r="AV874" s="14" t="s">
        <v>145</v>
      </c>
      <c r="AW874" s="14" t="s">
        <v>31</v>
      </c>
      <c r="AX874" s="14" t="s">
        <v>73</v>
      </c>
      <c r="AY874" s="218" t="s">
        <v>137</v>
      </c>
    </row>
    <row r="875" spans="1:65" s="13" customFormat="1" ht="11.25">
      <c r="B875" s="197"/>
      <c r="C875" s="198"/>
      <c r="D875" s="199" t="s">
        <v>147</v>
      </c>
      <c r="E875" s="200" t="s">
        <v>1</v>
      </c>
      <c r="F875" s="201" t="s">
        <v>166</v>
      </c>
      <c r="G875" s="198"/>
      <c r="H875" s="200" t="s">
        <v>1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147</v>
      </c>
      <c r="AU875" s="207" t="s">
        <v>145</v>
      </c>
      <c r="AV875" s="13" t="s">
        <v>81</v>
      </c>
      <c r="AW875" s="13" t="s">
        <v>31</v>
      </c>
      <c r="AX875" s="13" t="s">
        <v>73</v>
      </c>
      <c r="AY875" s="207" t="s">
        <v>137</v>
      </c>
    </row>
    <row r="876" spans="1:65" s="14" customFormat="1" ht="11.25">
      <c r="B876" s="208"/>
      <c r="C876" s="209"/>
      <c r="D876" s="199" t="s">
        <v>147</v>
      </c>
      <c r="E876" s="210" t="s">
        <v>1</v>
      </c>
      <c r="F876" s="211" t="s">
        <v>1490</v>
      </c>
      <c r="G876" s="209"/>
      <c r="H876" s="212">
        <v>7.8800000000000008</v>
      </c>
      <c r="I876" s="213"/>
      <c r="J876" s="209"/>
      <c r="K876" s="209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147</v>
      </c>
      <c r="AU876" s="218" t="s">
        <v>145</v>
      </c>
      <c r="AV876" s="14" t="s">
        <v>145</v>
      </c>
      <c r="AW876" s="14" t="s">
        <v>31</v>
      </c>
      <c r="AX876" s="14" t="s">
        <v>73</v>
      </c>
      <c r="AY876" s="218" t="s">
        <v>137</v>
      </c>
    </row>
    <row r="877" spans="1:65" s="15" customFormat="1" ht="11.25">
      <c r="B877" s="219"/>
      <c r="C877" s="220"/>
      <c r="D877" s="199" t="s">
        <v>147</v>
      </c>
      <c r="E877" s="221" t="s">
        <v>1</v>
      </c>
      <c r="F877" s="222" t="s">
        <v>178</v>
      </c>
      <c r="G877" s="220"/>
      <c r="H877" s="223">
        <v>40.020000000000003</v>
      </c>
      <c r="I877" s="224"/>
      <c r="J877" s="220"/>
      <c r="K877" s="220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147</v>
      </c>
      <c r="AU877" s="229" t="s">
        <v>145</v>
      </c>
      <c r="AV877" s="15" t="s">
        <v>144</v>
      </c>
      <c r="AW877" s="15" t="s">
        <v>31</v>
      </c>
      <c r="AX877" s="15" t="s">
        <v>81</v>
      </c>
      <c r="AY877" s="229" t="s">
        <v>137</v>
      </c>
    </row>
    <row r="878" spans="1:65" s="2" customFormat="1" ht="16.5" customHeight="1">
      <c r="A878" s="34"/>
      <c r="B878" s="35"/>
      <c r="C878" s="230" t="s">
        <v>1491</v>
      </c>
      <c r="D878" s="230" t="s">
        <v>374</v>
      </c>
      <c r="E878" s="231" t="s">
        <v>1492</v>
      </c>
      <c r="F878" s="232" t="s">
        <v>1493</v>
      </c>
      <c r="G878" s="233" t="s">
        <v>244</v>
      </c>
      <c r="H878" s="234">
        <v>40.82</v>
      </c>
      <c r="I878" s="235"/>
      <c r="J878" s="236">
        <f>ROUND(I878*H878,2)</f>
        <v>0</v>
      </c>
      <c r="K878" s="237"/>
      <c r="L878" s="238"/>
      <c r="M878" s="239" t="s">
        <v>1</v>
      </c>
      <c r="N878" s="240" t="s">
        <v>39</v>
      </c>
      <c r="O878" s="71"/>
      <c r="P878" s="193">
        <f>O878*H878</f>
        <v>0</v>
      </c>
      <c r="Q878" s="193">
        <v>5.0000000000000001E-4</v>
      </c>
      <c r="R878" s="193">
        <f>Q878*H878</f>
        <v>2.0410000000000001E-2</v>
      </c>
      <c r="S878" s="193">
        <v>0</v>
      </c>
      <c r="T878" s="194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195" t="s">
        <v>335</v>
      </c>
      <c r="AT878" s="195" t="s">
        <v>374</v>
      </c>
      <c r="AU878" s="195" t="s">
        <v>145</v>
      </c>
      <c r="AY878" s="17" t="s">
        <v>137</v>
      </c>
      <c r="BE878" s="196">
        <f>IF(N878="základní",J878,0)</f>
        <v>0</v>
      </c>
      <c r="BF878" s="196">
        <f>IF(N878="snížená",J878,0)</f>
        <v>0</v>
      </c>
      <c r="BG878" s="196">
        <f>IF(N878="zákl. přenesená",J878,0)</f>
        <v>0</v>
      </c>
      <c r="BH878" s="196">
        <f>IF(N878="sníž. přenesená",J878,0)</f>
        <v>0</v>
      </c>
      <c r="BI878" s="196">
        <f>IF(N878="nulová",J878,0)</f>
        <v>0</v>
      </c>
      <c r="BJ878" s="17" t="s">
        <v>145</v>
      </c>
      <c r="BK878" s="196">
        <f>ROUND(I878*H878,2)</f>
        <v>0</v>
      </c>
      <c r="BL878" s="17" t="s">
        <v>254</v>
      </c>
      <c r="BM878" s="195" t="s">
        <v>1494</v>
      </c>
    </row>
    <row r="879" spans="1:65" s="14" customFormat="1" ht="11.25">
      <c r="B879" s="208"/>
      <c r="C879" s="209"/>
      <c r="D879" s="199" t="s">
        <v>147</v>
      </c>
      <c r="E879" s="209"/>
      <c r="F879" s="211" t="s">
        <v>1495</v>
      </c>
      <c r="G879" s="209"/>
      <c r="H879" s="212">
        <v>40.82</v>
      </c>
      <c r="I879" s="213"/>
      <c r="J879" s="209"/>
      <c r="K879" s="209"/>
      <c r="L879" s="214"/>
      <c r="M879" s="215"/>
      <c r="N879" s="216"/>
      <c r="O879" s="216"/>
      <c r="P879" s="216"/>
      <c r="Q879" s="216"/>
      <c r="R879" s="216"/>
      <c r="S879" s="216"/>
      <c r="T879" s="217"/>
      <c r="AT879" s="218" t="s">
        <v>147</v>
      </c>
      <c r="AU879" s="218" t="s">
        <v>145</v>
      </c>
      <c r="AV879" s="14" t="s">
        <v>145</v>
      </c>
      <c r="AW879" s="14" t="s">
        <v>4</v>
      </c>
      <c r="AX879" s="14" t="s">
        <v>81</v>
      </c>
      <c r="AY879" s="218" t="s">
        <v>137</v>
      </c>
    </row>
    <row r="880" spans="1:65" s="2" customFormat="1" ht="16.5" customHeight="1">
      <c r="A880" s="34"/>
      <c r="B880" s="35"/>
      <c r="C880" s="183" t="s">
        <v>1496</v>
      </c>
      <c r="D880" s="183" t="s">
        <v>140</v>
      </c>
      <c r="E880" s="184" t="s">
        <v>1497</v>
      </c>
      <c r="F880" s="185" t="s">
        <v>1498</v>
      </c>
      <c r="G880" s="186" t="s">
        <v>244</v>
      </c>
      <c r="H880" s="187">
        <v>40.020000000000003</v>
      </c>
      <c r="I880" s="188"/>
      <c r="J880" s="189">
        <f>ROUND(I880*H880,2)</f>
        <v>0</v>
      </c>
      <c r="K880" s="190"/>
      <c r="L880" s="39"/>
      <c r="M880" s="191" t="s">
        <v>1</v>
      </c>
      <c r="N880" s="192" t="s">
        <v>39</v>
      </c>
      <c r="O880" s="71"/>
      <c r="P880" s="193">
        <f>O880*H880</f>
        <v>0</v>
      </c>
      <c r="Q880" s="193">
        <v>3.0000000000000001E-5</v>
      </c>
      <c r="R880" s="193">
        <f>Q880*H880</f>
        <v>1.2006E-3</v>
      </c>
      <c r="S880" s="193">
        <v>0</v>
      </c>
      <c r="T880" s="194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195" t="s">
        <v>254</v>
      </c>
      <c r="AT880" s="195" t="s">
        <v>140</v>
      </c>
      <c r="AU880" s="195" t="s">
        <v>145</v>
      </c>
      <c r="AY880" s="17" t="s">
        <v>137</v>
      </c>
      <c r="BE880" s="196">
        <f>IF(N880="základní",J880,0)</f>
        <v>0</v>
      </c>
      <c r="BF880" s="196">
        <f>IF(N880="snížená",J880,0)</f>
        <v>0</v>
      </c>
      <c r="BG880" s="196">
        <f>IF(N880="zákl. přenesená",J880,0)</f>
        <v>0</v>
      </c>
      <c r="BH880" s="196">
        <f>IF(N880="sníž. přenesená",J880,0)</f>
        <v>0</v>
      </c>
      <c r="BI880" s="196">
        <f>IF(N880="nulová",J880,0)</f>
        <v>0</v>
      </c>
      <c r="BJ880" s="17" t="s">
        <v>145</v>
      </c>
      <c r="BK880" s="196">
        <f>ROUND(I880*H880,2)</f>
        <v>0</v>
      </c>
      <c r="BL880" s="17" t="s">
        <v>254</v>
      </c>
      <c r="BM880" s="195" t="s">
        <v>1499</v>
      </c>
    </row>
    <row r="881" spans="1:65" s="13" customFormat="1" ht="11.25">
      <c r="B881" s="197"/>
      <c r="C881" s="198"/>
      <c r="D881" s="199" t="s">
        <v>147</v>
      </c>
      <c r="E881" s="200" t="s">
        <v>1</v>
      </c>
      <c r="F881" s="201" t="s">
        <v>1500</v>
      </c>
      <c r="G881" s="198"/>
      <c r="H881" s="200" t="s">
        <v>1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147</v>
      </c>
      <c r="AU881" s="207" t="s">
        <v>145</v>
      </c>
      <c r="AV881" s="13" t="s">
        <v>81</v>
      </c>
      <c r="AW881" s="13" t="s">
        <v>31</v>
      </c>
      <c r="AX881" s="13" t="s">
        <v>73</v>
      </c>
      <c r="AY881" s="207" t="s">
        <v>137</v>
      </c>
    </row>
    <row r="882" spans="1:65" s="13" customFormat="1" ht="11.25">
      <c r="B882" s="197"/>
      <c r="C882" s="198"/>
      <c r="D882" s="199" t="s">
        <v>147</v>
      </c>
      <c r="E882" s="200" t="s">
        <v>1</v>
      </c>
      <c r="F882" s="201" t="s">
        <v>174</v>
      </c>
      <c r="G882" s="198"/>
      <c r="H882" s="200" t="s">
        <v>1</v>
      </c>
      <c r="I882" s="202"/>
      <c r="J882" s="198"/>
      <c r="K882" s="198"/>
      <c r="L882" s="203"/>
      <c r="M882" s="204"/>
      <c r="N882" s="205"/>
      <c r="O882" s="205"/>
      <c r="P882" s="205"/>
      <c r="Q882" s="205"/>
      <c r="R882" s="205"/>
      <c r="S882" s="205"/>
      <c r="T882" s="206"/>
      <c r="AT882" s="207" t="s">
        <v>147</v>
      </c>
      <c r="AU882" s="207" t="s">
        <v>145</v>
      </c>
      <c r="AV882" s="13" t="s">
        <v>81</v>
      </c>
      <c r="AW882" s="13" t="s">
        <v>31</v>
      </c>
      <c r="AX882" s="13" t="s">
        <v>73</v>
      </c>
      <c r="AY882" s="207" t="s">
        <v>137</v>
      </c>
    </row>
    <row r="883" spans="1:65" s="14" customFormat="1" ht="11.25">
      <c r="B883" s="208"/>
      <c r="C883" s="209"/>
      <c r="D883" s="199" t="s">
        <v>147</v>
      </c>
      <c r="E883" s="210" t="s">
        <v>1</v>
      </c>
      <c r="F883" s="211" t="s">
        <v>1488</v>
      </c>
      <c r="G883" s="209"/>
      <c r="H883" s="212">
        <v>16.66</v>
      </c>
      <c r="I883" s="213"/>
      <c r="J883" s="209"/>
      <c r="K883" s="209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147</v>
      </c>
      <c r="AU883" s="218" t="s">
        <v>145</v>
      </c>
      <c r="AV883" s="14" t="s">
        <v>145</v>
      </c>
      <c r="AW883" s="14" t="s">
        <v>31</v>
      </c>
      <c r="AX883" s="14" t="s">
        <v>73</v>
      </c>
      <c r="AY883" s="218" t="s">
        <v>137</v>
      </c>
    </row>
    <row r="884" spans="1:65" s="13" customFormat="1" ht="11.25">
      <c r="B884" s="197"/>
      <c r="C884" s="198"/>
      <c r="D884" s="199" t="s">
        <v>147</v>
      </c>
      <c r="E884" s="200" t="s">
        <v>1</v>
      </c>
      <c r="F884" s="201" t="s">
        <v>176</v>
      </c>
      <c r="G884" s="198"/>
      <c r="H884" s="200" t="s">
        <v>1</v>
      </c>
      <c r="I884" s="202"/>
      <c r="J884" s="198"/>
      <c r="K884" s="198"/>
      <c r="L884" s="203"/>
      <c r="M884" s="204"/>
      <c r="N884" s="205"/>
      <c r="O884" s="205"/>
      <c r="P884" s="205"/>
      <c r="Q884" s="205"/>
      <c r="R884" s="205"/>
      <c r="S884" s="205"/>
      <c r="T884" s="206"/>
      <c r="AT884" s="207" t="s">
        <v>147</v>
      </c>
      <c r="AU884" s="207" t="s">
        <v>145</v>
      </c>
      <c r="AV884" s="13" t="s">
        <v>81</v>
      </c>
      <c r="AW884" s="13" t="s">
        <v>31</v>
      </c>
      <c r="AX884" s="13" t="s">
        <v>73</v>
      </c>
      <c r="AY884" s="207" t="s">
        <v>137</v>
      </c>
    </row>
    <row r="885" spans="1:65" s="14" customFormat="1" ht="11.25">
      <c r="B885" s="208"/>
      <c r="C885" s="209"/>
      <c r="D885" s="199" t="s">
        <v>147</v>
      </c>
      <c r="E885" s="210" t="s">
        <v>1</v>
      </c>
      <c r="F885" s="211" t="s">
        <v>1489</v>
      </c>
      <c r="G885" s="209"/>
      <c r="H885" s="212">
        <v>15.48</v>
      </c>
      <c r="I885" s="213"/>
      <c r="J885" s="209"/>
      <c r="K885" s="209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147</v>
      </c>
      <c r="AU885" s="218" t="s">
        <v>145</v>
      </c>
      <c r="AV885" s="14" t="s">
        <v>145</v>
      </c>
      <c r="AW885" s="14" t="s">
        <v>31</v>
      </c>
      <c r="AX885" s="14" t="s">
        <v>73</v>
      </c>
      <c r="AY885" s="218" t="s">
        <v>137</v>
      </c>
    </row>
    <row r="886" spans="1:65" s="13" customFormat="1" ht="11.25">
      <c r="B886" s="197"/>
      <c r="C886" s="198"/>
      <c r="D886" s="199" t="s">
        <v>147</v>
      </c>
      <c r="E886" s="200" t="s">
        <v>1</v>
      </c>
      <c r="F886" s="201" t="s">
        <v>166</v>
      </c>
      <c r="G886" s="198"/>
      <c r="H886" s="200" t="s">
        <v>1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147</v>
      </c>
      <c r="AU886" s="207" t="s">
        <v>145</v>
      </c>
      <c r="AV886" s="13" t="s">
        <v>81</v>
      </c>
      <c r="AW886" s="13" t="s">
        <v>31</v>
      </c>
      <c r="AX886" s="13" t="s">
        <v>73</v>
      </c>
      <c r="AY886" s="207" t="s">
        <v>137</v>
      </c>
    </row>
    <row r="887" spans="1:65" s="14" customFormat="1" ht="11.25">
      <c r="B887" s="208"/>
      <c r="C887" s="209"/>
      <c r="D887" s="199" t="s">
        <v>147</v>
      </c>
      <c r="E887" s="210" t="s">
        <v>1</v>
      </c>
      <c r="F887" s="211" t="s">
        <v>1490</v>
      </c>
      <c r="G887" s="209"/>
      <c r="H887" s="212">
        <v>7.8800000000000008</v>
      </c>
      <c r="I887" s="213"/>
      <c r="J887" s="209"/>
      <c r="K887" s="209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147</v>
      </c>
      <c r="AU887" s="218" t="s">
        <v>145</v>
      </c>
      <c r="AV887" s="14" t="s">
        <v>145</v>
      </c>
      <c r="AW887" s="14" t="s">
        <v>31</v>
      </c>
      <c r="AX887" s="14" t="s">
        <v>73</v>
      </c>
      <c r="AY887" s="218" t="s">
        <v>137</v>
      </c>
    </row>
    <row r="888" spans="1:65" s="15" customFormat="1" ht="11.25">
      <c r="B888" s="219"/>
      <c r="C888" s="220"/>
      <c r="D888" s="199" t="s">
        <v>147</v>
      </c>
      <c r="E888" s="221" t="s">
        <v>1</v>
      </c>
      <c r="F888" s="222" t="s">
        <v>178</v>
      </c>
      <c r="G888" s="220"/>
      <c r="H888" s="223">
        <v>40.020000000000003</v>
      </c>
      <c r="I888" s="224"/>
      <c r="J888" s="220"/>
      <c r="K888" s="220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147</v>
      </c>
      <c r="AU888" s="229" t="s">
        <v>145</v>
      </c>
      <c r="AV888" s="15" t="s">
        <v>144</v>
      </c>
      <c r="AW888" s="15" t="s">
        <v>31</v>
      </c>
      <c r="AX888" s="15" t="s">
        <v>81</v>
      </c>
      <c r="AY888" s="229" t="s">
        <v>137</v>
      </c>
    </row>
    <row r="889" spans="1:65" s="2" customFormat="1" ht="24.2" customHeight="1">
      <c r="A889" s="34"/>
      <c r="B889" s="35"/>
      <c r="C889" s="183" t="s">
        <v>1501</v>
      </c>
      <c r="D889" s="183" t="s">
        <v>140</v>
      </c>
      <c r="E889" s="184" t="s">
        <v>1502</v>
      </c>
      <c r="F889" s="185" t="s">
        <v>1503</v>
      </c>
      <c r="G889" s="186" t="s">
        <v>143</v>
      </c>
      <c r="H889" s="187">
        <v>0.32600000000000001</v>
      </c>
      <c r="I889" s="188"/>
      <c r="J889" s="189">
        <f>ROUND(I889*H889,2)</f>
        <v>0</v>
      </c>
      <c r="K889" s="190"/>
      <c r="L889" s="39"/>
      <c r="M889" s="191" t="s">
        <v>1</v>
      </c>
      <c r="N889" s="192" t="s">
        <v>39</v>
      </c>
      <c r="O889" s="71"/>
      <c r="P889" s="193">
        <f>O889*H889</f>
        <v>0</v>
      </c>
      <c r="Q889" s="193">
        <v>0</v>
      </c>
      <c r="R889" s="193">
        <f>Q889*H889</f>
        <v>0</v>
      </c>
      <c r="S889" s="193">
        <v>0</v>
      </c>
      <c r="T889" s="194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195" t="s">
        <v>254</v>
      </c>
      <c r="AT889" s="195" t="s">
        <v>140</v>
      </c>
      <c r="AU889" s="195" t="s">
        <v>145</v>
      </c>
      <c r="AY889" s="17" t="s">
        <v>137</v>
      </c>
      <c r="BE889" s="196">
        <f>IF(N889="základní",J889,0)</f>
        <v>0</v>
      </c>
      <c r="BF889" s="196">
        <f>IF(N889="snížená",J889,0)</f>
        <v>0</v>
      </c>
      <c r="BG889" s="196">
        <f>IF(N889="zákl. přenesená",J889,0)</f>
        <v>0</v>
      </c>
      <c r="BH889" s="196">
        <f>IF(N889="sníž. přenesená",J889,0)</f>
        <v>0</v>
      </c>
      <c r="BI889" s="196">
        <f>IF(N889="nulová",J889,0)</f>
        <v>0</v>
      </c>
      <c r="BJ889" s="17" t="s">
        <v>145</v>
      </c>
      <c r="BK889" s="196">
        <f>ROUND(I889*H889,2)</f>
        <v>0</v>
      </c>
      <c r="BL889" s="17" t="s">
        <v>254</v>
      </c>
      <c r="BM889" s="195" t="s">
        <v>1504</v>
      </c>
    </row>
    <row r="890" spans="1:65" s="2" customFormat="1" ht="24.2" customHeight="1">
      <c r="A890" s="34"/>
      <c r="B890" s="35"/>
      <c r="C890" s="183" t="s">
        <v>1505</v>
      </c>
      <c r="D890" s="183" t="s">
        <v>140</v>
      </c>
      <c r="E890" s="184" t="s">
        <v>1506</v>
      </c>
      <c r="F890" s="185" t="s">
        <v>1507</v>
      </c>
      <c r="G890" s="186" t="s">
        <v>143</v>
      </c>
      <c r="H890" s="187">
        <v>0.32600000000000001</v>
      </c>
      <c r="I890" s="188"/>
      <c r="J890" s="189">
        <f>ROUND(I890*H890,2)</f>
        <v>0</v>
      </c>
      <c r="K890" s="190"/>
      <c r="L890" s="39"/>
      <c r="M890" s="191" t="s">
        <v>1</v>
      </c>
      <c r="N890" s="192" t="s">
        <v>39</v>
      </c>
      <c r="O890" s="71"/>
      <c r="P890" s="193">
        <f>O890*H890</f>
        <v>0</v>
      </c>
      <c r="Q890" s="193">
        <v>0</v>
      </c>
      <c r="R890" s="193">
        <f>Q890*H890</f>
        <v>0</v>
      </c>
      <c r="S890" s="193">
        <v>0</v>
      </c>
      <c r="T890" s="194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195" t="s">
        <v>254</v>
      </c>
      <c r="AT890" s="195" t="s">
        <v>140</v>
      </c>
      <c r="AU890" s="195" t="s">
        <v>145</v>
      </c>
      <c r="AY890" s="17" t="s">
        <v>137</v>
      </c>
      <c r="BE890" s="196">
        <f>IF(N890="základní",J890,0)</f>
        <v>0</v>
      </c>
      <c r="BF890" s="196">
        <f>IF(N890="snížená",J890,0)</f>
        <v>0</v>
      </c>
      <c r="BG890" s="196">
        <f>IF(N890="zákl. přenesená",J890,0)</f>
        <v>0</v>
      </c>
      <c r="BH890" s="196">
        <f>IF(N890="sníž. přenesená",J890,0)</f>
        <v>0</v>
      </c>
      <c r="BI890" s="196">
        <f>IF(N890="nulová",J890,0)</f>
        <v>0</v>
      </c>
      <c r="BJ890" s="17" t="s">
        <v>145</v>
      </c>
      <c r="BK890" s="196">
        <f>ROUND(I890*H890,2)</f>
        <v>0</v>
      </c>
      <c r="BL890" s="17" t="s">
        <v>254</v>
      </c>
      <c r="BM890" s="195" t="s">
        <v>1508</v>
      </c>
    </row>
    <row r="891" spans="1:65" s="12" customFormat="1" ht="22.9" customHeight="1">
      <c r="B891" s="167"/>
      <c r="C891" s="168"/>
      <c r="D891" s="169" t="s">
        <v>72</v>
      </c>
      <c r="E891" s="181" t="s">
        <v>1509</v>
      </c>
      <c r="F891" s="181" t="s">
        <v>1510</v>
      </c>
      <c r="G891" s="168"/>
      <c r="H891" s="168"/>
      <c r="I891" s="171"/>
      <c r="J891" s="182">
        <f>BK891</f>
        <v>0</v>
      </c>
      <c r="K891" s="168"/>
      <c r="L891" s="173"/>
      <c r="M891" s="174"/>
      <c r="N891" s="175"/>
      <c r="O891" s="175"/>
      <c r="P891" s="176">
        <f>SUM(P892:P950)</f>
        <v>0</v>
      </c>
      <c r="Q891" s="175"/>
      <c r="R891" s="176">
        <f>SUM(R892:R950)</f>
        <v>0.84868102999999984</v>
      </c>
      <c r="S891" s="175"/>
      <c r="T891" s="177">
        <f>SUM(T892:T950)</f>
        <v>1.4400000000000001E-3</v>
      </c>
      <c r="AR891" s="178" t="s">
        <v>145</v>
      </c>
      <c r="AT891" s="179" t="s">
        <v>72</v>
      </c>
      <c r="AU891" s="179" t="s">
        <v>81</v>
      </c>
      <c r="AY891" s="178" t="s">
        <v>137</v>
      </c>
      <c r="BK891" s="180">
        <f>SUM(BK892:BK950)</f>
        <v>0</v>
      </c>
    </row>
    <row r="892" spans="1:65" s="2" customFormat="1" ht="16.5" customHeight="1">
      <c r="A892" s="34"/>
      <c r="B892" s="35"/>
      <c r="C892" s="183" t="s">
        <v>1511</v>
      </c>
      <c r="D892" s="183" t="s">
        <v>140</v>
      </c>
      <c r="E892" s="184" t="s">
        <v>1512</v>
      </c>
      <c r="F892" s="185" t="s">
        <v>1513</v>
      </c>
      <c r="G892" s="186" t="s">
        <v>152</v>
      </c>
      <c r="H892" s="187">
        <v>18.581</v>
      </c>
      <c r="I892" s="188"/>
      <c r="J892" s="189">
        <f>ROUND(I892*H892,2)</f>
        <v>0</v>
      </c>
      <c r="K892" s="190"/>
      <c r="L892" s="39"/>
      <c r="M892" s="191" t="s">
        <v>1</v>
      </c>
      <c r="N892" s="192" t="s">
        <v>39</v>
      </c>
      <c r="O892" s="71"/>
      <c r="P892" s="193">
        <f>O892*H892</f>
        <v>0</v>
      </c>
      <c r="Q892" s="193">
        <v>0</v>
      </c>
      <c r="R892" s="193">
        <f>Q892*H892</f>
        <v>0</v>
      </c>
      <c r="S892" s="193">
        <v>0</v>
      </c>
      <c r="T892" s="194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195" t="s">
        <v>254</v>
      </c>
      <c r="AT892" s="195" t="s">
        <v>140</v>
      </c>
      <c r="AU892" s="195" t="s">
        <v>145</v>
      </c>
      <c r="AY892" s="17" t="s">
        <v>137</v>
      </c>
      <c r="BE892" s="196">
        <f>IF(N892="základní",J892,0)</f>
        <v>0</v>
      </c>
      <c r="BF892" s="196">
        <f>IF(N892="snížená",J892,0)</f>
        <v>0</v>
      </c>
      <c r="BG892" s="196">
        <f>IF(N892="zákl. přenesená",J892,0)</f>
        <v>0</v>
      </c>
      <c r="BH892" s="196">
        <f>IF(N892="sníž. přenesená",J892,0)</f>
        <v>0</v>
      </c>
      <c r="BI892" s="196">
        <f>IF(N892="nulová",J892,0)</f>
        <v>0</v>
      </c>
      <c r="BJ892" s="17" t="s">
        <v>145</v>
      </c>
      <c r="BK892" s="196">
        <f>ROUND(I892*H892,2)</f>
        <v>0</v>
      </c>
      <c r="BL892" s="17" t="s">
        <v>254</v>
      </c>
      <c r="BM892" s="195" t="s">
        <v>1514</v>
      </c>
    </row>
    <row r="893" spans="1:65" s="2" customFormat="1" ht="16.5" customHeight="1">
      <c r="A893" s="34"/>
      <c r="B893" s="35"/>
      <c r="C893" s="183" t="s">
        <v>1515</v>
      </c>
      <c r="D893" s="183" t="s">
        <v>140</v>
      </c>
      <c r="E893" s="184" t="s">
        <v>1516</v>
      </c>
      <c r="F893" s="185" t="s">
        <v>1517</v>
      </c>
      <c r="G893" s="186" t="s">
        <v>152</v>
      </c>
      <c r="H893" s="187">
        <v>18.581</v>
      </c>
      <c r="I893" s="188"/>
      <c r="J893" s="189">
        <f>ROUND(I893*H893,2)</f>
        <v>0</v>
      </c>
      <c r="K893" s="190"/>
      <c r="L893" s="39"/>
      <c r="M893" s="191" t="s">
        <v>1</v>
      </c>
      <c r="N893" s="192" t="s">
        <v>39</v>
      </c>
      <c r="O893" s="71"/>
      <c r="P893" s="193">
        <f>O893*H893</f>
        <v>0</v>
      </c>
      <c r="Q893" s="193">
        <v>2.9999999999999997E-4</v>
      </c>
      <c r="R893" s="193">
        <f>Q893*H893</f>
        <v>5.574299999999999E-3</v>
      </c>
      <c r="S893" s="193">
        <v>0</v>
      </c>
      <c r="T893" s="194">
        <f>S893*H893</f>
        <v>0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195" t="s">
        <v>254</v>
      </c>
      <c r="AT893" s="195" t="s">
        <v>140</v>
      </c>
      <c r="AU893" s="195" t="s">
        <v>145</v>
      </c>
      <c r="AY893" s="17" t="s">
        <v>137</v>
      </c>
      <c r="BE893" s="196">
        <f>IF(N893="základní",J893,0)</f>
        <v>0</v>
      </c>
      <c r="BF893" s="196">
        <f>IF(N893="snížená",J893,0)</f>
        <v>0</v>
      </c>
      <c r="BG893" s="196">
        <f>IF(N893="zákl. přenesená",J893,0)</f>
        <v>0</v>
      </c>
      <c r="BH893" s="196">
        <f>IF(N893="sníž. přenesená",J893,0)</f>
        <v>0</v>
      </c>
      <c r="BI893" s="196">
        <f>IF(N893="nulová",J893,0)</f>
        <v>0</v>
      </c>
      <c r="BJ893" s="17" t="s">
        <v>145</v>
      </c>
      <c r="BK893" s="196">
        <f>ROUND(I893*H893,2)</f>
        <v>0</v>
      </c>
      <c r="BL893" s="17" t="s">
        <v>254</v>
      </c>
      <c r="BM893" s="195" t="s">
        <v>1518</v>
      </c>
    </row>
    <row r="894" spans="1:65" s="2" customFormat="1" ht="24.2" customHeight="1">
      <c r="A894" s="34"/>
      <c r="B894" s="35"/>
      <c r="C894" s="183" t="s">
        <v>1519</v>
      </c>
      <c r="D894" s="183" t="s">
        <v>140</v>
      </c>
      <c r="E894" s="184" t="s">
        <v>1520</v>
      </c>
      <c r="F894" s="185" t="s">
        <v>1521</v>
      </c>
      <c r="G894" s="186" t="s">
        <v>233</v>
      </c>
      <c r="H894" s="187">
        <v>1</v>
      </c>
      <c r="I894" s="188"/>
      <c r="J894" s="189">
        <f>ROUND(I894*H894,2)</f>
        <v>0</v>
      </c>
      <c r="K894" s="190"/>
      <c r="L894" s="39"/>
      <c r="M894" s="191" t="s">
        <v>1</v>
      </c>
      <c r="N894" s="192" t="s">
        <v>39</v>
      </c>
      <c r="O894" s="71"/>
      <c r="P894" s="193">
        <f>O894*H894</f>
        <v>0</v>
      </c>
      <c r="Q894" s="193">
        <v>2.1000000000000001E-4</v>
      </c>
      <c r="R894" s="193">
        <f>Q894*H894</f>
        <v>2.1000000000000001E-4</v>
      </c>
      <c r="S894" s="193">
        <v>0</v>
      </c>
      <c r="T894" s="194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195" t="s">
        <v>254</v>
      </c>
      <c r="AT894" s="195" t="s">
        <v>140</v>
      </c>
      <c r="AU894" s="195" t="s">
        <v>145</v>
      </c>
      <c r="AY894" s="17" t="s">
        <v>137</v>
      </c>
      <c r="BE894" s="196">
        <f>IF(N894="základní",J894,0)</f>
        <v>0</v>
      </c>
      <c r="BF894" s="196">
        <f>IF(N894="snížená",J894,0)</f>
        <v>0</v>
      </c>
      <c r="BG894" s="196">
        <f>IF(N894="zákl. přenesená",J894,0)</f>
        <v>0</v>
      </c>
      <c r="BH894" s="196">
        <f>IF(N894="sníž. přenesená",J894,0)</f>
        <v>0</v>
      </c>
      <c r="BI894" s="196">
        <f>IF(N894="nulová",J894,0)</f>
        <v>0</v>
      </c>
      <c r="BJ894" s="17" t="s">
        <v>145</v>
      </c>
      <c r="BK894" s="196">
        <f>ROUND(I894*H894,2)</f>
        <v>0</v>
      </c>
      <c r="BL894" s="17" t="s">
        <v>254</v>
      </c>
      <c r="BM894" s="195" t="s">
        <v>1522</v>
      </c>
    </row>
    <row r="895" spans="1:65" s="13" customFormat="1" ht="11.25">
      <c r="B895" s="197"/>
      <c r="C895" s="198"/>
      <c r="D895" s="199" t="s">
        <v>147</v>
      </c>
      <c r="E895" s="200" t="s">
        <v>1</v>
      </c>
      <c r="F895" s="201" t="s">
        <v>1523</v>
      </c>
      <c r="G895" s="198"/>
      <c r="H895" s="200" t="s">
        <v>1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147</v>
      </c>
      <c r="AU895" s="207" t="s">
        <v>145</v>
      </c>
      <c r="AV895" s="13" t="s">
        <v>81</v>
      </c>
      <c r="AW895" s="13" t="s">
        <v>31</v>
      </c>
      <c r="AX895" s="13" t="s">
        <v>73</v>
      </c>
      <c r="AY895" s="207" t="s">
        <v>137</v>
      </c>
    </row>
    <row r="896" spans="1:65" s="14" customFormat="1" ht="11.25">
      <c r="B896" s="208"/>
      <c r="C896" s="209"/>
      <c r="D896" s="199" t="s">
        <v>147</v>
      </c>
      <c r="E896" s="210" t="s">
        <v>1</v>
      </c>
      <c r="F896" s="211" t="s">
        <v>81</v>
      </c>
      <c r="G896" s="209"/>
      <c r="H896" s="212">
        <v>1</v>
      </c>
      <c r="I896" s="213"/>
      <c r="J896" s="209"/>
      <c r="K896" s="209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147</v>
      </c>
      <c r="AU896" s="218" t="s">
        <v>145</v>
      </c>
      <c r="AV896" s="14" t="s">
        <v>145</v>
      </c>
      <c r="AW896" s="14" t="s">
        <v>31</v>
      </c>
      <c r="AX896" s="14" t="s">
        <v>81</v>
      </c>
      <c r="AY896" s="218" t="s">
        <v>137</v>
      </c>
    </row>
    <row r="897" spans="1:65" s="2" customFormat="1" ht="37.9" customHeight="1">
      <c r="A897" s="34"/>
      <c r="B897" s="35"/>
      <c r="C897" s="183" t="s">
        <v>1524</v>
      </c>
      <c r="D897" s="183" t="s">
        <v>140</v>
      </c>
      <c r="E897" s="184" t="s">
        <v>1525</v>
      </c>
      <c r="F897" s="185" t="s">
        <v>1526</v>
      </c>
      <c r="G897" s="186" t="s">
        <v>152</v>
      </c>
      <c r="H897" s="187">
        <v>18.581</v>
      </c>
      <c r="I897" s="188"/>
      <c r="J897" s="189">
        <f>ROUND(I897*H897,2)</f>
        <v>0</v>
      </c>
      <c r="K897" s="190"/>
      <c r="L897" s="39"/>
      <c r="M897" s="191" t="s">
        <v>1</v>
      </c>
      <c r="N897" s="192" t="s">
        <v>39</v>
      </c>
      <c r="O897" s="71"/>
      <c r="P897" s="193">
        <f>O897*H897</f>
        <v>0</v>
      </c>
      <c r="Q897" s="193">
        <v>8.9999999999999993E-3</v>
      </c>
      <c r="R897" s="193">
        <f>Q897*H897</f>
        <v>0.16722899999999999</v>
      </c>
      <c r="S897" s="193">
        <v>0</v>
      </c>
      <c r="T897" s="194">
        <f>S897*H897</f>
        <v>0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195" t="s">
        <v>254</v>
      </c>
      <c r="AT897" s="195" t="s">
        <v>140</v>
      </c>
      <c r="AU897" s="195" t="s">
        <v>145</v>
      </c>
      <c r="AY897" s="17" t="s">
        <v>137</v>
      </c>
      <c r="BE897" s="196">
        <f>IF(N897="základní",J897,0)</f>
        <v>0</v>
      </c>
      <c r="BF897" s="196">
        <f>IF(N897="snížená",J897,0)</f>
        <v>0</v>
      </c>
      <c r="BG897" s="196">
        <f>IF(N897="zákl. přenesená",J897,0)</f>
        <v>0</v>
      </c>
      <c r="BH897" s="196">
        <f>IF(N897="sníž. přenesená",J897,0)</f>
        <v>0</v>
      </c>
      <c r="BI897" s="196">
        <f>IF(N897="nulová",J897,0)</f>
        <v>0</v>
      </c>
      <c r="BJ897" s="17" t="s">
        <v>145</v>
      </c>
      <c r="BK897" s="196">
        <f>ROUND(I897*H897,2)</f>
        <v>0</v>
      </c>
      <c r="BL897" s="17" t="s">
        <v>254</v>
      </c>
      <c r="BM897" s="195" t="s">
        <v>1527</v>
      </c>
    </row>
    <row r="898" spans="1:65" s="13" customFormat="1" ht="11.25">
      <c r="B898" s="197"/>
      <c r="C898" s="198"/>
      <c r="D898" s="199" t="s">
        <v>147</v>
      </c>
      <c r="E898" s="200" t="s">
        <v>1</v>
      </c>
      <c r="F898" s="201" t="s">
        <v>170</v>
      </c>
      <c r="G898" s="198"/>
      <c r="H898" s="200" t="s">
        <v>1</v>
      </c>
      <c r="I898" s="202"/>
      <c r="J898" s="198"/>
      <c r="K898" s="198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147</v>
      </c>
      <c r="AU898" s="207" t="s">
        <v>145</v>
      </c>
      <c r="AV898" s="13" t="s">
        <v>81</v>
      </c>
      <c r="AW898" s="13" t="s">
        <v>31</v>
      </c>
      <c r="AX898" s="13" t="s">
        <v>73</v>
      </c>
      <c r="AY898" s="207" t="s">
        <v>137</v>
      </c>
    </row>
    <row r="899" spans="1:65" s="14" customFormat="1" ht="11.25">
      <c r="B899" s="208"/>
      <c r="C899" s="209"/>
      <c r="D899" s="199" t="s">
        <v>147</v>
      </c>
      <c r="E899" s="210" t="s">
        <v>1</v>
      </c>
      <c r="F899" s="211" t="s">
        <v>1528</v>
      </c>
      <c r="G899" s="209"/>
      <c r="H899" s="212">
        <v>4.9200000000000008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147</v>
      </c>
      <c r="AU899" s="218" t="s">
        <v>145</v>
      </c>
      <c r="AV899" s="14" t="s">
        <v>145</v>
      </c>
      <c r="AW899" s="14" t="s">
        <v>31</v>
      </c>
      <c r="AX899" s="14" t="s">
        <v>73</v>
      </c>
      <c r="AY899" s="218" t="s">
        <v>137</v>
      </c>
    </row>
    <row r="900" spans="1:65" s="13" customFormat="1" ht="11.25">
      <c r="B900" s="197"/>
      <c r="C900" s="198"/>
      <c r="D900" s="199" t="s">
        <v>147</v>
      </c>
      <c r="E900" s="200" t="s">
        <v>1</v>
      </c>
      <c r="F900" s="201" t="s">
        <v>172</v>
      </c>
      <c r="G900" s="198"/>
      <c r="H900" s="200" t="s">
        <v>1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147</v>
      </c>
      <c r="AU900" s="207" t="s">
        <v>145</v>
      </c>
      <c r="AV900" s="13" t="s">
        <v>81</v>
      </c>
      <c r="AW900" s="13" t="s">
        <v>31</v>
      </c>
      <c r="AX900" s="13" t="s">
        <v>73</v>
      </c>
      <c r="AY900" s="207" t="s">
        <v>137</v>
      </c>
    </row>
    <row r="901" spans="1:65" s="14" customFormat="1" ht="11.25">
      <c r="B901" s="208"/>
      <c r="C901" s="209"/>
      <c r="D901" s="199" t="s">
        <v>147</v>
      </c>
      <c r="E901" s="210" t="s">
        <v>1</v>
      </c>
      <c r="F901" s="211" t="s">
        <v>1529</v>
      </c>
      <c r="G901" s="209"/>
      <c r="H901" s="212">
        <v>13.661</v>
      </c>
      <c r="I901" s="213"/>
      <c r="J901" s="209"/>
      <c r="K901" s="209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147</v>
      </c>
      <c r="AU901" s="218" t="s">
        <v>145</v>
      </c>
      <c r="AV901" s="14" t="s">
        <v>145</v>
      </c>
      <c r="AW901" s="14" t="s">
        <v>31</v>
      </c>
      <c r="AX901" s="14" t="s">
        <v>73</v>
      </c>
      <c r="AY901" s="218" t="s">
        <v>137</v>
      </c>
    </row>
    <row r="902" spans="1:65" s="15" customFormat="1" ht="11.25">
      <c r="B902" s="219"/>
      <c r="C902" s="220"/>
      <c r="D902" s="199" t="s">
        <v>147</v>
      </c>
      <c r="E902" s="221" t="s">
        <v>1</v>
      </c>
      <c r="F902" s="222" t="s">
        <v>178</v>
      </c>
      <c r="G902" s="220"/>
      <c r="H902" s="223">
        <v>18.581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147</v>
      </c>
      <c r="AU902" s="229" t="s">
        <v>145</v>
      </c>
      <c r="AV902" s="15" t="s">
        <v>144</v>
      </c>
      <c r="AW902" s="15" t="s">
        <v>31</v>
      </c>
      <c r="AX902" s="15" t="s">
        <v>81</v>
      </c>
      <c r="AY902" s="229" t="s">
        <v>137</v>
      </c>
    </row>
    <row r="903" spans="1:65" s="2" customFormat="1" ht="24.2" customHeight="1">
      <c r="A903" s="34"/>
      <c r="B903" s="35"/>
      <c r="C903" s="230" t="s">
        <v>1530</v>
      </c>
      <c r="D903" s="230" t="s">
        <v>374</v>
      </c>
      <c r="E903" s="231" t="s">
        <v>1388</v>
      </c>
      <c r="F903" s="232" t="s">
        <v>1389</v>
      </c>
      <c r="G903" s="233" t="s">
        <v>152</v>
      </c>
      <c r="H903" s="234">
        <v>21.367999999999999</v>
      </c>
      <c r="I903" s="235"/>
      <c r="J903" s="236">
        <f>ROUND(I903*H903,2)</f>
        <v>0</v>
      </c>
      <c r="K903" s="237"/>
      <c r="L903" s="238"/>
      <c r="M903" s="239" t="s">
        <v>1</v>
      </c>
      <c r="N903" s="240" t="s">
        <v>39</v>
      </c>
      <c r="O903" s="71"/>
      <c r="P903" s="193">
        <f>O903*H903</f>
        <v>0</v>
      </c>
      <c r="Q903" s="193">
        <v>2.3699999999999999E-2</v>
      </c>
      <c r="R903" s="193">
        <f>Q903*H903</f>
        <v>0.50642159999999992</v>
      </c>
      <c r="S903" s="193">
        <v>0</v>
      </c>
      <c r="T903" s="194">
        <f>S903*H903</f>
        <v>0</v>
      </c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R903" s="195" t="s">
        <v>335</v>
      </c>
      <c r="AT903" s="195" t="s">
        <v>374</v>
      </c>
      <c r="AU903" s="195" t="s">
        <v>145</v>
      </c>
      <c r="AY903" s="17" t="s">
        <v>137</v>
      </c>
      <c r="BE903" s="196">
        <f>IF(N903="základní",J903,0)</f>
        <v>0</v>
      </c>
      <c r="BF903" s="196">
        <f>IF(N903="snížená",J903,0)</f>
        <v>0</v>
      </c>
      <c r="BG903" s="196">
        <f>IF(N903="zákl. přenesená",J903,0)</f>
        <v>0</v>
      </c>
      <c r="BH903" s="196">
        <f>IF(N903="sníž. přenesená",J903,0)</f>
        <v>0</v>
      </c>
      <c r="BI903" s="196">
        <f>IF(N903="nulová",J903,0)</f>
        <v>0</v>
      </c>
      <c r="BJ903" s="17" t="s">
        <v>145</v>
      </c>
      <c r="BK903" s="196">
        <f>ROUND(I903*H903,2)</f>
        <v>0</v>
      </c>
      <c r="BL903" s="17" t="s">
        <v>254</v>
      </c>
      <c r="BM903" s="195" t="s">
        <v>1531</v>
      </c>
    </row>
    <row r="904" spans="1:65" s="14" customFormat="1" ht="11.25">
      <c r="B904" s="208"/>
      <c r="C904" s="209"/>
      <c r="D904" s="199" t="s">
        <v>147</v>
      </c>
      <c r="E904" s="209"/>
      <c r="F904" s="211" t="s">
        <v>1532</v>
      </c>
      <c r="G904" s="209"/>
      <c r="H904" s="212">
        <v>21.367999999999999</v>
      </c>
      <c r="I904" s="213"/>
      <c r="J904" s="209"/>
      <c r="K904" s="209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147</v>
      </c>
      <c r="AU904" s="218" t="s">
        <v>145</v>
      </c>
      <c r="AV904" s="14" t="s">
        <v>145</v>
      </c>
      <c r="AW904" s="14" t="s">
        <v>4</v>
      </c>
      <c r="AX904" s="14" t="s">
        <v>81</v>
      </c>
      <c r="AY904" s="218" t="s">
        <v>137</v>
      </c>
    </row>
    <row r="905" spans="1:65" s="2" customFormat="1" ht="24.2" customHeight="1">
      <c r="A905" s="34"/>
      <c r="B905" s="35"/>
      <c r="C905" s="183" t="s">
        <v>1533</v>
      </c>
      <c r="D905" s="183" t="s">
        <v>140</v>
      </c>
      <c r="E905" s="184" t="s">
        <v>1534</v>
      </c>
      <c r="F905" s="185" t="s">
        <v>1535</v>
      </c>
      <c r="G905" s="186" t="s">
        <v>152</v>
      </c>
      <c r="H905" s="187">
        <v>18.581</v>
      </c>
      <c r="I905" s="188"/>
      <c r="J905" s="189">
        <f>ROUND(I905*H905,2)</f>
        <v>0</v>
      </c>
      <c r="K905" s="190"/>
      <c r="L905" s="39"/>
      <c r="M905" s="191" t="s">
        <v>1</v>
      </c>
      <c r="N905" s="192" t="s">
        <v>39</v>
      </c>
      <c r="O905" s="71"/>
      <c r="P905" s="193">
        <f>O905*H905</f>
        <v>0</v>
      </c>
      <c r="Q905" s="193">
        <v>0</v>
      </c>
      <c r="R905" s="193">
        <f>Q905*H905</f>
        <v>0</v>
      </c>
      <c r="S905" s="193">
        <v>0</v>
      </c>
      <c r="T905" s="194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195" t="s">
        <v>254</v>
      </c>
      <c r="AT905" s="195" t="s">
        <v>140</v>
      </c>
      <c r="AU905" s="195" t="s">
        <v>145</v>
      </c>
      <c r="AY905" s="17" t="s">
        <v>137</v>
      </c>
      <c r="BE905" s="196">
        <f>IF(N905="základní",J905,0)</f>
        <v>0</v>
      </c>
      <c r="BF905" s="196">
        <f>IF(N905="snížená",J905,0)</f>
        <v>0</v>
      </c>
      <c r="BG905" s="196">
        <f>IF(N905="zákl. přenesená",J905,0)</f>
        <v>0</v>
      </c>
      <c r="BH905" s="196">
        <f>IF(N905="sníž. přenesená",J905,0)</f>
        <v>0</v>
      </c>
      <c r="BI905" s="196">
        <f>IF(N905="nulová",J905,0)</f>
        <v>0</v>
      </c>
      <c r="BJ905" s="17" t="s">
        <v>145</v>
      </c>
      <c r="BK905" s="196">
        <f>ROUND(I905*H905,2)</f>
        <v>0</v>
      </c>
      <c r="BL905" s="17" t="s">
        <v>254</v>
      </c>
      <c r="BM905" s="195" t="s">
        <v>1536</v>
      </c>
    </row>
    <row r="906" spans="1:65" s="2" customFormat="1" ht="24.2" customHeight="1">
      <c r="A906" s="34"/>
      <c r="B906" s="35"/>
      <c r="C906" s="183" t="s">
        <v>1537</v>
      </c>
      <c r="D906" s="183" t="s">
        <v>140</v>
      </c>
      <c r="E906" s="184" t="s">
        <v>1538</v>
      </c>
      <c r="F906" s="185" t="s">
        <v>1539</v>
      </c>
      <c r="G906" s="186" t="s">
        <v>152</v>
      </c>
      <c r="H906" s="187">
        <v>0.75</v>
      </c>
      <c r="I906" s="188"/>
      <c r="J906" s="189">
        <f>ROUND(I906*H906,2)</f>
        <v>0</v>
      </c>
      <c r="K906" s="190"/>
      <c r="L906" s="39"/>
      <c r="M906" s="191" t="s">
        <v>1</v>
      </c>
      <c r="N906" s="192" t="s">
        <v>39</v>
      </c>
      <c r="O906" s="71"/>
      <c r="P906" s="193">
        <f>O906*H906</f>
        <v>0</v>
      </c>
      <c r="Q906" s="193">
        <v>5.8E-4</v>
      </c>
      <c r="R906" s="193">
        <f>Q906*H906</f>
        <v>4.35E-4</v>
      </c>
      <c r="S906" s="193">
        <v>0</v>
      </c>
      <c r="T906" s="194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195" t="s">
        <v>254</v>
      </c>
      <c r="AT906" s="195" t="s">
        <v>140</v>
      </c>
      <c r="AU906" s="195" t="s">
        <v>145</v>
      </c>
      <c r="AY906" s="17" t="s">
        <v>137</v>
      </c>
      <c r="BE906" s="196">
        <f>IF(N906="základní",J906,0)</f>
        <v>0</v>
      </c>
      <c r="BF906" s="196">
        <f>IF(N906="snížená",J906,0)</f>
        <v>0</v>
      </c>
      <c r="BG906" s="196">
        <f>IF(N906="zákl. přenesená",J906,0)</f>
        <v>0</v>
      </c>
      <c r="BH906" s="196">
        <f>IF(N906="sníž. přenesená",J906,0)</f>
        <v>0</v>
      </c>
      <c r="BI906" s="196">
        <f>IF(N906="nulová",J906,0)</f>
        <v>0</v>
      </c>
      <c r="BJ906" s="17" t="s">
        <v>145</v>
      </c>
      <c r="BK906" s="196">
        <f>ROUND(I906*H906,2)</f>
        <v>0</v>
      </c>
      <c r="BL906" s="17" t="s">
        <v>254</v>
      </c>
      <c r="BM906" s="195" t="s">
        <v>1540</v>
      </c>
    </row>
    <row r="907" spans="1:65" s="14" customFormat="1" ht="11.25">
      <c r="B907" s="208"/>
      <c r="C907" s="209"/>
      <c r="D907" s="199" t="s">
        <v>147</v>
      </c>
      <c r="E907" s="210" t="s">
        <v>1</v>
      </c>
      <c r="F907" s="211" t="s">
        <v>1541</v>
      </c>
      <c r="G907" s="209"/>
      <c r="H907" s="212">
        <v>0.75</v>
      </c>
      <c r="I907" s="213"/>
      <c r="J907" s="209"/>
      <c r="K907" s="209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147</v>
      </c>
      <c r="AU907" s="218" t="s">
        <v>145</v>
      </c>
      <c r="AV907" s="14" t="s">
        <v>145</v>
      </c>
      <c r="AW907" s="14" t="s">
        <v>31</v>
      </c>
      <c r="AX907" s="14" t="s">
        <v>81</v>
      </c>
      <c r="AY907" s="218" t="s">
        <v>137</v>
      </c>
    </row>
    <row r="908" spans="1:65" s="2" customFormat="1" ht="24.2" customHeight="1">
      <c r="A908" s="34"/>
      <c r="B908" s="35"/>
      <c r="C908" s="230" t="s">
        <v>1542</v>
      </c>
      <c r="D908" s="230" t="s">
        <v>374</v>
      </c>
      <c r="E908" s="231" t="s">
        <v>1543</v>
      </c>
      <c r="F908" s="232" t="s">
        <v>1544</v>
      </c>
      <c r="G908" s="233" t="s">
        <v>152</v>
      </c>
      <c r="H908" s="234">
        <v>0.82499999999999996</v>
      </c>
      <c r="I908" s="235"/>
      <c r="J908" s="236">
        <f>ROUND(I908*H908,2)</f>
        <v>0</v>
      </c>
      <c r="K908" s="237"/>
      <c r="L908" s="238"/>
      <c r="M908" s="239" t="s">
        <v>1</v>
      </c>
      <c r="N908" s="240" t="s">
        <v>39</v>
      </c>
      <c r="O908" s="71"/>
      <c r="P908" s="193">
        <f>O908*H908</f>
        <v>0</v>
      </c>
      <c r="Q908" s="193">
        <v>1.2E-2</v>
      </c>
      <c r="R908" s="193">
        <f>Q908*H908</f>
        <v>9.8999999999999991E-3</v>
      </c>
      <c r="S908" s="193">
        <v>0</v>
      </c>
      <c r="T908" s="194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195" t="s">
        <v>335</v>
      </c>
      <c r="AT908" s="195" t="s">
        <v>374</v>
      </c>
      <c r="AU908" s="195" t="s">
        <v>145</v>
      </c>
      <c r="AY908" s="17" t="s">
        <v>137</v>
      </c>
      <c r="BE908" s="196">
        <f>IF(N908="základní",J908,0)</f>
        <v>0</v>
      </c>
      <c r="BF908" s="196">
        <f>IF(N908="snížená",J908,0)</f>
        <v>0</v>
      </c>
      <c r="BG908" s="196">
        <f>IF(N908="zákl. přenesená",J908,0)</f>
        <v>0</v>
      </c>
      <c r="BH908" s="196">
        <f>IF(N908="sníž. přenesená",J908,0)</f>
        <v>0</v>
      </c>
      <c r="BI908" s="196">
        <f>IF(N908="nulová",J908,0)</f>
        <v>0</v>
      </c>
      <c r="BJ908" s="17" t="s">
        <v>145</v>
      </c>
      <c r="BK908" s="196">
        <f>ROUND(I908*H908,2)</f>
        <v>0</v>
      </c>
      <c r="BL908" s="17" t="s">
        <v>254</v>
      </c>
      <c r="BM908" s="195" t="s">
        <v>1545</v>
      </c>
    </row>
    <row r="909" spans="1:65" s="14" customFormat="1" ht="11.25">
      <c r="B909" s="208"/>
      <c r="C909" s="209"/>
      <c r="D909" s="199" t="s">
        <v>147</v>
      </c>
      <c r="E909" s="209"/>
      <c r="F909" s="211" t="s">
        <v>1546</v>
      </c>
      <c r="G909" s="209"/>
      <c r="H909" s="212">
        <v>0.82499999999999996</v>
      </c>
      <c r="I909" s="213"/>
      <c r="J909" s="209"/>
      <c r="K909" s="209"/>
      <c r="L909" s="214"/>
      <c r="M909" s="215"/>
      <c r="N909" s="216"/>
      <c r="O909" s="216"/>
      <c r="P909" s="216"/>
      <c r="Q909" s="216"/>
      <c r="R909" s="216"/>
      <c r="S909" s="216"/>
      <c r="T909" s="217"/>
      <c r="AT909" s="218" t="s">
        <v>147</v>
      </c>
      <c r="AU909" s="218" t="s">
        <v>145</v>
      </c>
      <c r="AV909" s="14" t="s">
        <v>145</v>
      </c>
      <c r="AW909" s="14" t="s">
        <v>4</v>
      </c>
      <c r="AX909" s="14" t="s">
        <v>81</v>
      </c>
      <c r="AY909" s="218" t="s">
        <v>137</v>
      </c>
    </row>
    <row r="910" spans="1:65" s="2" customFormat="1" ht="24.2" customHeight="1">
      <c r="A910" s="34"/>
      <c r="B910" s="35"/>
      <c r="C910" s="183" t="s">
        <v>1547</v>
      </c>
      <c r="D910" s="183" t="s">
        <v>140</v>
      </c>
      <c r="E910" s="184" t="s">
        <v>1548</v>
      </c>
      <c r="F910" s="185" t="s">
        <v>1549</v>
      </c>
      <c r="G910" s="186" t="s">
        <v>233</v>
      </c>
      <c r="H910" s="187">
        <v>4</v>
      </c>
      <c r="I910" s="188"/>
      <c r="J910" s="189">
        <f>ROUND(I910*H910,2)</f>
        <v>0</v>
      </c>
      <c r="K910" s="190"/>
      <c r="L910" s="39"/>
      <c r="M910" s="191" t="s">
        <v>1</v>
      </c>
      <c r="N910" s="192" t="s">
        <v>39</v>
      </c>
      <c r="O910" s="71"/>
      <c r="P910" s="193">
        <f>O910*H910</f>
        <v>0</v>
      </c>
      <c r="Q910" s="193">
        <v>0</v>
      </c>
      <c r="R910" s="193">
        <f>Q910*H910</f>
        <v>0</v>
      </c>
      <c r="S910" s="193">
        <v>3.6000000000000002E-4</v>
      </c>
      <c r="T910" s="194">
        <f>S910*H910</f>
        <v>1.4400000000000001E-3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195" t="s">
        <v>254</v>
      </c>
      <c r="AT910" s="195" t="s">
        <v>140</v>
      </c>
      <c r="AU910" s="195" t="s">
        <v>145</v>
      </c>
      <c r="AY910" s="17" t="s">
        <v>137</v>
      </c>
      <c r="BE910" s="196">
        <f>IF(N910="základní",J910,0)</f>
        <v>0</v>
      </c>
      <c r="BF910" s="196">
        <f>IF(N910="snížená",J910,0)</f>
        <v>0</v>
      </c>
      <c r="BG910" s="196">
        <f>IF(N910="zákl. přenesená",J910,0)</f>
        <v>0</v>
      </c>
      <c r="BH910" s="196">
        <f>IF(N910="sníž. přenesená",J910,0)</f>
        <v>0</v>
      </c>
      <c r="BI910" s="196">
        <f>IF(N910="nulová",J910,0)</f>
        <v>0</v>
      </c>
      <c r="BJ910" s="17" t="s">
        <v>145</v>
      </c>
      <c r="BK910" s="196">
        <f>ROUND(I910*H910,2)</f>
        <v>0</v>
      </c>
      <c r="BL910" s="17" t="s">
        <v>254</v>
      </c>
      <c r="BM910" s="195" t="s">
        <v>1550</v>
      </c>
    </row>
    <row r="911" spans="1:65" s="2" customFormat="1" ht="16.5" customHeight="1">
      <c r="A911" s="34"/>
      <c r="B911" s="35"/>
      <c r="C911" s="183" t="s">
        <v>1551</v>
      </c>
      <c r="D911" s="183" t="s">
        <v>140</v>
      </c>
      <c r="E911" s="184" t="s">
        <v>1552</v>
      </c>
      <c r="F911" s="185" t="s">
        <v>1553</v>
      </c>
      <c r="G911" s="186" t="s">
        <v>244</v>
      </c>
      <c r="H911" s="187">
        <v>15</v>
      </c>
      <c r="I911" s="188"/>
      <c r="J911" s="189">
        <f>ROUND(I911*H911,2)</f>
        <v>0</v>
      </c>
      <c r="K911" s="190"/>
      <c r="L911" s="39"/>
      <c r="M911" s="191" t="s">
        <v>1</v>
      </c>
      <c r="N911" s="192" t="s">
        <v>39</v>
      </c>
      <c r="O911" s="71"/>
      <c r="P911" s="193">
        <f>O911*H911</f>
        <v>0</v>
      </c>
      <c r="Q911" s="193">
        <v>6.11E-3</v>
      </c>
      <c r="R911" s="193">
        <f>Q911*H911</f>
        <v>9.1649999999999995E-2</v>
      </c>
      <c r="S911" s="193">
        <v>0</v>
      </c>
      <c r="T911" s="194">
        <f>S911*H911</f>
        <v>0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195" t="s">
        <v>254</v>
      </c>
      <c r="AT911" s="195" t="s">
        <v>140</v>
      </c>
      <c r="AU911" s="195" t="s">
        <v>145</v>
      </c>
      <c r="AY911" s="17" t="s">
        <v>137</v>
      </c>
      <c r="BE911" s="196">
        <f>IF(N911="základní",J911,0)</f>
        <v>0</v>
      </c>
      <c r="BF911" s="196">
        <f>IF(N911="snížená",J911,0)</f>
        <v>0</v>
      </c>
      <c r="BG911" s="196">
        <f>IF(N911="zákl. přenesená",J911,0)</f>
        <v>0</v>
      </c>
      <c r="BH911" s="196">
        <f>IF(N911="sníž. přenesená",J911,0)</f>
        <v>0</v>
      </c>
      <c r="BI911" s="196">
        <f>IF(N911="nulová",J911,0)</f>
        <v>0</v>
      </c>
      <c r="BJ911" s="17" t="s">
        <v>145</v>
      </c>
      <c r="BK911" s="196">
        <f>ROUND(I911*H911,2)</f>
        <v>0</v>
      </c>
      <c r="BL911" s="17" t="s">
        <v>254</v>
      </c>
      <c r="BM911" s="195" t="s">
        <v>1554</v>
      </c>
    </row>
    <row r="912" spans="1:65" s="14" customFormat="1" ht="11.25">
      <c r="B912" s="208"/>
      <c r="C912" s="209"/>
      <c r="D912" s="199" t="s">
        <v>147</v>
      </c>
      <c r="E912" s="210" t="s">
        <v>1</v>
      </c>
      <c r="F912" s="211" t="s">
        <v>1555</v>
      </c>
      <c r="G912" s="209"/>
      <c r="H912" s="212">
        <v>15</v>
      </c>
      <c r="I912" s="213"/>
      <c r="J912" s="209"/>
      <c r="K912" s="209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147</v>
      </c>
      <c r="AU912" s="218" t="s">
        <v>145</v>
      </c>
      <c r="AV912" s="14" t="s">
        <v>145</v>
      </c>
      <c r="AW912" s="14" t="s">
        <v>31</v>
      </c>
      <c r="AX912" s="14" t="s">
        <v>81</v>
      </c>
      <c r="AY912" s="218" t="s">
        <v>137</v>
      </c>
    </row>
    <row r="913" spans="1:65" s="2" customFormat="1" ht="16.5" customHeight="1">
      <c r="A913" s="34"/>
      <c r="B913" s="35"/>
      <c r="C913" s="230" t="s">
        <v>1556</v>
      </c>
      <c r="D913" s="230" t="s">
        <v>374</v>
      </c>
      <c r="E913" s="231" t="s">
        <v>1557</v>
      </c>
      <c r="F913" s="232" t="s">
        <v>1558</v>
      </c>
      <c r="G913" s="233" t="s">
        <v>244</v>
      </c>
      <c r="H913" s="234">
        <v>17.404</v>
      </c>
      <c r="I913" s="235"/>
      <c r="J913" s="236">
        <f>ROUND(I913*H913,2)</f>
        <v>0</v>
      </c>
      <c r="K913" s="237"/>
      <c r="L913" s="238"/>
      <c r="M913" s="239" t="s">
        <v>1</v>
      </c>
      <c r="N913" s="240" t="s">
        <v>39</v>
      </c>
      <c r="O913" s="71"/>
      <c r="P913" s="193">
        <f>O913*H913</f>
        <v>0</v>
      </c>
      <c r="Q913" s="193">
        <v>1.2E-4</v>
      </c>
      <c r="R913" s="193">
        <f>Q913*H913</f>
        <v>2.0884800000000002E-3</v>
      </c>
      <c r="S913" s="193">
        <v>0</v>
      </c>
      <c r="T913" s="194">
        <f>S913*H913</f>
        <v>0</v>
      </c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R913" s="195" t="s">
        <v>335</v>
      </c>
      <c r="AT913" s="195" t="s">
        <v>374</v>
      </c>
      <c r="AU913" s="195" t="s">
        <v>145</v>
      </c>
      <c r="AY913" s="17" t="s">
        <v>137</v>
      </c>
      <c r="BE913" s="196">
        <f>IF(N913="základní",J913,0)</f>
        <v>0</v>
      </c>
      <c r="BF913" s="196">
        <f>IF(N913="snížená",J913,0)</f>
        <v>0</v>
      </c>
      <c r="BG913" s="196">
        <f>IF(N913="zákl. přenesená",J913,0)</f>
        <v>0</v>
      </c>
      <c r="BH913" s="196">
        <f>IF(N913="sníž. přenesená",J913,0)</f>
        <v>0</v>
      </c>
      <c r="BI913" s="196">
        <f>IF(N913="nulová",J913,0)</f>
        <v>0</v>
      </c>
      <c r="BJ913" s="17" t="s">
        <v>145</v>
      </c>
      <c r="BK913" s="196">
        <f>ROUND(I913*H913,2)</f>
        <v>0</v>
      </c>
      <c r="BL913" s="17" t="s">
        <v>254</v>
      </c>
      <c r="BM913" s="195" t="s">
        <v>1559</v>
      </c>
    </row>
    <row r="914" spans="1:65" s="14" customFormat="1" ht="11.25">
      <c r="B914" s="208"/>
      <c r="C914" s="209"/>
      <c r="D914" s="199" t="s">
        <v>147</v>
      </c>
      <c r="E914" s="209"/>
      <c r="F914" s="211" t="s">
        <v>1560</v>
      </c>
      <c r="G914" s="209"/>
      <c r="H914" s="212">
        <v>17.404</v>
      </c>
      <c r="I914" s="213"/>
      <c r="J914" s="209"/>
      <c r="K914" s="209"/>
      <c r="L914" s="214"/>
      <c r="M914" s="215"/>
      <c r="N914" s="216"/>
      <c r="O914" s="216"/>
      <c r="P914" s="216"/>
      <c r="Q914" s="216"/>
      <c r="R914" s="216"/>
      <c r="S914" s="216"/>
      <c r="T914" s="217"/>
      <c r="AT914" s="218" t="s">
        <v>147</v>
      </c>
      <c r="AU914" s="218" t="s">
        <v>145</v>
      </c>
      <c r="AV914" s="14" t="s">
        <v>145</v>
      </c>
      <c r="AW914" s="14" t="s">
        <v>4</v>
      </c>
      <c r="AX914" s="14" t="s">
        <v>81</v>
      </c>
      <c r="AY914" s="218" t="s">
        <v>137</v>
      </c>
    </row>
    <row r="915" spans="1:65" s="2" customFormat="1" ht="16.5" customHeight="1">
      <c r="A915" s="34"/>
      <c r="B915" s="35"/>
      <c r="C915" s="183" t="s">
        <v>1561</v>
      </c>
      <c r="D915" s="183" t="s">
        <v>140</v>
      </c>
      <c r="E915" s="184" t="s">
        <v>1562</v>
      </c>
      <c r="F915" s="185" t="s">
        <v>1563</v>
      </c>
      <c r="G915" s="186" t="s">
        <v>244</v>
      </c>
      <c r="H915" s="187">
        <v>10.1</v>
      </c>
      <c r="I915" s="188"/>
      <c r="J915" s="189">
        <f>ROUND(I915*H915,2)</f>
        <v>0</v>
      </c>
      <c r="K915" s="190"/>
      <c r="L915" s="39"/>
      <c r="M915" s="191" t="s">
        <v>1</v>
      </c>
      <c r="N915" s="192" t="s">
        <v>39</v>
      </c>
      <c r="O915" s="71"/>
      <c r="P915" s="193">
        <f>O915*H915</f>
        <v>0</v>
      </c>
      <c r="Q915" s="193">
        <v>6.11E-3</v>
      </c>
      <c r="R915" s="193">
        <f>Q915*H915</f>
        <v>6.1710999999999995E-2</v>
      </c>
      <c r="S915" s="193">
        <v>0</v>
      </c>
      <c r="T915" s="194">
        <f>S915*H915</f>
        <v>0</v>
      </c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R915" s="195" t="s">
        <v>254</v>
      </c>
      <c r="AT915" s="195" t="s">
        <v>140</v>
      </c>
      <c r="AU915" s="195" t="s">
        <v>145</v>
      </c>
      <c r="AY915" s="17" t="s">
        <v>137</v>
      </c>
      <c r="BE915" s="196">
        <f>IF(N915="základní",J915,0)</f>
        <v>0</v>
      </c>
      <c r="BF915" s="196">
        <f>IF(N915="snížená",J915,0)</f>
        <v>0</v>
      </c>
      <c r="BG915" s="196">
        <f>IF(N915="zákl. přenesená",J915,0)</f>
        <v>0</v>
      </c>
      <c r="BH915" s="196">
        <f>IF(N915="sníž. přenesená",J915,0)</f>
        <v>0</v>
      </c>
      <c r="BI915" s="196">
        <f>IF(N915="nulová",J915,0)</f>
        <v>0</v>
      </c>
      <c r="BJ915" s="17" t="s">
        <v>145</v>
      </c>
      <c r="BK915" s="196">
        <f>ROUND(I915*H915,2)</f>
        <v>0</v>
      </c>
      <c r="BL915" s="17" t="s">
        <v>254</v>
      </c>
      <c r="BM915" s="195" t="s">
        <v>1564</v>
      </c>
    </row>
    <row r="916" spans="1:65" s="13" customFormat="1" ht="11.25">
      <c r="B916" s="197"/>
      <c r="C916" s="198"/>
      <c r="D916" s="199" t="s">
        <v>147</v>
      </c>
      <c r="E916" s="200" t="s">
        <v>1</v>
      </c>
      <c r="F916" s="201" t="s">
        <v>172</v>
      </c>
      <c r="G916" s="198"/>
      <c r="H916" s="200" t="s">
        <v>1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147</v>
      </c>
      <c r="AU916" s="207" t="s">
        <v>145</v>
      </c>
      <c r="AV916" s="13" t="s">
        <v>81</v>
      </c>
      <c r="AW916" s="13" t="s">
        <v>31</v>
      </c>
      <c r="AX916" s="13" t="s">
        <v>73</v>
      </c>
      <c r="AY916" s="207" t="s">
        <v>137</v>
      </c>
    </row>
    <row r="917" spans="1:65" s="14" customFormat="1" ht="11.25">
      <c r="B917" s="208"/>
      <c r="C917" s="209"/>
      <c r="D917" s="199" t="s">
        <v>147</v>
      </c>
      <c r="E917" s="210" t="s">
        <v>1</v>
      </c>
      <c r="F917" s="211" t="s">
        <v>1402</v>
      </c>
      <c r="G917" s="209"/>
      <c r="H917" s="212">
        <v>6.8199999999999994</v>
      </c>
      <c r="I917" s="213"/>
      <c r="J917" s="209"/>
      <c r="K917" s="209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147</v>
      </c>
      <c r="AU917" s="218" t="s">
        <v>145</v>
      </c>
      <c r="AV917" s="14" t="s">
        <v>145</v>
      </c>
      <c r="AW917" s="14" t="s">
        <v>31</v>
      </c>
      <c r="AX917" s="14" t="s">
        <v>73</v>
      </c>
      <c r="AY917" s="218" t="s">
        <v>137</v>
      </c>
    </row>
    <row r="918" spans="1:65" s="13" customFormat="1" ht="11.25">
      <c r="B918" s="197"/>
      <c r="C918" s="198"/>
      <c r="D918" s="199" t="s">
        <v>147</v>
      </c>
      <c r="E918" s="200" t="s">
        <v>1</v>
      </c>
      <c r="F918" s="201" t="s">
        <v>170</v>
      </c>
      <c r="G918" s="198"/>
      <c r="H918" s="200" t="s">
        <v>1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147</v>
      </c>
      <c r="AU918" s="207" t="s">
        <v>145</v>
      </c>
      <c r="AV918" s="13" t="s">
        <v>81</v>
      </c>
      <c r="AW918" s="13" t="s">
        <v>31</v>
      </c>
      <c r="AX918" s="13" t="s">
        <v>73</v>
      </c>
      <c r="AY918" s="207" t="s">
        <v>137</v>
      </c>
    </row>
    <row r="919" spans="1:65" s="14" customFormat="1" ht="11.25">
      <c r="B919" s="208"/>
      <c r="C919" s="209"/>
      <c r="D919" s="199" t="s">
        <v>147</v>
      </c>
      <c r="E919" s="210" t="s">
        <v>1</v>
      </c>
      <c r="F919" s="211" t="s">
        <v>1403</v>
      </c>
      <c r="G919" s="209"/>
      <c r="H919" s="212">
        <v>3.2800000000000002</v>
      </c>
      <c r="I919" s="213"/>
      <c r="J919" s="209"/>
      <c r="K919" s="209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147</v>
      </c>
      <c r="AU919" s="218" t="s">
        <v>145</v>
      </c>
      <c r="AV919" s="14" t="s">
        <v>145</v>
      </c>
      <c r="AW919" s="14" t="s">
        <v>31</v>
      </c>
      <c r="AX919" s="14" t="s">
        <v>73</v>
      </c>
      <c r="AY919" s="218" t="s">
        <v>137</v>
      </c>
    </row>
    <row r="920" spans="1:65" s="15" customFormat="1" ht="11.25">
      <c r="B920" s="219"/>
      <c r="C920" s="220"/>
      <c r="D920" s="199" t="s">
        <v>147</v>
      </c>
      <c r="E920" s="221" t="s">
        <v>1</v>
      </c>
      <c r="F920" s="222" t="s">
        <v>178</v>
      </c>
      <c r="G920" s="220"/>
      <c r="H920" s="223">
        <v>10.1</v>
      </c>
      <c r="I920" s="224"/>
      <c r="J920" s="220"/>
      <c r="K920" s="220"/>
      <c r="L920" s="225"/>
      <c r="M920" s="226"/>
      <c r="N920" s="227"/>
      <c r="O920" s="227"/>
      <c r="P920" s="227"/>
      <c r="Q920" s="227"/>
      <c r="R920" s="227"/>
      <c r="S920" s="227"/>
      <c r="T920" s="228"/>
      <c r="AT920" s="229" t="s">
        <v>147</v>
      </c>
      <c r="AU920" s="229" t="s">
        <v>145</v>
      </c>
      <c r="AV920" s="15" t="s">
        <v>144</v>
      </c>
      <c r="AW920" s="15" t="s">
        <v>31</v>
      </c>
      <c r="AX920" s="15" t="s">
        <v>81</v>
      </c>
      <c r="AY920" s="229" t="s">
        <v>137</v>
      </c>
    </row>
    <row r="921" spans="1:65" s="2" customFormat="1" ht="16.5" customHeight="1">
      <c r="A921" s="34"/>
      <c r="B921" s="35"/>
      <c r="C921" s="230" t="s">
        <v>1565</v>
      </c>
      <c r="D921" s="230" t="s">
        <v>374</v>
      </c>
      <c r="E921" s="231" t="s">
        <v>1557</v>
      </c>
      <c r="F921" s="232" t="s">
        <v>1558</v>
      </c>
      <c r="G921" s="233" t="s">
        <v>244</v>
      </c>
      <c r="H921" s="234">
        <v>10.605</v>
      </c>
      <c r="I921" s="235"/>
      <c r="J921" s="236">
        <f>ROUND(I921*H921,2)</f>
        <v>0</v>
      </c>
      <c r="K921" s="237"/>
      <c r="L921" s="238"/>
      <c r="M921" s="239" t="s">
        <v>1</v>
      </c>
      <c r="N921" s="240" t="s">
        <v>39</v>
      </c>
      <c r="O921" s="71"/>
      <c r="P921" s="193">
        <f>O921*H921</f>
        <v>0</v>
      </c>
      <c r="Q921" s="193">
        <v>1.2E-4</v>
      </c>
      <c r="R921" s="193">
        <f>Q921*H921</f>
        <v>1.2726E-3</v>
      </c>
      <c r="S921" s="193">
        <v>0</v>
      </c>
      <c r="T921" s="194">
        <f>S921*H921</f>
        <v>0</v>
      </c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R921" s="195" t="s">
        <v>335</v>
      </c>
      <c r="AT921" s="195" t="s">
        <v>374</v>
      </c>
      <c r="AU921" s="195" t="s">
        <v>145</v>
      </c>
      <c r="AY921" s="17" t="s">
        <v>137</v>
      </c>
      <c r="BE921" s="196">
        <f>IF(N921="základní",J921,0)</f>
        <v>0</v>
      </c>
      <c r="BF921" s="196">
        <f>IF(N921="snížená",J921,0)</f>
        <v>0</v>
      </c>
      <c r="BG921" s="196">
        <f>IF(N921="zákl. přenesená",J921,0)</f>
        <v>0</v>
      </c>
      <c r="BH921" s="196">
        <f>IF(N921="sníž. přenesená",J921,0)</f>
        <v>0</v>
      </c>
      <c r="BI921" s="196">
        <f>IF(N921="nulová",J921,0)</f>
        <v>0</v>
      </c>
      <c r="BJ921" s="17" t="s">
        <v>145</v>
      </c>
      <c r="BK921" s="196">
        <f>ROUND(I921*H921,2)</f>
        <v>0</v>
      </c>
      <c r="BL921" s="17" t="s">
        <v>254</v>
      </c>
      <c r="BM921" s="195" t="s">
        <v>1566</v>
      </c>
    </row>
    <row r="922" spans="1:65" s="14" customFormat="1" ht="11.25">
      <c r="B922" s="208"/>
      <c r="C922" s="209"/>
      <c r="D922" s="199" t="s">
        <v>147</v>
      </c>
      <c r="E922" s="209"/>
      <c r="F922" s="211" t="s">
        <v>1567</v>
      </c>
      <c r="G922" s="209"/>
      <c r="H922" s="212">
        <v>10.605</v>
      </c>
      <c r="I922" s="213"/>
      <c r="J922" s="209"/>
      <c r="K922" s="209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147</v>
      </c>
      <c r="AU922" s="218" t="s">
        <v>145</v>
      </c>
      <c r="AV922" s="14" t="s">
        <v>145</v>
      </c>
      <c r="AW922" s="14" t="s">
        <v>4</v>
      </c>
      <c r="AX922" s="14" t="s">
        <v>81</v>
      </c>
      <c r="AY922" s="218" t="s">
        <v>137</v>
      </c>
    </row>
    <row r="923" spans="1:65" s="2" customFormat="1" ht="24.2" customHeight="1">
      <c r="A923" s="34"/>
      <c r="B923" s="35"/>
      <c r="C923" s="183" t="s">
        <v>1568</v>
      </c>
      <c r="D923" s="183" t="s">
        <v>140</v>
      </c>
      <c r="E923" s="184" t="s">
        <v>1569</v>
      </c>
      <c r="F923" s="185" t="s">
        <v>1570</v>
      </c>
      <c r="G923" s="186" t="s">
        <v>233</v>
      </c>
      <c r="H923" s="187">
        <v>4</v>
      </c>
      <c r="I923" s="188"/>
      <c r="J923" s="189">
        <f>ROUND(I923*H923,2)</f>
        <v>0</v>
      </c>
      <c r="K923" s="190"/>
      <c r="L923" s="39"/>
      <c r="M923" s="191" t="s">
        <v>1</v>
      </c>
      <c r="N923" s="192" t="s">
        <v>39</v>
      </c>
      <c r="O923" s="71"/>
      <c r="P923" s="193">
        <f>O923*H923</f>
        <v>0</v>
      </c>
      <c r="Q923" s="193">
        <v>2.0000000000000001E-4</v>
      </c>
      <c r="R923" s="193">
        <f>Q923*H923</f>
        <v>8.0000000000000004E-4</v>
      </c>
      <c r="S923" s="193">
        <v>0</v>
      </c>
      <c r="T923" s="194">
        <f>S923*H923</f>
        <v>0</v>
      </c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R923" s="195" t="s">
        <v>254</v>
      </c>
      <c r="AT923" s="195" t="s">
        <v>140</v>
      </c>
      <c r="AU923" s="195" t="s">
        <v>145</v>
      </c>
      <c r="AY923" s="17" t="s">
        <v>137</v>
      </c>
      <c r="BE923" s="196">
        <f>IF(N923="základní",J923,0)</f>
        <v>0</v>
      </c>
      <c r="BF923" s="196">
        <f>IF(N923="snížená",J923,0)</f>
        <v>0</v>
      </c>
      <c r="BG923" s="196">
        <f>IF(N923="zákl. přenesená",J923,0)</f>
        <v>0</v>
      </c>
      <c r="BH923" s="196">
        <f>IF(N923="sníž. přenesená",J923,0)</f>
        <v>0</v>
      </c>
      <c r="BI923" s="196">
        <f>IF(N923="nulová",J923,0)</f>
        <v>0</v>
      </c>
      <c r="BJ923" s="17" t="s">
        <v>145</v>
      </c>
      <c r="BK923" s="196">
        <f>ROUND(I923*H923,2)</f>
        <v>0</v>
      </c>
      <c r="BL923" s="17" t="s">
        <v>254</v>
      </c>
      <c r="BM923" s="195" t="s">
        <v>1571</v>
      </c>
    </row>
    <row r="924" spans="1:65" s="2" customFormat="1" ht="16.5" customHeight="1">
      <c r="A924" s="34"/>
      <c r="B924" s="35"/>
      <c r="C924" s="230" t="s">
        <v>1572</v>
      </c>
      <c r="D924" s="230" t="s">
        <v>374</v>
      </c>
      <c r="E924" s="231" t="s">
        <v>1573</v>
      </c>
      <c r="F924" s="232" t="s">
        <v>1574</v>
      </c>
      <c r="G924" s="233" t="s">
        <v>233</v>
      </c>
      <c r="H924" s="234">
        <v>1</v>
      </c>
      <c r="I924" s="235"/>
      <c r="J924" s="236">
        <f>ROUND(I924*H924,2)</f>
        <v>0</v>
      </c>
      <c r="K924" s="237"/>
      <c r="L924" s="238"/>
      <c r="M924" s="239" t="s">
        <v>1</v>
      </c>
      <c r="N924" s="240" t="s">
        <v>39</v>
      </c>
      <c r="O924" s="71"/>
      <c r="P924" s="193">
        <f>O924*H924</f>
        <v>0</v>
      </c>
      <c r="Q924" s="193">
        <v>6.9999999999999994E-5</v>
      </c>
      <c r="R924" s="193">
        <f>Q924*H924</f>
        <v>6.9999999999999994E-5</v>
      </c>
      <c r="S924" s="193">
        <v>0</v>
      </c>
      <c r="T924" s="194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195" t="s">
        <v>335</v>
      </c>
      <c r="AT924" s="195" t="s">
        <v>374</v>
      </c>
      <c r="AU924" s="195" t="s">
        <v>145</v>
      </c>
      <c r="AY924" s="17" t="s">
        <v>137</v>
      </c>
      <c r="BE924" s="196">
        <f>IF(N924="základní",J924,0)</f>
        <v>0</v>
      </c>
      <c r="BF924" s="196">
        <f>IF(N924="snížená",J924,0)</f>
        <v>0</v>
      </c>
      <c r="BG924" s="196">
        <f>IF(N924="zákl. přenesená",J924,0)</f>
        <v>0</v>
      </c>
      <c r="BH924" s="196">
        <f>IF(N924="sníž. přenesená",J924,0)</f>
        <v>0</v>
      </c>
      <c r="BI924" s="196">
        <f>IF(N924="nulová",J924,0)</f>
        <v>0</v>
      </c>
      <c r="BJ924" s="17" t="s">
        <v>145</v>
      </c>
      <c r="BK924" s="196">
        <f>ROUND(I924*H924,2)</f>
        <v>0</v>
      </c>
      <c r="BL924" s="17" t="s">
        <v>254</v>
      </c>
      <c r="BM924" s="195" t="s">
        <v>1575</v>
      </c>
    </row>
    <row r="925" spans="1:65" s="13" customFormat="1" ht="11.25">
      <c r="B925" s="197"/>
      <c r="C925" s="198"/>
      <c r="D925" s="199" t="s">
        <v>147</v>
      </c>
      <c r="E925" s="200" t="s">
        <v>1</v>
      </c>
      <c r="F925" s="201" t="s">
        <v>172</v>
      </c>
      <c r="G925" s="198"/>
      <c r="H925" s="200" t="s">
        <v>1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147</v>
      </c>
      <c r="AU925" s="207" t="s">
        <v>145</v>
      </c>
      <c r="AV925" s="13" t="s">
        <v>81</v>
      </c>
      <c r="AW925" s="13" t="s">
        <v>31</v>
      </c>
      <c r="AX925" s="13" t="s">
        <v>73</v>
      </c>
      <c r="AY925" s="207" t="s">
        <v>137</v>
      </c>
    </row>
    <row r="926" spans="1:65" s="14" customFormat="1" ht="11.25">
      <c r="B926" s="208"/>
      <c r="C926" s="209"/>
      <c r="D926" s="199" t="s">
        <v>147</v>
      </c>
      <c r="E926" s="210" t="s">
        <v>1</v>
      </c>
      <c r="F926" s="211" t="s">
        <v>81</v>
      </c>
      <c r="G926" s="209"/>
      <c r="H926" s="212">
        <v>1</v>
      </c>
      <c r="I926" s="213"/>
      <c r="J926" s="209"/>
      <c r="K926" s="209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147</v>
      </c>
      <c r="AU926" s="218" t="s">
        <v>145</v>
      </c>
      <c r="AV926" s="14" t="s">
        <v>145</v>
      </c>
      <c r="AW926" s="14" t="s">
        <v>31</v>
      </c>
      <c r="AX926" s="14" t="s">
        <v>81</v>
      </c>
      <c r="AY926" s="218" t="s">
        <v>137</v>
      </c>
    </row>
    <row r="927" spans="1:65" s="2" customFormat="1" ht="16.5" customHeight="1">
      <c r="A927" s="34"/>
      <c r="B927" s="35"/>
      <c r="C927" s="230" t="s">
        <v>1576</v>
      </c>
      <c r="D927" s="230" t="s">
        <v>374</v>
      </c>
      <c r="E927" s="231" t="s">
        <v>1577</v>
      </c>
      <c r="F927" s="232" t="s">
        <v>1578</v>
      </c>
      <c r="G927" s="233" t="s">
        <v>233</v>
      </c>
      <c r="H927" s="234">
        <v>1</v>
      </c>
      <c r="I927" s="235"/>
      <c r="J927" s="236">
        <f>ROUND(I927*H927,2)</f>
        <v>0</v>
      </c>
      <c r="K927" s="237"/>
      <c r="L927" s="238"/>
      <c r="M927" s="239" t="s">
        <v>1</v>
      </c>
      <c r="N927" s="240" t="s">
        <v>39</v>
      </c>
      <c r="O927" s="71"/>
      <c r="P927" s="193">
        <f>O927*H927</f>
        <v>0</v>
      </c>
      <c r="Q927" s="193">
        <v>1.4999999999999999E-4</v>
      </c>
      <c r="R927" s="193">
        <f>Q927*H927</f>
        <v>1.4999999999999999E-4</v>
      </c>
      <c r="S927" s="193">
        <v>0</v>
      </c>
      <c r="T927" s="194">
        <f>S927*H927</f>
        <v>0</v>
      </c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R927" s="195" t="s">
        <v>335</v>
      </c>
      <c r="AT927" s="195" t="s">
        <v>374</v>
      </c>
      <c r="AU927" s="195" t="s">
        <v>145</v>
      </c>
      <c r="AY927" s="17" t="s">
        <v>137</v>
      </c>
      <c r="BE927" s="196">
        <f>IF(N927="základní",J927,0)</f>
        <v>0</v>
      </c>
      <c r="BF927" s="196">
        <f>IF(N927="snížená",J927,0)</f>
        <v>0</v>
      </c>
      <c r="BG927" s="196">
        <f>IF(N927="zákl. přenesená",J927,0)</f>
        <v>0</v>
      </c>
      <c r="BH927" s="196">
        <f>IF(N927="sníž. přenesená",J927,0)</f>
        <v>0</v>
      </c>
      <c r="BI927" s="196">
        <f>IF(N927="nulová",J927,0)</f>
        <v>0</v>
      </c>
      <c r="BJ927" s="17" t="s">
        <v>145</v>
      </c>
      <c r="BK927" s="196">
        <f>ROUND(I927*H927,2)</f>
        <v>0</v>
      </c>
      <c r="BL927" s="17" t="s">
        <v>254</v>
      </c>
      <c r="BM927" s="195" t="s">
        <v>1579</v>
      </c>
    </row>
    <row r="928" spans="1:65" s="13" customFormat="1" ht="11.25">
      <c r="B928" s="197"/>
      <c r="C928" s="198"/>
      <c r="D928" s="199" t="s">
        <v>147</v>
      </c>
      <c r="E928" s="200" t="s">
        <v>1</v>
      </c>
      <c r="F928" s="201" t="s">
        <v>172</v>
      </c>
      <c r="G928" s="198"/>
      <c r="H928" s="200" t="s">
        <v>1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147</v>
      </c>
      <c r="AU928" s="207" t="s">
        <v>145</v>
      </c>
      <c r="AV928" s="13" t="s">
        <v>81</v>
      </c>
      <c r="AW928" s="13" t="s">
        <v>31</v>
      </c>
      <c r="AX928" s="13" t="s">
        <v>73</v>
      </c>
      <c r="AY928" s="207" t="s">
        <v>137</v>
      </c>
    </row>
    <row r="929" spans="1:65" s="14" customFormat="1" ht="11.25">
      <c r="B929" s="208"/>
      <c r="C929" s="209"/>
      <c r="D929" s="199" t="s">
        <v>147</v>
      </c>
      <c r="E929" s="210" t="s">
        <v>1</v>
      </c>
      <c r="F929" s="211" t="s">
        <v>81</v>
      </c>
      <c r="G929" s="209"/>
      <c r="H929" s="212">
        <v>1</v>
      </c>
      <c r="I929" s="213"/>
      <c r="J929" s="209"/>
      <c r="K929" s="209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147</v>
      </c>
      <c r="AU929" s="218" t="s">
        <v>145</v>
      </c>
      <c r="AV929" s="14" t="s">
        <v>145</v>
      </c>
      <c r="AW929" s="14" t="s">
        <v>31</v>
      </c>
      <c r="AX929" s="14" t="s">
        <v>81</v>
      </c>
      <c r="AY929" s="218" t="s">
        <v>137</v>
      </c>
    </row>
    <row r="930" spans="1:65" s="2" customFormat="1" ht="16.5" customHeight="1">
      <c r="A930" s="34"/>
      <c r="B930" s="35"/>
      <c r="C930" s="230" t="s">
        <v>1580</v>
      </c>
      <c r="D930" s="230" t="s">
        <v>374</v>
      </c>
      <c r="E930" s="231" t="s">
        <v>1581</v>
      </c>
      <c r="F930" s="232" t="s">
        <v>1582</v>
      </c>
      <c r="G930" s="233" t="s">
        <v>233</v>
      </c>
      <c r="H930" s="234">
        <v>1</v>
      </c>
      <c r="I930" s="235"/>
      <c r="J930" s="236">
        <f>ROUND(I930*H930,2)</f>
        <v>0</v>
      </c>
      <c r="K930" s="237"/>
      <c r="L930" s="238"/>
      <c r="M930" s="239" t="s">
        <v>1</v>
      </c>
      <c r="N930" s="240" t="s">
        <v>39</v>
      </c>
      <c r="O930" s="71"/>
      <c r="P930" s="193">
        <f>O930*H930</f>
        <v>0</v>
      </c>
      <c r="Q930" s="193">
        <v>1.4999999999999999E-4</v>
      </c>
      <c r="R930" s="193">
        <f>Q930*H930</f>
        <v>1.4999999999999999E-4</v>
      </c>
      <c r="S930" s="193">
        <v>0</v>
      </c>
      <c r="T930" s="194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195" t="s">
        <v>335</v>
      </c>
      <c r="AT930" s="195" t="s">
        <v>374</v>
      </c>
      <c r="AU930" s="195" t="s">
        <v>145</v>
      </c>
      <c r="AY930" s="17" t="s">
        <v>137</v>
      </c>
      <c r="BE930" s="196">
        <f>IF(N930="základní",J930,0)</f>
        <v>0</v>
      </c>
      <c r="BF930" s="196">
        <f>IF(N930="snížená",J930,0)</f>
        <v>0</v>
      </c>
      <c r="BG930" s="196">
        <f>IF(N930="zákl. přenesená",J930,0)</f>
        <v>0</v>
      </c>
      <c r="BH930" s="196">
        <f>IF(N930="sníž. přenesená",J930,0)</f>
        <v>0</v>
      </c>
      <c r="BI930" s="196">
        <f>IF(N930="nulová",J930,0)</f>
        <v>0</v>
      </c>
      <c r="BJ930" s="17" t="s">
        <v>145</v>
      </c>
      <c r="BK930" s="196">
        <f>ROUND(I930*H930,2)</f>
        <v>0</v>
      </c>
      <c r="BL930" s="17" t="s">
        <v>254</v>
      </c>
      <c r="BM930" s="195" t="s">
        <v>1583</v>
      </c>
    </row>
    <row r="931" spans="1:65" s="13" customFormat="1" ht="11.25">
      <c r="B931" s="197"/>
      <c r="C931" s="198"/>
      <c r="D931" s="199" t="s">
        <v>147</v>
      </c>
      <c r="E931" s="200" t="s">
        <v>1</v>
      </c>
      <c r="F931" s="201" t="s">
        <v>172</v>
      </c>
      <c r="G931" s="198"/>
      <c r="H931" s="200" t="s">
        <v>1</v>
      </c>
      <c r="I931" s="202"/>
      <c r="J931" s="198"/>
      <c r="K931" s="198"/>
      <c r="L931" s="203"/>
      <c r="M931" s="204"/>
      <c r="N931" s="205"/>
      <c r="O931" s="205"/>
      <c r="P931" s="205"/>
      <c r="Q931" s="205"/>
      <c r="R931" s="205"/>
      <c r="S931" s="205"/>
      <c r="T931" s="206"/>
      <c r="AT931" s="207" t="s">
        <v>147</v>
      </c>
      <c r="AU931" s="207" t="s">
        <v>145</v>
      </c>
      <c r="AV931" s="13" t="s">
        <v>81</v>
      </c>
      <c r="AW931" s="13" t="s">
        <v>31</v>
      </c>
      <c r="AX931" s="13" t="s">
        <v>73</v>
      </c>
      <c r="AY931" s="207" t="s">
        <v>137</v>
      </c>
    </row>
    <row r="932" spans="1:65" s="14" customFormat="1" ht="11.25">
      <c r="B932" s="208"/>
      <c r="C932" s="209"/>
      <c r="D932" s="199" t="s">
        <v>147</v>
      </c>
      <c r="E932" s="210" t="s">
        <v>1</v>
      </c>
      <c r="F932" s="211" t="s">
        <v>81</v>
      </c>
      <c r="G932" s="209"/>
      <c r="H932" s="212">
        <v>1</v>
      </c>
      <c r="I932" s="213"/>
      <c r="J932" s="209"/>
      <c r="K932" s="209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147</v>
      </c>
      <c r="AU932" s="218" t="s">
        <v>145</v>
      </c>
      <c r="AV932" s="14" t="s">
        <v>145</v>
      </c>
      <c r="AW932" s="14" t="s">
        <v>31</v>
      </c>
      <c r="AX932" s="14" t="s">
        <v>81</v>
      </c>
      <c r="AY932" s="218" t="s">
        <v>137</v>
      </c>
    </row>
    <row r="933" spans="1:65" s="2" customFormat="1" ht="16.5" customHeight="1">
      <c r="A933" s="34"/>
      <c r="B933" s="35"/>
      <c r="C933" s="230" t="s">
        <v>1584</v>
      </c>
      <c r="D933" s="230" t="s">
        <v>374</v>
      </c>
      <c r="E933" s="231" t="s">
        <v>1585</v>
      </c>
      <c r="F933" s="232" t="s">
        <v>1586</v>
      </c>
      <c r="G933" s="233" t="s">
        <v>233</v>
      </c>
      <c r="H933" s="234">
        <v>1</v>
      </c>
      <c r="I933" s="235"/>
      <c r="J933" s="236">
        <f>ROUND(I933*H933,2)</f>
        <v>0</v>
      </c>
      <c r="K933" s="237"/>
      <c r="L933" s="238"/>
      <c r="M933" s="239" t="s">
        <v>1</v>
      </c>
      <c r="N933" s="240" t="s">
        <v>39</v>
      </c>
      <c r="O933" s="71"/>
      <c r="P933" s="193">
        <f>O933*H933</f>
        <v>0</v>
      </c>
      <c r="Q933" s="193">
        <v>9.0000000000000006E-5</v>
      </c>
      <c r="R933" s="193">
        <f>Q933*H933</f>
        <v>9.0000000000000006E-5</v>
      </c>
      <c r="S933" s="193">
        <v>0</v>
      </c>
      <c r="T933" s="194">
        <f>S933*H933</f>
        <v>0</v>
      </c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R933" s="195" t="s">
        <v>335</v>
      </c>
      <c r="AT933" s="195" t="s">
        <v>374</v>
      </c>
      <c r="AU933" s="195" t="s">
        <v>145</v>
      </c>
      <c r="AY933" s="17" t="s">
        <v>137</v>
      </c>
      <c r="BE933" s="196">
        <f>IF(N933="základní",J933,0)</f>
        <v>0</v>
      </c>
      <c r="BF933" s="196">
        <f>IF(N933="snížená",J933,0)</f>
        <v>0</v>
      </c>
      <c r="BG933" s="196">
        <f>IF(N933="zákl. přenesená",J933,0)</f>
        <v>0</v>
      </c>
      <c r="BH933" s="196">
        <f>IF(N933="sníž. přenesená",J933,0)</f>
        <v>0</v>
      </c>
      <c r="BI933" s="196">
        <f>IF(N933="nulová",J933,0)</f>
        <v>0</v>
      </c>
      <c r="BJ933" s="17" t="s">
        <v>145</v>
      </c>
      <c r="BK933" s="196">
        <f>ROUND(I933*H933,2)</f>
        <v>0</v>
      </c>
      <c r="BL933" s="17" t="s">
        <v>254</v>
      </c>
      <c r="BM933" s="195" t="s">
        <v>1587</v>
      </c>
    </row>
    <row r="934" spans="1:65" s="13" customFormat="1" ht="11.25">
      <c r="B934" s="197"/>
      <c r="C934" s="198"/>
      <c r="D934" s="199" t="s">
        <v>147</v>
      </c>
      <c r="E934" s="200" t="s">
        <v>1</v>
      </c>
      <c r="F934" s="201" t="s">
        <v>168</v>
      </c>
      <c r="G934" s="198"/>
      <c r="H934" s="200" t="s">
        <v>1</v>
      </c>
      <c r="I934" s="202"/>
      <c r="J934" s="198"/>
      <c r="K934" s="198"/>
      <c r="L934" s="203"/>
      <c r="M934" s="204"/>
      <c r="N934" s="205"/>
      <c r="O934" s="205"/>
      <c r="P934" s="205"/>
      <c r="Q934" s="205"/>
      <c r="R934" s="205"/>
      <c r="S934" s="205"/>
      <c r="T934" s="206"/>
      <c r="AT934" s="207" t="s">
        <v>147</v>
      </c>
      <c r="AU934" s="207" t="s">
        <v>145</v>
      </c>
      <c r="AV934" s="13" t="s">
        <v>81</v>
      </c>
      <c r="AW934" s="13" t="s">
        <v>31</v>
      </c>
      <c r="AX934" s="13" t="s">
        <v>73</v>
      </c>
      <c r="AY934" s="207" t="s">
        <v>137</v>
      </c>
    </row>
    <row r="935" spans="1:65" s="14" customFormat="1" ht="11.25">
      <c r="B935" s="208"/>
      <c r="C935" s="209"/>
      <c r="D935" s="199" t="s">
        <v>147</v>
      </c>
      <c r="E935" s="210" t="s">
        <v>1</v>
      </c>
      <c r="F935" s="211" t="s">
        <v>81</v>
      </c>
      <c r="G935" s="209"/>
      <c r="H935" s="212">
        <v>1</v>
      </c>
      <c r="I935" s="213"/>
      <c r="J935" s="209"/>
      <c r="K935" s="209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147</v>
      </c>
      <c r="AU935" s="218" t="s">
        <v>145</v>
      </c>
      <c r="AV935" s="14" t="s">
        <v>145</v>
      </c>
      <c r="AW935" s="14" t="s">
        <v>31</v>
      </c>
      <c r="AX935" s="14" t="s">
        <v>81</v>
      </c>
      <c r="AY935" s="218" t="s">
        <v>137</v>
      </c>
    </row>
    <row r="936" spans="1:65" s="2" customFormat="1" ht="16.5" customHeight="1">
      <c r="A936" s="34"/>
      <c r="B936" s="35"/>
      <c r="C936" s="183" t="s">
        <v>1588</v>
      </c>
      <c r="D936" s="183" t="s">
        <v>140</v>
      </c>
      <c r="E936" s="184" t="s">
        <v>1589</v>
      </c>
      <c r="F936" s="185" t="s">
        <v>1590</v>
      </c>
      <c r="G936" s="186" t="s">
        <v>233</v>
      </c>
      <c r="H936" s="187">
        <v>4</v>
      </c>
      <c r="I936" s="188"/>
      <c r="J936" s="189">
        <f>ROUND(I936*H936,2)</f>
        <v>0</v>
      </c>
      <c r="K936" s="190"/>
      <c r="L936" s="39"/>
      <c r="M936" s="191" t="s">
        <v>1</v>
      </c>
      <c r="N936" s="192" t="s">
        <v>39</v>
      </c>
      <c r="O936" s="71"/>
      <c r="P936" s="193">
        <f>O936*H936</f>
        <v>0</v>
      </c>
      <c r="Q936" s="193">
        <v>0</v>
      </c>
      <c r="R936" s="193">
        <f>Q936*H936</f>
        <v>0</v>
      </c>
      <c r="S936" s="193">
        <v>0</v>
      </c>
      <c r="T936" s="194">
        <f>S936*H936</f>
        <v>0</v>
      </c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R936" s="195" t="s">
        <v>254</v>
      </c>
      <c r="AT936" s="195" t="s">
        <v>140</v>
      </c>
      <c r="AU936" s="195" t="s">
        <v>145</v>
      </c>
      <c r="AY936" s="17" t="s">
        <v>137</v>
      </c>
      <c r="BE936" s="196">
        <f>IF(N936="základní",J936,0)</f>
        <v>0</v>
      </c>
      <c r="BF936" s="196">
        <f>IF(N936="snížená",J936,0)</f>
        <v>0</v>
      </c>
      <c r="BG936" s="196">
        <f>IF(N936="zákl. přenesená",J936,0)</f>
        <v>0</v>
      </c>
      <c r="BH936" s="196">
        <f>IF(N936="sníž. přenesená",J936,0)</f>
        <v>0</v>
      </c>
      <c r="BI936" s="196">
        <f>IF(N936="nulová",J936,0)</f>
        <v>0</v>
      </c>
      <c r="BJ936" s="17" t="s">
        <v>145</v>
      </c>
      <c r="BK936" s="196">
        <f>ROUND(I936*H936,2)</f>
        <v>0</v>
      </c>
      <c r="BL936" s="17" t="s">
        <v>254</v>
      </c>
      <c r="BM936" s="195" t="s">
        <v>1591</v>
      </c>
    </row>
    <row r="937" spans="1:65" s="13" customFormat="1" ht="11.25">
      <c r="B937" s="197"/>
      <c r="C937" s="198"/>
      <c r="D937" s="199" t="s">
        <v>147</v>
      </c>
      <c r="E937" s="200" t="s">
        <v>1</v>
      </c>
      <c r="F937" s="201" t="s">
        <v>1592</v>
      </c>
      <c r="G937" s="198"/>
      <c r="H937" s="200" t="s">
        <v>1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147</v>
      </c>
      <c r="AU937" s="207" t="s">
        <v>145</v>
      </c>
      <c r="AV937" s="13" t="s">
        <v>81</v>
      </c>
      <c r="AW937" s="13" t="s">
        <v>31</v>
      </c>
      <c r="AX937" s="13" t="s">
        <v>73</v>
      </c>
      <c r="AY937" s="207" t="s">
        <v>137</v>
      </c>
    </row>
    <row r="938" spans="1:65" s="14" customFormat="1" ht="11.25">
      <c r="B938" s="208"/>
      <c r="C938" s="209"/>
      <c r="D938" s="199" t="s">
        <v>147</v>
      </c>
      <c r="E938" s="210" t="s">
        <v>1</v>
      </c>
      <c r="F938" s="211" t="s">
        <v>443</v>
      </c>
      <c r="G938" s="209"/>
      <c r="H938" s="212">
        <v>4</v>
      </c>
      <c r="I938" s="213"/>
      <c r="J938" s="209"/>
      <c r="K938" s="209"/>
      <c r="L938" s="214"/>
      <c r="M938" s="215"/>
      <c r="N938" s="216"/>
      <c r="O938" s="216"/>
      <c r="P938" s="216"/>
      <c r="Q938" s="216"/>
      <c r="R938" s="216"/>
      <c r="S938" s="216"/>
      <c r="T938" s="217"/>
      <c r="AT938" s="218" t="s">
        <v>147</v>
      </c>
      <c r="AU938" s="218" t="s">
        <v>145</v>
      </c>
      <c r="AV938" s="14" t="s">
        <v>145</v>
      </c>
      <c r="AW938" s="14" t="s">
        <v>31</v>
      </c>
      <c r="AX938" s="14" t="s">
        <v>81</v>
      </c>
      <c r="AY938" s="218" t="s">
        <v>137</v>
      </c>
    </row>
    <row r="939" spans="1:65" s="2" customFormat="1" ht="21.75" customHeight="1">
      <c r="A939" s="34"/>
      <c r="B939" s="35"/>
      <c r="C939" s="183" t="s">
        <v>1593</v>
      </c>
      <c r="D939" s="183" t="s">
        <v>140</v>
      </c>
      <c r="E939" s="184" t="s">
        <v>1594</v>
      </c>
      <c r="F939" s="185" t="s">
        <v>1595</v>
      </c>
      <c r="G939" s="186" t="s">
        <v>233</v>
      </c>
      <c r="H939" s="187">
        <v>7</v>
      </c>
      <c r="I939" s="188"/>
      <c r="J939" s="189">
        <f>ROUND(I939*H939,2)</f>
        <v>0</v>
      </c>
      <c r="K939" s="190"/>
      <c r="L939" s="39"/>
      <c r="M939" s="191" t="s">
        <v>1</v>
      </c>
      <c r="N939" s="192" t="s">
        <v>39</v>
      </c>
      <c r="O939" s="71"/>
      <c r="P939" s="193">
        <f>O939*H939</f>
        <v>0</v>
      </c>
      <c r="Q939" s="193">
        <v>0</v>
      </c>
      <c r="R939" s="193">
        <f>Q939*H939</f>
        <v>0</v>
      </c>
      <c r="S939" s="193">
        <v>0</v>
      </c>
      <c r="T939" s="194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195" t="s">
        <v>254</v>
      </c>
      <c r="AT939" s="195" t="s">
        <v>140</v>
      </c>
      <c r="AU939" s="195" t="s">
        <v>145</v>
      </c>
      <c r="AY939" s="17" t="s">
        <v>137</v>
      </c>
      <c r="BE939" s="196">
        <f>IF(N939="základní",J939,0)</f>
        <v>0</v>
      </c>
      <c r="BF939" s="196">
        <f>IF(N939="snížená",J939,0)</f>
        <v>0</v>
      </c>
      <c r="BG939" s="196">
        <f>IF(N939="zákl. přenesená",J939,0)</f>
        <v>0</v>
      </c>
      <c r="BH939" s="196">
        <f>IF(N939="sníž. přenesená",J939,0)</f>
        <v>0</v>
      </c>
      <c r="BI939" s="196">
        <f>IF(N939="nulová",J939,0)</f>
        <v>0</v>
      </c>
      <c r="BJ939" s="17" t="s">
        <v>145</v>
      </c>
      <c r="BK939" s="196">
        <f>ROUND(I939*H939,2)</f>
        <v>0</v>
      </c>
      <c r="BL939" s="17" t="s">
        <v>254</v>
      </c>
      <c r="BM939" s="195" t="s">
        <v>1596</v>
      </c>
    </row>
    <row r="940" spans="1:65" s="13" customFormat="1" ht="11.25">
      <c r="B940" s="197"/>
      <c r="C940" s="198"/>
      <c r="D940" s="199" t="s">
        <v>147</v>
      </c>
      <c r="E940" s="200" t="s">
        <v>1</v>
      </c>
      <c r="F940" s="201" t="s">
        <v>1597</v>
      </c>
      <c r="G940" s="198"/>
      <c r="H940" s="200" t="s">
        <v>1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147</v>
      </c>
      <c r="AU940" s="207" t="s">
        <v>145</v>
      </c>
      <c r="AV940" s="13" t="s">
        <v>81</v>
      </c>
      <c r="AW940" s="13" t="s">
        <v>31</v>
      </c>
      <c r="AX940" s="13" t="s">
        <v>73</v>
      </c>
      <c r="AY940" s="207" t="s">
        <v>137</v>
      </c>
    </row>
    <row r="941" spans="1:65" s="14" customFormat="1" ht="11.25">
      <c r="B941" s="208"/>
      <c r="C941" s="209"/>
      <c r="D941" s="199" t="s">
        <v>147</v>
      </c>
      <c r="E941" s="210" t="s">
        <v>1</v>
      </c>
      <c r="F941" s="211" t="s">
        <v>161</v>
      </c>
      <c r="G941" s="209"/>
      <c r="H941" s="212">
        <v>6</v>
      </c>
      <c r="I941" s="213"/>
      <c r="J941" s="209"/>
      <c r="K941" s="209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147</v>
      </c>
      <c r="AU941" s="218" t="s">
        <v>145</v>
      </c>
      <c r="AV941" s="14" t="s">
        <v>145</v>
      </c>
      <c r="AW941" s="14" t="s">
        <v>31</v>
      </c>
      <c r="AX941" s="14" t="s">
        <v>73</v>
      </c>
      <c r="AY941" s="218" t="s">
        <v>137</v>
      </c>
    </row>
    <row r="942" spans="1:65" s="13" customFormat="1" ht="11.25">
      <c r="B942" s="197"/>
      <c r="C942" s="198"/>
      <c r="D942" s="199" t="s">
        <v>147</v>
      </c>
      <c r="E942" s="200" t="s">
        <v>1</v>
      </c>
      <c r="F942" s="201" t="s">
        <v>1598</v>
      </c>
      <c r="G942" s="198"/>
      <c r="H942" s="200" t="s">
        <v>1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147</v>
      </c>
      <c r="AU942" s="207" t="s">
        <v>145</v>
      </c>
      <c r="AV942" s="13" t="s">
        <v>81</v>
      </c>
      <c r="AW942" s="13" t="s">
        <v>31</v>
      </c>
      <c r="AX942" s="13" t="s">
        <v>73</v>
      </c>
      <c r="AY942" s="207" t="s">
        <v>137</v>
      </c>
    </row>
    <row r="943" spans="1:65" s="14" customFormat="1" ht="11.25">
      <c r="B943" s="208"/>
      <c r="C943" s="209"/>
      <c r="D943" s="199" t="s">
        <v>147</v>
      </c>
      <c r="E943" s="210" t="s">
        <v>1</v>
      </c>
      <c r="F943" s="211" t="s">
        <v>81</v>
      </c>
      <c r="G943" s="209"/>
      <c r="H943" s="212">
        <v>1</v>
      </c>
      <c r="I943" s="213"/>
      <c r="J943" s="209"/>
      <c r="K943" s="209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147</v>
      </c>
      <c r="AU943" s="218" t="s">
        <v>145</v>
      </c>
      <c r="AV943" s="14" t="s">
        <v>145</v>
      </c>
      <c r="AW943" s="14" t="s">
        <v>31</v>
      </c>
      <c r="AX943" s="14" t="s">
        <v>73</v>
      </c>
      <c r="AY943" s="218" t="s">
        <v>137</v>
      </c>
    </row>
    <row r="944" spans="1:65" s="15" customFormat="1" ht="11.25">
      <c r="B944" s="219"/>
      <c r="C944" s="220"/>
      <c r="D944" s="199" t="s">
        <v>147</v>
      </c>
      <c r="E944" s="221" t="s">
        <v>1</v>
      </c>
      <c r="F944" s="222" t="s">
        <v>178</v>
      </c>
      <c r="G944" s="220"/>
      <c r="H944" s="223">
        <v>7</v>
      </c>
      <c r="I944" s="224"/>
      <c r="J944" s="220"/>
      <c r="K944" s="220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147</v>
      </c>
      <c r="AU944" s="229" t="s">
        <v>145</v>
      </c>
      <c r="AV944" s="15" t="s">
        <v>144</v>
      </c>
      <c r="AW944" s="15" t="s">
        <v>31</v>
      </c>
      <c r="AX944" s="15" t="s">
        <v>81</v>
      </c>
      <c r="AY944" s="229" t="s">
        <v>137</v>
      </c>
    </row>
    <row r="945" spans="1:65" s="2" customFormat="1" ht="16.5" customHeight="1">
      <c r="A945" s="34"/>
      <c r="B945" s="35"/>
      <c r="C945" s="183" t="s">
        <v>1599</v>
      </c>
      <c r="D945" s="183" t="s">
        <v>140</v>
      </c>
      <c r="E945" s="184" t="s">
        <v>1600</v>
      </c>
      <c r="F945" s="185" t="s">
        <v>1601</v>
      </c>
      <c r="G945" s="186" t="s">
        <v>233</v>
      </c>
      <c r="H945" s="187">
        <v>1</v>
      </c>
      <c r="I945" s="188"/>
      <c r="J945" s="189">
        <f>ROUND(I945*H945,2)</f>
        <v>0</v>
      </c>
      <c r="K945" s="190"/>
      <c r="L945" s="39"/>
      <c r="M945" s="191" t="s">
        <v>1</v>
      </c>
      <c r="N945" s="192" t="s">
        <v>39</v>
      </c>
      <c r="O945" s="71"/>
      <c r="P945" s="193">
        <f>O945*H945</f>
        <v>0</v>
      </c>
      <c r="Q945" s="193">
        <v>0</v>
      </c>
      <c r="R945" s="193">
        <f>Q945*H945</f>
        <v>0</v>
      </c>
      <c r="S945" s="193">
        <v>0</v>
      </c>
      <c r="T945" s="194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95" t="s">
        <v>254</v>
      </c>
      <c r="AT945" s="195" t="s">
        <v>140</v>
      </c>
      <c r="AU945" s="195" t="s">
        <v>145</v>
      </c>
      <c r="AY945" s="17" t="s">
        <v>137</v>
      </c>
      <c r="BE945" s="196">
        <f>IF(N945="základní",J945,0)</f>
        <v>0</v>
      </c>
      <c r="BF945" s="196">
        <f>IF(N945="snížená",J945,0)</f>
        <v>0</v>
      </c>
      <c r="BG945" s="196">
        <f>IF(N945="zákl. přenesená",J945,0)</f>
        <v>0</v>
      </c>
      <c r="BH945" s="196">
        <f>IF(N945="sníž. přenesená",J945,0)</f>
        <v>0</v>
      </c>
      <c r="BI945" s="196">
        <f>IF(N945="nulová",J945,0)</f>
        <v>0</v>
      </c>
      <c r="BJ945" s="17" t="s">
        <v>145</v>
      </c>
      <c r="BK945" s="196">
        <f>ROUND(I945*H945,2)</f>
        <v>0</v>
      </c>
      <c r="BL945" s="17" t="s">
        <v>254</v>
      </c>
      <c r="BM945" s="195" t="s">
        <v>1602</v>
      </c>
    </row>
    <row r="946" spans="1:65" s="13" customFormat="1" ht="11.25">
      <c r="B946" s="197"/>
      <c r="C946" s="198"/>
      <c r="D946" s="199" t="s">
        <v>147</v>
      </c>
      <c r="E946" s="200" t="s">
        <v>1</v>
      </c>
      <c r="F946" s="201" t="s">
        <v>170</v>
      </c>
      <c r="G946" s="198"/>
      <c r="H946" s="200" t="s">
        <v>1</v>
      </c>
      <c r="I946" s="202"/>
      <c r="J946" s="198"/>
      <c r="K946" s="198"/>
      <c r="L946" s="203"/>
      <c r="M946" s="204"/>
      <c r="N946" s="205"/>
      <c r="O946" s="205"/>
      <c r="P946" s="205"/>
      <c r="Q946" s="205"/>
      <c r="R946" s="205"/>
      <c r="S946" s="205"/>
      <c r="T946" s="206"/>
      <c r="AT946" s="207" t="s">
        <v>147</v>
      </c>
      <c r="AU946" s="207" t="s">
        <v>145</v>
      </c>
      <c r="AV946" s="13" t="s">
        <v>81</v>
      </c>
      <c r="AW946" s="13" t="s">
        <v>31</v>
      </c>
      <c r="AX946" s="13" t="s">
        <v>73</v>
      </c>
      <c r="AY946" s="207" t="s">
        <v>137</v>
      </c>
    </row>
    <row r="947" spans="1:65" s="14" customFormat="1" ht="11.25">
      <c r="B947" s="208"/>
      <c r="C947" s="209"/>
      <c r="D947" s="199" t="s">
        <v>147</v>
      </c>
      <c r="E947" s="210" t="s">
        <v>1</v>
      </c>
      <c r="F947" s="211" t="s">
        <v>81</v>
      </c>
      <c r="G947" s="209"/>
      <c r="H947" s="212">
        <v>1</v>
      </c>
      <c r="I947" s="213"/>
      <c r="J947" s="209"/>
      <c r="K947" s="209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147</v>
      </c>
      <c r="AU947" s="218" t="s">
        <v>145</v>
      </c>
      <c r="AV947" s="14" t="s">
        <v>145</v>
      </c>
      <c r="AW947" s="14" t="s">
        <v>31</v>
      </c>
      <c r="AX947" s="14" t="s">
        <v>81</v>
      </c>
      <c r="AY947" s="218" t="s">
        <v>137</v>
      </c>
    </row>
    <row r="948" spans="1:65" s="2" customFormat="1" ht="24.2" customHeight="1">
      <c r="A948" s="34"/>
      <c r="B948" s="35"/>
      <c r="C948" s="183" t="s">
        <v>1603</v>
      </c>
      <c r="D948" s="183" t="s">
        <v>140</v>
      </c>
      <c r="E948" s="184" t="s">
        <v>1604</v>
      </c>
      <c r="F948" s="185" t="s">
        <v>1605</v>
      </c>
      <c r="G948" s="186" t="s">
        <v>152</v>
      </c>
      <c r="H948" s="187">
        <v>18.581</v>
      </c>
      <c r="I948" s="188"/>
      <c r="J948" s="189">
        <f>ROUND(I948*H948,2)</f>
        <v>0</v>
      </c>
      <c r="K948" s="190"/>
      <c r="L948" s="39"/>
      <c r="M948" s="191" t="s">
        <v>1</v>
      </c>
      <c r="N948" s="192" t="s">
        <v>39</v>
      </c>
      <c r="O948" s="71"/>
      <c r="P948" s="193">
        <f>O948*H948</f>
        <v>0</v>
      </c>
      <c r="Q948" s="193">
        <v>5.0000000000000002E-5</v>
      </c>
      <c r="R948" s="193">
        <f>Q948*H948</f>
        <v>9.2905000000000006E-4</v>
      </c>
      <c r="S948" s="193">
        <v>0</v>
      </c>
      <c r="T948" s="194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95" t="s">
        <v>254</v>
      </c>
      <c r="AT948" s="195" t="s">
        <v>140</v>
      </c>
      <c r="AU948" s="195" t="s">
        <v>145</v>
      </c>
      <c r="AY948" s="17" t="s">
        <v>137</v>
      </c>
      <c r="BE948" s="196">
        <f>IF(N948="základní",J948,0)</f>
        <v>0</v>
      </c>
      <c r="BF948" s="196">
        <f>IF(N948="snížená",J948,0)</f>
        <v>0</v>
      </c>
      <c r="BG948" s="196">
        <f>IF(N948="zákl. přenesená",J948,0)</f>
        <v>0</v>
      </c>
      <c r="BH948" s="196">
        <f>IF(N948="sníž. přenesená",J948,0)</f>
        <v>0</v>
      </c>
      <c r="BI948" s="196">
        <f>IF(N948="nulová",J948,0)</f>
        <v>0</v>
      </c>
      <c r="BJ948" s="17" t="s">
        <v>145</v>
      </c>
      <c r="BK948" s="196">
        <f>ROUND(I948*H948,2)</f>
        <v>0</v>
      </c>
      <c r="BL948" s="17" t="s">
        <v>254</v>
      </c>
      <c r="BM948" s="195" t="s">
        <v>1606</v>
      </c>
    </row>
    <row r="949" spans="1:65" s="2" customFormat="1" ht="24.2" customHeight="1">
      <c r="A949" s="34"/>
      <c r="B949" s="35"/>
      <c r="C949" s="183" t="s">
        <v>1607</v>
      </c>
      <c r="D949" s="183" t="s">
        <v>140</v>
      </c>
      <c r="E949" s="184" t="s">
        <v>1608</v>
      </c>
      <c r="F949" s="185" t="s">
        <v>1609</v>
      </c>
      <c r="G949" s="186" t="s">
        <v>143</v>
      </c>
      <c r="H949" s="187">
        <v>0.84899999999999998</v>
      </c>
      <c r="I949" s="188"/>
      <c r="J949" s="189">
        <f>ROUND(I949*H949,2)</f>
        <v>0</v>
      </c>
      <c r="K949" s="190"/>
      <c r="L949" s="39"/>
      <c r="M949" s="191" t="s">
        <v>1</v>
      </c>
      <c r="N949" s="192" t="s">
        <v>39</v>
      </c>
      <c r="O949" s="71"/>
      <c r="P949" s="193">
        <f>O949*H949</f>
        <v>0</v>
      </c>
      <c r="Q949" s="193">
        <v>0</v>
      </c>
      <c r="R949" s="193">
        <f>Q949*H949</f>
        <v>0</v>
      </c>
      <c r="S949" s="193">
        <v>0</v>
      </c>
      <c r="T949" s="194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95" t="s">
        <v>254</v>
      </c>
      <c r="AT949" s="195" t="s">
        <v>140</v>
      </c>
      <c r="AU949" s="195" t="s">
        <v>145</v>
      </c>
      <c r="AY949" s="17" t="s">
        <v>137</v>
      </c>
      <c r="BE949" s="196">
        <f>IF(N949="základní",J949,0)</f>
        <v>0</v>
      </c>
      <c r="BF949" s="196">
        <f>IF(N949="snížená",J949,0)</f>
        <v>0</v>
      </c>
      <c r="BG949" s="196">
        <f>IF(N949="zákl. přenesená",J949,0)</f>
        <v>0</v>
      </c>
      <c r="BH949" s="196">
        <f>IF(N949="sníž. přenesená",J949,0)</f>
        <v>0</v>
      </c>
      <c r="BI949" s="196">
        <f>IF(N949="nulová",J949,0)</f>
        <v>0</v>
      </c>
      <c r="BJ949" s="17" t="s">
        <v>145</v>
      </c>
      <c r="BK949" s="196">
        <f>ROUND(I949*H949,2)</f>
        <v>0</v>
      </c>
      <c r="BL949" s="17" t="s">
        <v>254</v>
      </c>
      <c r="BM949" s="195" t="s">
        <v>1610</v>
      </c>
    </row>
    <row r="950" spans="1:65" s="2" customFormat="1" ht="24.2" customHeight="1">
      <c r="A950" s="34"/>
      <c r="B950" s="35"/>
      <c r="C950" s="183" t="s">
        <v>1611</v>
      </c>
      <c r="D950" s="183" t="s">
        <v>140</v>
      </c>
      <c r="E950" s="184" t="s">
        <v>1612</v>
      </c>
      <c r="F950" s="185" t="s">
        <v>1613</v>
      </c>
      <c r="G950" s="186" t="s">
        <v>143</v>
      </c>
      <c r="H950" s="187">
        <v>0.84899999999999998</v>
      </c>
      <c r="I950" s="188"/>
      <c r="J950" s="189">
        <f>ROUND(I950*H950,2)</f>
        <v>0</v>
      </c>
      <c r="K950" s="190"/>
      <c r="L950" s="39"/>
      <c r="M950" s="191" t="s">
        <v>1</v>
      </c>
      <c r="N950" s="192" t="s">
        <v>39</v>
      </c>
      <c r="O950" s="71"/>
      <c r="P950" s="193">
        <f>O950*H950</f>
        <v>0</v>
      </c>
      <c r="Q950" s="193">
        <v>0</v>
      </c>
      <c r="R950" s="193">
        <f>Q950*H950</f>
        <v>0</v>
      </c>
      <c r="S950" s="193">
        <v>0</v>
      </c>
      <c r="T950" s="194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195" t="s">
        <v>254</v>
      </c>
      <c r="AT950" s="195" t="s">
        <v>140</v>
      </c>
      <c r="AU950" s="195" t="s">
        <v>145</v>
      </c>
      <c r="AY950" s="17" t="s">
        <v>137</v>
      </c>
      <c r="BE950" s="196">
        <f>IF(N950="základní",J950,0)</f>
        <v>0</v>
      </c>
      <c r="BF950" s="196">
        <f>IF(N950="snížená",J950,0)</f>
        <v>0</v>
      </c>
      <c r="BG950" s="196">
        <f>IF(N950="zákl. přenesená",J950,0)</f>
        <v>0</v>
      </c>
      <c r="BH950" s="196">
        <f>IF(N950="sníž. přenesená",J950,0)</f>
        <v>0</v>
      </c>
      <c r="BI950" s="196">
        <f>IF(N950="nulová",J950,0)</f>
        <v>0</v>
      </c>
      <c r="BJ950" s="17" t="s">
        <v>145</v>
      </c>
      <c r="BK950" s="196">
        <f>ROUND(I950*H950,2)</f>
        <v>0</v>
      </c>
      <c r="BL950" s="17" t="s">
        <v>254</v>
      </c>
      <c r="BM950" s="195" t="s">
        <v>1614</v>
      </c>
    </row>
    <row r="951" spans="1:65" s="12" customFormat="1" ht="22.9" customHeight="1">
      <c r="B951" s="167"/>
      <c r="C951" s="168"/>
      <c r="D951" s="169" t="s">
        <v>72</v>
      </c>
      <c r="E951" s="181" t="s">
        <v>1615</v>
      </c>
      <c r="F951" s="181" t="s">
        <v>1616</v>
      </c>
      <c r="G951" s="168"/>
      <c r="H951" s="168"/>
      <c r="I951" s="171"/>
      <c r="J951" s="182">
        <f>BK951</f>
        <v>0</v>
      </c>
      <c r="K951" s="168"/>
      <c r="L951" s="173"/>
      <c r="M951" s="174"/>
      <c r="N951" s="175"/>
      <c r="O951" s="175"/>
      <c r="P951" s="176">
        <f>SUM(P952:P979)</f>
        <v>0</v>
      </c>
      <c r="Q951" s="175"/>
      <c r="R951" s="176">
        <f>SUM(R952:R979)</f>
        <v>1.5561212559999999E-2</v>
      </c>
      <c r="S951" s="175"/>
      <c r="T951" s="177">
        <f>SUM(T952:T979)</f>
        <v>0</v>
      </c>
      <c r="AR951" s="178" t="s">
        <v>145</v>
      </c>
      <c r="AT951" s="179" t="s">
        <v>72</v>
      </c>
      <c r="AU951" s="179" t="s">
        <v>81</v>
      </c>
      <c r="AY951" s="178" t="s">
        <v>137</v>
      </c>
      <c r="BK951" s="180">
        <f>SUM(BK952:BK979)</f>
        <v>0</v>
      </c>
    </row>
    <row r="952" spans="1:65" s="2" customFormat="1" ht="24.2" customHeight="1">
      <c r="A952" s="34"/>
      <c r="B952" s="35"/>
      <c r="C952" s="183" t="s">
        <v>1617</v>
      </c>
      <c r="D952" s="183" t="s">
        <v>140</v>
      </c>
      <c r="E952" s="184" t="s">
        <v>1618</v>
      </c>
      <c r="F952" s="185" t="s">
        <v>1619</v>
      </c>
      <c r="G952" s="186" t="s">
        <v>152</v>
      </c>
      <c r="H952" s="187">
        <v>0.74</v>
      </c>
      <c r="I952" s="188"/>
      <c r="J952" s="189">
        <f>ROUND(I952*H952,2)</f>
        <v>0</v>
      </c>
      <c r="K952" s="190"/>
      <c r="L952" s="39"/>
      <c r="M952" s="191" t="s">
        <v>1</v>
      </c>
      <c r="N952" s="192" t="s">
        <v>39</v>
      </c>
      <c r="O952" s="71"/>
      <c r="P952" s="193">
        <f>O952*H952</f>
        <v>0</v>
      </c>
      <c r="Q952" s="193">
        <v>1.6875000000000001E-4</v>
      </c>
      <c r="R952" s="193">
        <f>Q952*H952</f>
        <v>1.2487500000000001E-4</v>
      </c>
      <c r="S952" s="193">
        <v>0</v>
      </c>
      <c r="T952" s="194">
        <f>S952*H952</f>
        <v>0</v>
      </c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R952" s="195" t="s">
        <v>254</v>
      </c>
      <c r="AT952" s="195" t="s">
        <v>140</v>
      </c>
      <c r="AU952" s="195" t="s">
        <v>145</v>
      </c>
      <c r="AY952" s="17" t="s">
        <v>137</v>
      </c>
      <c r="BE952" s="196">
        <f>IF(N952="základní",J952,0)</f>
        <v>0</v>
      </c>
      <c r="BF952" s="196">
        <f>IF(N952="snížená",J952,0)</f>
        <v>0</v>
      </c>
      <c r="BG952" s="196">
        <f>IF(N952="zákl. přenesená",J952,0)</f>
        <v>0</v>
      </c>
      <c r="BH952" s="196">
        <f>IF(N952="sníž. přenesená",J952,0)</f>
        <v>0</v>
      </c>
      <c r="BI952" s="196">
        <f>IF(N952="nulová",J952,0)</f>
        <v>0</v>
      </c>
      <c r="BJ952" s="17" t="s">
        <v>145</v>
      </c>
      <c r="BK952" s="196">
        <f>ROUND(I952*H952,2)</f>
        <v>0</v>
      </c>
      <c r="BL952" s="17" t="s">
        <v>254</v>
      </c>
      <c r="BM952" s="195" t="s">
        <v>1620</v>
      </c>
    </row>
    <row r="953" spans="1:65" s="13" customFormat="1" ht="11.25">
      <c r="B953" s="197"/>
      <c r="C953" s="198"/>
      <c r="D953" s="199" t="s">
        <v>147</v>
      </c>
      <c r="E953" s="200" t="s">
        <v>1</v>
      </c>
      <c r="F953" s="201" t="s">
        <v>1621</v>
      </c>
      <c r="G953" s="198"/>
      <c r="H953" s="200" t="s">
        <v>1</v>
      </c>
      <c r="I953" s="202"/>
      <c r="J953" s="198"/>
      <c r="K953" s="198"/>
      <c r="L953" s="203"/>
      <c r="M953" s="204"/>
      <c r="N953" s="205"/>
      <c r="O953" s="205"/>
      <c r="P953" s="205"/>
      <c r="Q953" s="205"/>
      <c r="R953" s="205"/>
      <c r="S953" s="205"/>
      <c r="T953" s="206"/>
      <c r="AT953" s="207" t="s">
        <v>147</v>
      </c>
      <c r="AU953" s="207" t="s">
        <v>145</v>
      </c>
      <c r="AV953" s="13" t="s">
        <v>81</v>
      </c>
      <c r="AW953" s="13" t="s">
        <v>31</v>
      </c>
      <c r="AX953" s="13" t="s">
        <v>73</v>
      </c>
      <c r="AY953" s="207" t="s">
        <v>137</v>
      </c>
    </row>
    <row r="954" spans="1:65" s="14" customFormat="1" ht="11.25">
      <c r="B954" s="208"/>
      <c r="C954" s="209"/>
      <c r="D954" s="199" t="s">
        <v>147</v>
      </c>
      <c r="E954" s="210" t="s">
        <v>1</v>
      </c>
      <c r="F954" s="211" t="s">
        <v>1622</v>
      </c>
      <c r="G954" s="209"/>
      <c r="H954" s="212">
        <v>0.32000000000000006</v>
      </c>
      <c r="I954" s="213"/>
      <c r="J954" s="209"/>
      <c r="K954" s="209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147</v>
      </c>
      <c r="AU954" s="218" t="s">
        <v>145</v>
      </c>
      <c r="AV954" s="14" t="s">
        <v>145</v>
      </c>
      <c r="AW954" s="14" t="s">
        <v>31</v>
      </c>
      <c r="AX954" s="14" t="s">
        <v>73</v>
      </c>
      <c r="AY954" s="218" t="s">
        <v>137</v>
      </c>
    </row>
    <row r="955" spans="1:65" s="14" customFormat="1" ht="11.25">
      <c r="B955" s="208"/>
      <c r="C955" s="209"/>
      <c r="D955" s="199" t="s">
        <v>147</v>
      </c>
      <c r="E955" s="210" t="s">
        <v>1</v>
      </c>
      <c r="F955" s="211" t="s">
        <v>1623</v>
      </c>
      <c r="G955" s="209"/>
      <c r="H955" s="212">
        <v>0.41999999999999993</v>
      </c>
      <c r="I955" s="213"/>
      <c r="J955" s="209"/>
      <c r="K955" s="209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147</v>
      </c>
      <c r="AU955" s="218" t="s">
        <v>145</v>
      </c>
      <c r="AV955" s="14" t="s">
        <v>145</v>
      </c>
      <c r="AW955" s="14" t="s">
        <v>31</v>
      </c>
      <c r="AX955" s="14" t="s">
        <v>73</v>
      </c>
      <c r="AY955" s="218" t="s">
        <v>137</v>
      </c>
    </row>
    <row r="956" spans="1:65" s="15" customFormat="1" ht="11.25">
      <c r="B956" s="219"/>
      <c r="C956" s="220"/>
      <c r="D956" s="199" t="s">
        <v>147</v>
      </c>
      <c r="E956" s="221" t="s">
        <v>1</v>
      </c>
      <c r="F956" s="222" t="s">
        <v>178</v>
      </c>
      <c r="G956" s="220"/>
      <c r="H956" s="223">
        <v>0.74</v>
      </c>
      <c r="I956" s="224"/>
      <c r="J956" s="220"/>
      <c r="K956" s="220"/>
      <c r="L956" s="225"/>
      <c r="M956" s="226"/>
      <c r="N956" s="227"/>
      <c r="O956" s="227"/>
      <c r="P956" s="227"/>
      <c r="Q956" s="227"/>
      <c r="R956" s="227"/>
      <c r="S956" s="227"/>
      <c r="T956" s="228"/>
      <c r="AT956" s="229" t="s">
        <v>147</v>
      </c>
      <c r="AU956" s="229" t="s">
        <v>145</v>
      </c>
      <c r="AV956" s="15" t="s">
        <v>144</v>
      </c>
      <c r="AW956" s="15" t="s">
        <v>31</v>
      </c>
      <c r="AX956" s="15" t="s">
        <v>81</v>
      </c>
      <c r="AY956" s="229" t="s">
        <v>137</v>
      </c>
    </row>
    <row r="957" spans="1:65" s="2" customFormat="1" ht="24.2" customHeight="1">
      <c r="A957" s="34"/>
      <c r="B957" s="35"/>
      <c r="C957" s="183" t="s">
        <v>1624</v>
      </c>
      <c r="D957" s="183" t="s">
        <v>140</v>
      </c>
      <c r="E957" s="184" t="s">
        <v>1625</v>
      </c>
      <c r="F957" s="185" t="s">
        <v>1626</v>
      </c>
      <c r="G957" s="186" t="s">
        <v>152</v>
      </c>
      <c r="H957" s="187">
        <v>0.74</v>
      </c>
      <c r="I957" s="188"/>
      <c r="J957" s="189">
        <f>ROUND(I957*H957,2)</f>
        <v>0</v>
      </c>
      <c r="K957" s="190"/>
      <c r="L957" s="39"/>
      <c r="M957" s="191" t="s">
        <v>1</v>
      </c>
      <c r="N957" s="192" t="s">
        <v>39</v>
      </c>
      <c r="O957" s="71"/>
      <c r="P957" s="193">
        <f>O957*H957</f>
        <v>0</v>
      </c>
      <c r="Q957" s="193">
        <v>1.2766000000000001E-4</v>
      </c>
      <c r="R957" s="193">
        <f>Q957*H957</f>
        <v>9.4468400000000005E-5</v>
      </c>
      <c r="S957" s="193">
        <v>0</v>
      </c>
      <c r="T957" s="194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195" t="s">
        <v>254</v>
      </c>
      <c r="AT957" s="195" t="s">
        <v>140</v>
      </c>
      <c r="AU957" s="195" t="s">
        <v>145</v>
      </c>
      <c r="AY957" s="17" t="s">
        <v>137</v>
      </c>
      <c r="BE957" s="196">
        <f>IF(N957="základní",J957,0)</f>
        <v>0</v>
      </c>
      <c r="BF957" s="196">
        <f>IF(N957="snížená",J957,0)</f>
        <v>0</v>
      </c>
      <c r="BG957" s="196">
        <f>IF(N957="zákl. přenesená",J957,0)</f>
        <v>0</v>
      </c>
      <c r="BH957" s="196">
        <f>IF(N957="sníž. přenesená",J957,0)</f>
        <v>0</v>
      </c>
      <c r="BI957" s="196">
        <f>IF(N957="nulová",J957,0)</f>
        <v>0</v>
      </c>
      <c r="BJ957" s="17" t="s">
        <v>145</v>
      </c>
      <c r="BK957" s="196">
        <f>ROUND(I957*H957,2)</f>
        <v>0</v>
      </c>
      <c r="BL957" s="17" t="s">
        <v>254</v>
      </c>
      <c r="BM957" s="195" t="s">
        <v>1627</v>
      </c>
    </row>
    <row r="958" spans="1:65" s="2" customFormat="1" ht="24.2" customHeight="1">
      <c r="A958" s="34"/>
      <c r="B958" s="35"/>
      <c r="C958" s="183" t="s">
        <v>1628</v>
      </c>
      <c r="D958" s="183" t="s">
        <v>140</v>
      </c>
      <c r="E958" s="184" t="s">
        <v>1629</v>
      </c>
      <c r="F958" s="185" t="s">
        <v>1630</v>
      </c>
      <c r="G958" s="186" t="s">
        <v>152</v>
      </c>
      <c r="H958" s="187">
        <v>0.74</v>
      </c>
      <c r="I958" s="188"/>
      <c r="J958" s="189">
        <f>ROUND(I958*H958,2)</f>
        <v>0</v>
      </c>
      <c r="K958" s="190"/>
      <c r="L958" s="39"/>
      <c r="M958" s="191" t="s">
        <v>1</v>
      </c>
      <c r="N958" s="192" t="s">
        <v>39</v>
      </c>
      <c r="O958" s="71"/>
      <c r="P958" s="193">
        <f>O958*H958</f>
        <v>0</v>
      </c>
      <c r="Q958" s="193">
        <v>1.2305000000000001E-4</v>
      </c>
      <c r="R958" s="193">
        <f>Q958*H958</f>
        <v>9.1057000000000006E-5</v>
      </c>
      <c r="S958" s="193">
        <v>0</v>
      </c>
      <c r="T958" s="194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95" t="s">
        <v>254</v>
      </c>
      <c r="AT958" s="195" t="s">
        <v>140</v>
      </c>
      <c r="AU958" s="195" t="s">
        <v>145</v>
      </c>
      <c r="AY958" s="17" t="s">
        <v>137</v>
      </c>
      <c r="BE958" s="196">
        <f>IF(N958="základní",J958,0)</f>
        <v>0</v>
      </c>
      <c r="BF958" s="196">
        <f>IF(N958="snížená",J958,0)</f>
        <v>0</v>
      </c>
      <c r="BG958" s="196">
        <f>IF(N958="zákl. přenesená",J958,0)</f>
        <v>0</v>
      </c>
      <c r="BH958" s="196">
        <f>IF(N958="sníž. přenesená",J958,0)</f>
        <v>0</v>
      </c>
      <c r="BI958" s="196">
        <f>IF(N958="nulová",J958,0)</f>
        <v>0</v>
      </c>
      <c r="BJ958" s="17" t="s">
        <v>145</v>
      </c>
      <c r="BK958" s="196">
        <f>ROUND(I958*H958,2)</f>
        <v>0</v>
      </c>
      <c r="BL958" s="17" t="s">
        <v>254</v>
      </c>
      <c r="BM958" s="195" t="s">
        <v>1631</v>
      </c>
    </row>
    <row r="959" spans="1:65" s="2" customFormat="1" ht="24.2" customHeight="1">
      <c r="A959" s="34"/>
      <c r="B959" s="35"/>
      <c r="C959" s="183" t="s">
        <v>1632</v>
      </c>
      <c r="D959" s="183" t="s">
        <v>140</v>
      </c>
      <c r="E959" s="184" t="s">
        <v>1633</v>
      </c>
      <c r="F959" s="185" t="s">
        <v>1634</v>
      </c>
      <c r="G959" s="186" t="s">
        <v>152</v>
      </c>
      <c r="H959" s="187">
        <v>0.74</v>
      </c>
      <c r="I959" s="188"/>
      <c r="J959" s="189">
        <f>ROUND(I959*H959,2)</f>
        <v>0</v>
      </c>
      <c r="K959" s="190"/>
      <c r="L959" s="39"/>
      <c r="M959" s="191" t="s">
        <v>1</v>
      </c>
      <c r="N959" s="192" t="s">
        <v>39</v>
      </c>
      <c r="O959" s="71"/>
      <c r="P959" s="193">
        <f>O959*H959</f>
        <v>0</v>
      </c>
      <c r="Q959" s="193">
        <v>2.875E-4</v>
      </c>
      <c r="R959" s="193">
        <f>Q959*H959</f>
        <v>2.1274999999999999E-4</v>
      </c>
      <c r="S959" s="193">
        <v>0</v>
      </c>
      <c r="T959" s="194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195" t="s">
        <v>254</v>
      </c>
      <c r="AT959" s="195" t="s">
        <v>140</v>
      </c>
      <c r="AU959" s="195" t="s">
        <v>145</v>
      </c>
      <c r="AY959" s="17" t="s">
        <v>137</v>
      </c>
      <c r="BE959" s="196">
        <f>IF(N959="základní",J959,0)</f>
        <v>0</v>
      </c>
      <c r="BF959" s="196">
        <f>IF(N959="snížená",J959,0)</f>
        <v>0</v>
      </c>
      <c r="BG959" s="196">
        <f>IF(N959="zákl. přenesená",J959,0)</f>
        <v>0</v>
      </c>
      <c r="BH959" s="196">
        <f>IF(N959="sníž. přenesená",J959,0)</f>
        <v>0</v>
      </c>
      <c r="BI959" s="196">
        <f>IF(N959="nulová",J959,0)</f>
        <v>0</v>
      </c>
      <c r="BJ959" s="17" t="s">
        <v>145</v>
      </c>
      <c r="BK959" s="196">
        <f>ROUND(I959*H959,2)</f>
        <v>0</v>
      </c>
      <c r="BL959" s="17" t="s">
        <v>254</v>
      </c>
      <c r="BM959" s="195" t="s">
        <v>1635</v>
      </c>
    </row>
    <row r="960" spans="1:65" s="2" customFormat="1" ht="24.2" customHeight="1">
      <c r="A960" s="34"/>
      <c r="B960" s="35"/>
      <c r="C960" s="183" t="s">
        <v>1636</v>
      </c>
      <c r="D960" s="183" t="s">
        <v>140</v>
      </c>
      <c r="E960" s="184" t="s">
        <v>1637</v>
      </c>
      <c r="F960" s="185" t="s">
        <v>1638</v>
      </c>
      <c r="G960" s="186" t="s">
        <v>152</v>
      </c>
      <c r="H960" s="187">
        <v>0.74</v>
      </c>
      <c r="I960" s="188"/>
      <c r="J960" s="189">
        <f>ROUND(I960*H960,2)</f>
        <v>0</v>
      </c>
      <c r="K960" s="190"/>
      <c r="L960" s="39"/>
      <c r="M960" s="191" t="s">
        <v>1</v>
      </c>
      <c r="N960" s="192" t="s">
        <v>39</v>
      </c>
      <c r="O960" s="71"/>
      <c r="P960" s="193">
        <f>O960*H960</f>
        <v>0</v>
      </c>
      <c r="Q960" s="193">
        <v>3.2283399999999998E-4</v>
      </c>
      <c r="R960" s="193">
        <f>Q960*H960</f>
        <v>2.3889715999999997E-4</v>
      </c>
      <c r="S960" s="193">
        <v>0</v>
      </c>
      <c r="T960" s="194">
        <f>S960*H960</f>
        <v>0</v>
      </c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R960" s="195" t="s">
        <v>254</v>
      </c>
      <c r="AT960" s="195" t="s">
        <v>140</v>
      </c>
      <c r="AU960" s="195" t="s">
        <v>145</v>
      </c>
      <c r="AY960" s="17" t="s">
        <v>137</v>
      </c>
      <c r="BE960" s="196">
        <f>IF(N960="základní",J960,0)</f>
        <v>0</v>
      </c>
      <c r="BF960" s="196">
        <f>IF(N960="snížená",J960,0)</f>
        <v>0</v>
      </c>
      <c r="BG960" s="196">
        <f>IF(N960="zákl. přenesená",J960,0)</f>
        <v>0</v>
      </c>
      <c r="BH960" s="196">
        <f>IF(N960="sníž. přenesená",J960,0)</f>
        <v>0</v>
      </c>
      <c r="BI960" s="196">
        <f>IF(N960="nulová",J960,0)</f>
        <v>0</v>
      </c>
      <c r="BJ960" s="17" t="s">
        <v>145</v>
      </c>
      <c r="BK960" s="196">
        <f>ROUND(I960*H960,2)</f>
        <v>0</v>
      </c>
      <c r="BL960" s="17" t="s">
        <v>254</v>
      </c>
      <c r="BM960" s="195" t="s">
        <v>1639</v>
      </c>
    </row>
    <row r="961" spans="1:65" s="2" customFormat="1" ht="24.2" customHeight="1">
      <c r="A961" s="34"/>
      <c r="B961" s="35"/>
      <c r="C961" s="183" t="s">
        <v>1640</v>
      </c>
      <c r="D961" s="183" t="s">
        <v>140</v>
      </c>
      <c r="E961" s="184" t="s">
        <v>1641</v>
      </c>
      <c r="F961" s="185" t="s">
        <v>1642</v>
      </c>
      <c r="G961" s="186" t="s">
        <v>152</v>
      </c>
      <c r="H961" s="187">
        <v>14.25</v>
      </c>
      <c r="I961" s="188"/>
      <c r="J961" s="189">
        <f>ROUND(I961*H961,2)</f>
        <v>0</v>
      </c>
      <c r="K961" s="190"/>
      <c r="L961" s="39"/>
      <c r="M961" s="191" t="s">
        <v>1</v>
      </c>
      <c r="N961" s="192" t="s">
        <v>39</v>
      </c>
      <c r="O961" s="71"/>
      <c r="P961" s="193">
        <f>O961*H961</f>
        <v>0</v>
      </c>
      <c r="Q961" s="193">
        <v>9.2E-5</v>
      </c>
      <c r="R961" s="193">
        <f>Q961*H961</f>
        <v>1.3110000000000001E-3</v>
      </c>
      <c r="S961" s="193">
        <v>0</v>
      </c>
      <c r="T961" s="194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195" t="s">
        <v>254</v>
      </c>
      <c r="AT961" s="195" t="s">
        <v>140</v>
      </c>
      <c r="AU961" s="195" t="s">
        <v>145</v>
      </c>
      <c r="AY961" s="17" t="s">
        <v>137</v>
      </c>
      <c r="BE961" s="196">
        <f>IF(N961="základní",J961,0)</f>
        <v>0</v>
      </c>
      <c r="BF961" s="196">
        <f>IF(N961="snížená",J961,0)</f>
        <v>0</v>
      </c>
      <c r="BG961" s="196">
        <f>IF(N961="zákl. přenesená",J961,0)</f>
        <v>0</v>
      </c>
      <c r="BH961" s="196">
        <f>IF(N961="sníž. přenesená",J961,0)</f>
        <v>0</v>
      </c>
      <c r="BI961" s="196">
        <f>IF(N961="nulová",J961,0)</f>
        <v>0</v>
      </c>
      <c r="BJ961" s="17" t="s">
        <v>145</v>
      </c>
      <c r="BK961" s="196">
        <f>ROUND(I961*H961,2)</f>
        <v>0</v>
      </c>
      <c r="BL961" s="17" t="s">
        <v>254</v>
      </c>
      <c r="BM961" s="195" t="s">
        <v>1643</v>
      </c>
    </row>
    <row r="962" spans="1:65" s="13" customFormat="1" ht="11.25">
      <c r="B962" s="197"/>
      <c r="C962" s="198"/>
      <c r="D962" s="199" t="s">
        <v>147</v>
      </c>
      <c r="E962" s="200" t="s">
        <v>1</v>
      </c>
      <c r="F962" s="201" t="s">
        <v>1644</v>
      </c>
      <c r="G962" s="198"/>
      <c r="H962" s="200" t="s">
        <v>1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147</v>
      </c>
      <c r="AU962" s="207" t="s">
        <v>145</v>
      </c>
      <c r="AV962" s="13" t="s">
        <v>81</v>
      </c>
      <c r="AW962" s="13" t="s">
        <v>31</v>
      </c>
      <c r="AX962" s="13" t="s">
        <v>73</v>
      </c>
      <c r="AY962" s="207" t="s">
        <v>137</v>
      </c>
    </row>
    <row r="963" spans="1:65" s="14" customFormat="1" ht="11.25">
      <c r="B963" s="208"/>
      <c r="C963" s="209"/>
      <c r="D963" s="199" t="s">
        <v>147</v>
      </c>
      <c r="E963" s="210" t="s">
        <v>1</v>
      </c>
      <c r="F963" s="211" t="s">
        <v>824</v>
      </c>
      <c r="G963" s="209"/>
      <c r="H963" s="212">
        <v>5.3999999999999995</v>
      </c>
      <c r="I963" s="213"/>
      <c r="J963" s="209"/>
      <c r="K963" s="209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147</v>
      </c>
      <c r="AU963" s="218" t="s">
        <v>145</v>
      </c>
      <c r="AV963" s="14" t="s">
        <v>145</v>
      </c>
      <c r="AW963" s="14" t="s">
        <v>31</v>
      </c>
      <c r="AX963" s="14" t="s">
        <v>73</v>
      </c>
      <c r="AY963" s="218" t="s">
        <v>137</v>
      </c>
    </row>
    <row r="964" spans="1:65" s="13" customFormat="1" ht="11.25">
      <c r="B964" s="197"/>
      <c r="C964" s="198"/>
      <c r="D964" s="199" t="s">
        <v>147</v>
      </c>
      <c r="E964" s="200" t="s">
        <v>1</v>
      </c>
      <c r="F964" s="201" t="s">
        <v>174</v>
      </c>
      <c r="G964" s="198"/>
      <c r="H964" s="200" t="s">
        <v>1</v>
      </c>
      <c r="I964" s="202"/>
      <c r="J964" s="198"/>
      <c r="K964" s="198"/>
      <c r="L964" s="203"/>
      <c r="M964" s="204"/>
      <c r="N964" s="205"/>
      <c r="O964" s="205"/>
      <c r="P964" s="205"/>
      <c r="Q964" s="205"/>
      <c r="R964" s="205"/>
      <c r="S964" s="205"/>
      <c r="T964" s="206"/>
      <c r="AT964" s="207" t="s">
        <v>147</v>
      </c>
      <c r="AU964" s="207" t="s">
        <v>145</v>
      </c>
      <c r="AV964" s="13" t="s">
        <v>81</v>
      </c>
      <c r="AW964" s="13" t="s">
        <v>31</v>
      </c>
      <c r="AX964" s="13" t="s">
        <v>73</v>
      </c>
      <c r="AY964" s="207" t="s">
        <v>137</v>
      </c>
    </row>
    <row r="965" spans="1:65" s="14" customFormat="1" ht="11.25">
      <c r="B965" s="208"/>
      <c r="C965" s="209"/>
      <c r="D965" s="199" t="s">
        <v>147</v>
      </c>
      <c r="E965" s="210" t="s">
        <v>1</v>
      </c>
      <c r="F965" s="211" t="s">
        <v>825</v>
      </c>
      <c r="G965" s="209"/>
      <c r="H965" s="212">
        <v>5.25</v>
      </c>
      <c r="I965" s="213"/>
      <c r="J965" s="209"/>
      <c r="K965" s="209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147</v>
      </c>
      <c r="AU965" s="218" t="s">
        <v>145</v>
      </c>
      <c r="AV965" s="14" t="s">
        <v>145</v>
      </c>
      <c r="AW965" s="14" t="s">
        <v>31</v>
      </c>
      <c r="AX965" s="14" t="s">
        <v>73</v>
      </c>
      <c r="AY965" s="218" t="s">
        <v>137</v>
      </c>
    </row>
    <row r="966" spans="1:65" s="13" customFormat="1" ht="11.25">
      <c r="B966" s="197"/>
      <c r="C966" s="198"/>
      <c r="D966" s="199" t="s">
        <v>147</v>
      </c>
      <c r="E966" s="200" t="s">
        <v>1</v>
      </c>
      <c r="F966" s="201" t="s">
        <v>172</v>
      </c>
      <c r="G966" s="198"/>
      <c r="H966" s="200" t="s">
        <v>1</v>
      </c>
      <c r="I966" s="202"/>
      <c r="J966" s="198"/>
      <c r="K966" s="198"/>
      <c r="L966" s="203"/>
      <c r="M966" s="204"/>
      <c r="N966" s="205"/>
      <c r="O966" s="205"/>
      <c r="P966" s="205"/>
      <c r="Q966" s="205"/>
      <c r="R966" s="205"/>
      <c r="S966" s="205"/>
      <c r="T966" s="206"/>
      <c r="AT966" s="207" t="s">
        <v>147</v>
      </c>
      <c r="AU966" s="207" t="s">
        <v>145</v>
      </c>
      <c r="AV966" s="13" t="s">
        <v>81</v>
      </c>
      <c r="AW966" s="13" t="s">
        <v>31</v>
      </c>
      <c r="AX966" s="13" t="s">
        <v>73</v>
      </c>
      <c r="AY966" s="207" t="s">
        <v>137</v>
      </c>
    </row>
    <row r="967" spans="1:65" s="14" customFormat="1" ht="11.25">
      <c r="B967" s="208"/>
      <c r="C967" s="209"/>
      <c r="D967" s="199" t="s">
        <v>147</v>
      </c>
      <c r="E967" s="210" t="s">
        <v>1</v>
      </c>
      <c r="F967" s="211" t="s">
        <v>826</v>
      </c>
      <c r="G967" s="209"/>
      <c r="H967" s="212">
        <v>3.5999999999999996</v>
      </c>
      <c r="I967" s="213"/>
      <c r="J967" s="209"/>
      <c r="K967" s="209"/>
      <c r="L967" s="214"/>
      <c r="M967" s="215"/>
      <c r="N967" s="216"/>
      <c r="O967" s="216"/>
      <c r="P967" s="216"/>
      <c r="Q967" s="216"/>
      <c r="R967" s="216"/>
      <c r="S967" s="216"/>
      <c r="T967" s="217"/>
      <c r="AT967" s="218" t="s">
        <v>147</v>
      </c>
      <c r="AU967" s="218" t="s">
        <v>145</v>
      </c>
      <c r="AV967" s="14" t="s">
        <v>145</v>
      </c>
      <c r="AW967" s="14" t="s">
        <v>31</v>
      </c>
      <c r="AX967" s="14" t="s">
        <v>73</v>
      </c>
      <c r="AY967" s="218" t="s">
        <v>137</v>
      </c>
    </row>
    <row r="968" spans="1:65" s="15" customFormat="1" ht="11.25">
      <c r="B968" s="219"/>
      <c r="C968" s="220"/>
      <c r="D968" s="199" t="s">
        <v>147</v>
      </c>
      <c r="E968" s="221" t="s">
        <v>1</v>
      </c>
      <c r="F968" s="222" t="s">
        <v>178</v>
      </c>
      <c r="G968" s="220"/>
      <c r="H968" s="223">
        <v>14.249999999999998</v>
      </c>
      <c r="I968" s="224"/>
      <c r="J968" s="220"/>
      <c r="K968" s="220"/>
      <c r="L968" s="225"/>
      <c r="M968" s="226"/>
      <c r="N968" s="227"/>
      <c r="O968" s="227"/>
      <c r="P968" s="227"/>
      <c r="Q968" s="227"/>
      <c r="R968" s="227"/>
      <c r="S968" s="227"/>
      <c r="T968" s="228"/>
      <c r="AT968" s="229" t="s">
        <v>147</v>
      </c>
      <c r="AU968" s="229" t="s">
        <v>145</v>
      </c>
      <c r="AV968" s="15" t="s">
        <v>144</v>
      </c>
      <c r="AW968" s="15" t="s">
        <v>31</v>
      </c>
      <c r="AX968" s="15" t="s">
        <v>81</v>
      </c>
      <c r="AY968" s="229" t="s">
        <v>137</v>
      </c>
    </row>
    <row r="969" spans="1:65" s="2" customFormat="1" ht="33" customHeight="1">
      <c r="A969" s="34"/>
      <c r="B969" s="35"/>
      <c r="C969" s="183" t="s">
        <v>1645</v>
      </c>
      <c r="D969" s="183" t="s">
        <v>140</v>
      </c>
      <c r="E969" s="184" t="s">
        <v>1646</v>
      </c>
      <c r="F969" s="185" t="s">
        <v>1647</v>
      </c>
      <c r="G969" s="186" t="s">
        <v>152</v>
      </c>
      <c r="H969" s="187">
        <v>14.25</v>
      </c>
      <c r="I969" s="188"/>
      <c r="J969" s="189">
        <f>ROUND(I969*H969,2)</f>
        <v>0</v>
      </c>
      <c r="K969" s="190"/>
      <c r="L969" s="39"/>
      <c r="M969" s="191" t="s">
        <v>1</v>
      </c>
      <c r="N969" s="192" t="s">
        <v>39</v>
      </c>
      <c r="O969" s="71"/>
      <c r="P969" s="193">
        <f>O969*H969</f>
        <v>0</v>
      </c>
      <c r="Q969" s="193">
        <v>2.33E-4</v>
      </c>
      <c r="R969" s="193">
        <f>Q969*H969</f>
        <v>3.3202499999999999E-3</v>
      </c>
      <c r="S969" s="193">
        <v>0</v>
      </c>
      <c r="T969" s="194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195" t="s">
        <v>254</v>
      </c>
      <c r="AT969" s="195" t="s">
        <v>140</v>
      </c>
      <c r="AU969" s="195" t="s">
        <v>145</v>
      </c>
      <c r="AY969" s="17" t="s">
        <v>137</v>
      </c>
      <c r="BE969" s="196">
        <f>IF(N969="základní",J969,0)</f>
        <v>0</v>
      </c>
      <c r="BF969" s="196">
        <f>IF(N969="snížená",J969,0)</f>
        <v>0</v>
      </c>
      <c r="BG969" s="196">
        <f>IF(N969="zákl. přenesená",J969,0)</f>
        <v>0</v>
      </c>
      <c r="BH969" s="196">
        <f>IF(N969="sníž. přenesená",J969,0)</f>
        <v>0</v>
      </c>
      <c r="BI969" s="196">
        <f>IF(N969="nulová",J969,0)</f>
        <v>0</v>
      </c>
      <c r="BJ969" s="17" t="s">
        <v>145</v>
      </c>
      <c r="BK969" s="196">
        <f>ROUND(I969*H969,2)</f>
        <v>0</v>
      </c>
      <c r="BL969" s="17" t="s">
        <v>254</v>
      </c>
      <c r="BM969" s="195" t="s">
        <v>1648</v>
      </c>
    </row>
    <row r="970" spans="1:65" s="2" customFormat="1" ht="24.2" customHeight="1">
      <c r="A970" s="34"/>
      <c r="B970" s="35"/>
      <c r="C970" s="183" t="s">
        <v>1649</v>
      </c>
      <c r="D970" s="183" t="s">
        <v>140</v>
      </c>
      <c r="E970" s="184" t="s">
        <v>1650</v>
      </c>
      <c r="F970" s="185" t="s">
        <v>1651</v>
      </c>
      <c r="G970" s="186" t="s">
        <v>152</v>
      </c>
      <c r="H970" s="187">
        <v>14.25</v>
      </c>
      <c r="I970" s="188"/>
      <c r="J970" s="189">
        <f>ROUND(I970*H970,2)</f>
        <v>0</v>
      </c>
      <c r="K970" s="190"/>
      <c r="L970" s="39"/>
      <c r="M970" s="191" t="s">
        <v>1</v>
      </c>
      <c r="N970" s="192" t="s">
        <v>39</v>
      </c>
      <c r="O970" s="71"/>
      <c r="P970" s="193">
        <f>O970*H970</f>
        <v>0</v>
      </c>
      <c r="Q970" s="193">
        <v>0</v>
      </c>
      <c r="R970" s="193">
        <f>Q970*H970</f>
        <v>0</v>
      </c>
      <c r="S970" s="193">
        <v>0</v>
      </c>
      <c r="T970" s="194">
        <f>S970*H970</f>
        <v>0</v>
      </c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R970" s="195" t="s">
        <v>254</v>
      </c>
      <c r="AT970" s="195" t="s">
        <v>140</v>
      </c>
      <c r="AU970" s="195" t="s">
        <v>145</v>
      </c>
      <c r="AY970" s="17" t="s">
        <v>137</v>
      </c>
      <c r="BE970" s="196">
        <f>IF(N970="základní",J970,0)</f>
        <v>0</v>
      </c>
      <c r="BF970" s="196">
        <f>IF(N970="snížená",J970,0)</f>
        <v>0</v>
      </c>
      <c r="BG970" s="196">
        <f>IF(N970="zákl. přenesená",J970,0)</f>
        <v>0</v>
      </c>
      <c r="BH970" s="196">
        <f>IF(N970="sníž. přenesená",J970,0)</f>
        <v>0</v>
      </c>
      <c r="BI970" s="196">
        <f>IF(N970="nulová",J970,0)</f>
        <v>0</v>
      </c>
      <c r="BJ970" s="17" t="s">
        <v>145</v>
      </c>
      <c r="BK970" s="196">
        <f>ROUND(I970*H970,2)</f>
        <v>0</v>
      </c>
      <c r="BL970" s="17" t="s">
        <v>254</v>
      </c>
      <c r="BM970" s="195" t="s">
        <v>1652</v>
      </c>
    </row>
    <row r="971" spans="1:65" s="2" customFormat="1" ht="24.2" customHeight="1">
      <c r="A971" s="34"/>
      <c r="B971" s="35"/>
      <c r="C971" s="183" t="s">
        <v>1653</v>
      </c>
      <c r="D971" s="183" t="s">
        <v>140</v>
      </c>
      <c r="E971" s="184" t="s">
        <v>1654</v>
      </c>
      <c r="F971" s="185" t="s">
        <v>1655</v>
      </c>
      <c r="G971" s="186" t="s">
        <v>244</v>
      </c>
      <c r="H971" s="187">
        <v>12</v>
      </c>
      <c r="I971" s="188"/>
      <c r="J971" s="189">
        <f>ROUND(I971*H971,2)</f>
        <v>0</v>
      </c>
      <c r="K971" s="190"/>
      <c r="L971" s="39"/>
      <c r="M971" s="191" t="s">
        <v>1</v>
      </c>
      <c r="N971" s="192" t="s">
        <v>39</v>
      </c>
      <c r="O971" s="71"/>
      <c r="P971" s="193">
        <f>O971*H971</f>
        <v>0</v>
      </c>
      <c r="Q971" s="193">
        <v>1.8640000000000001E-5</v>
      </c>
      <c r="R971" s="193">
        <f>Q971*H971</f>
        <v>2.2368000000000003E-4</v>
      </c>
      <c r="S971" s="193">
        <v>0</v>
      </c>
      <c r="T971" s="194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195" t="s">
        <v>254</v>
      </c>
      <c r="AT971" s="195" t="s">
        <v>140</v>
      </c>
      <c r="AU971" s="195" t="s">
        <v>145</v>
      </c>
      <c r="AY971" s="17" t="s">
        <v>137</v>
      </c>
      <c r="BE971" s="196">
        <f>IF(N971="základní",J971,0)</f>
        <v>0</v>
      </c>
      <c r="BF971" s="196">
        <f>IF(N971="snížená",J971,0)</f>
        <v>0</v>
      </c>
      <c r="BG971" s="196">
        <f>IF(N971="zákl. přenesená",J971,0)</f>
        <v>0</v>
      </c>
      <c r="BH971" s="196">
        <f>IF(N971="sníž. přenesená",J971,0)</f>
        <v>0</v>
      </c>
      <c r="BI971" s="196">
        <f>IF(N971="nulová",J971,0)</f>
        <v>0</v>
      </c>
      <c r="BJ971" s="17" t="s">
        <v>145</v>
      </c>
      <c r="BK971" s="196">
        <f>ROUND(I971*H971,2)</f>
        <v>0</v>
      </c>
      <c r="BL971" s="17" t="s">
        <v>254</v>
      </c>
      <c r="BM971" s="195" t="s">
        <v>1656</v>
      </c>
    </row>
    <row r="972" spans="1:65" s="14" customFormat="1" ht="11.25">
      <c r="B972" s="208"/>
      <c r="C972" s="209"/>
      <c r="D972" s="199" t="s">
        <v>147</v>
      </c>
      <c r="E972" s="210" t="s">
        <v>1</v>
      </c>
      <c r="F972" s="211" t="s">
        <v>1657</v>
      </c>
      <c r="G972" s="209"/>
      <c r="H972" s="212">
        <v>12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147</v>
      </c>
      <c r="AU972" s="218" t="s">
        <v>145</v>
      </c>
      <c r="AV972" s="14" t="s">
        <v>145</v>
      </c>
      <c r="AW972" s="14" t="s">
        <v>31</v>
      </c>
      <c r="AX972" s="14" t="s">
        <v>81</v>
      </c>
      <c r="AY972" s="218" t="s">
        <v>137</v>
      </c>
    </row>
    <row r="973" spans="1:65" s="2" customFormat="1" ht="24.2" customHeight="1">
      <c r="A973" s="34"/>
      <c r="B973" s="35"/>
      <c r="C973" s="183" t="s">
        <v>1658</v>
      </c>
      <c r="D973" s="183" t="s">
        <v>140</v>
      </c>
      <c r="E973" s="184" t="s">
        <v>1659</v>
      </c>
      <c r="F973" s="185" t="s">
        <v>1660</v>
      </c>
      <c r="G973" s="186" t="s">
        <v>152</v>
      </c>
      <c r="H973" s="187">
        <v>14.25</v>
      </c>
      <c r="I973" s="188"/>
      <c r="J973" s="189">
        <f t="shared" ref="J973:J979" si="80">ROUND(I973*H973,2)</f>
        <v>0</v>
      </c>
      <c r="K973" s="190"/>
      <c r="L973" s="39"/>
      <c r="M973" s="191" t="s">
        <v>1</v>
      </c>
      <c r="N973" s="192" t="s">
        <v>39</v>
      </c>
      <c r="O973" s="71"/>
      <c r="P973" s="193">
        <f t="shared" ref="P973:P979" si="81">O973*H973</f>
        <v>0</v>
      </c>
      <c r="Q973" s="193">
        <v>1.6699999999999999E-4</v>
      </c>
      <c r="R973" s="193">
        <f t="shared" ref="R973:R979" si="82">Q973*H973</f>
        <v>2.3797499999999999E-3</v>
      </c>
      <c r="S973" s="193">
        <v>0</v>
      </c>
      <c r="T973" s="194">
        <f t="shared" ref="T973:T979" si="83"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195" t="s">
        <v>254</v>
      </c>
      <c r="AT973" s="195" t="s">
        <v>140</v>
      </c>
      <c r="AU973" s="195" t="s">
        <v>145</v>
      </c>
      <c r="AY973" s="17" t="s">
        <v>137</v>
      </c>
      <c r="BE973" s="196">
        <f t="shared" ref="BE973:BE979" si="84">IF(N973="základní",J973,0)</f>
        <v>0</v>
      </c>
      <c r="BF973" s="196">
        <f t="shared" ref="BF973:BF979" si="85">IF(N973="snížená",J973,0)</f>
        <v>0</v>
      </c>
      <c r="BG973" s="196">
        <f t="shared" ref="BG973:BG979" si="86">IF(N973="zákl. přenesená",J973,0)</f>
        <v>0</v>
      </c>
      <c r="BH973" s="196">
        <f t="shared" ref="BH973:BH979" si="87">IF(N973="sníž. přenesená",J973,0)</f>
        <v>0</v>
      </c>
      <c r="BI973" s="196">
        <f t="shared" ref="BI973:BI979" si="88">IF(N973="nulová",J973,0)</f>
        <v>0</v>
      </c>
      <c r="BJ973" s="17" t="s">
        <v>145</v>
      </c>
      <c r="BK973" s="196">
        <f t="shared" ref="BK973:BK979" si="89">ROUND(I973*H973,2)</f>
        <v>0</v>
      </c>
      <c r="BL973" s="17" t="s">
        <v>254</v>
      </c>
      <c r="BM973" s="195" t="s">
        <v>1661</v>
      </c>
    </row>
    <row r="974" spans="1:65" s="2" customFormat="1" ht="24.2" customHeight="1">
      <c r="A974" s="34"/>
      <c r="B974" s="35"/>
      <c r="C974" s="183" t="s">
        <v>1662</v>
      </c>
      <c r="D974" s="183" t="s">
        <v>140</v>
      </c>
      <c r="E974" s="184" t="s">
        <v>1663</v>
      </c>
      <c r="F974" s="185" t="s">
        <v>1664</v>
      </c>
      <c r="G974" s="186" t="s">
        <v>244</v>
      </c>
      <c r="H974" s="187">
        <v>12</v>
      </c>
      <c r="I974" s="188"/>
      <c r="J974" s="189">
        <f t="shared" si="80"/>
        <v>0</v>
      </c>
      <c r="K974" s="190"/>
      <c r="L974" s="39"/>
      <c r="M974" s="191" t="s">
        <v>1</v>
      </c>
      <c r="N974" s="192" t="s">
        <v>39</v>
      </c>
      <c r="O974" s="71"/>
      <c r="P974" s="193">
        <f t="shared" si="81"/>
        <v>0</v>
      </c>
      <c r="Q974" s="193">
        <v>2.0910000000000001E-5</v>
      </c>
      <c r="R974" s="193">
        <f t="shared" si="82"/>
        <v>2.5092000000000002E-4</v>
      </c>
      <c r="S974" s="193">
        <v>0</v>
      </c>
      <c r="T974" s="194">
        <f t="shared" si="83"/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195" t="s">
        <v>254</v>
      </c>
      <c r="AT974" s="195" t="s">
        <v>140</v>
      </c>
      <c r="AU974" s="195" t="s">
        <v>145</v>
      </c>
      <c r="AY974" s="17" t="s">
        <v>137</v>
      </c>
      <c r="BE974" s="196">
        <f t="shared" si="84"/>
        <v>0</v>
      </c>
      <c r="BF974" s="196">
        <f t="shared" si="85"/>
        <v>0</v>
      </c>
      <c r="BG974" s="196">
        <f t="shared" si="86"/>
        <v>0</v>
      </c>
      <c r="BH974" s="196">
        <f t="shared" si="87"/>
        <v>0</v>
      </c>
      <c r="BI974" s="196">
        <f t="shared" si="88"/>
        <v>0</v>
      </c>
      <c r="BJ974" s="17" t="s">
        <v>145</v>
      </c>
      <c r="BK974" s="196">
        <f t="shared" si="89"/>
        <v>0</v>
      </c>
      <c r="BL974" s="17" t="s">
        <v>254</v>
      </c>
      <c r="BM974" s="195" t="s">
        <v>1665</v>
      </c>
    </row>
    <row r="975" spans="1:65" s="2" customFormat="1" ht="24.2" customHeight="1">
      <c r="A975" s="34"/>
      <c r="B975" s="35"/>
      <c r="C975" s="183" t="s">
        <v>1666</v>
      </c>
      <c r="D975" s="183" t="s">
        <v>140</v>
      </c>
      <c r="E975" s="184" t="s">
        <v>1667</v>
      </c>
      <c r="F975" s="185" t="s">
        <v>1668</v>
      </c>
      <c r="G975" s="186" t="s">
        <v>244</v>
      </c>
      <c r="H975" s="187">
        <v>12</v>
      </c>
      <c r="I975" s="188"/>
      <c r="J975" s="189">
        <f t="shared" si="80"/>
        <v>0</v>
      </c>
      <c r="K975" s="190"/>
      <c r="L975" s="39"/>
      <c r="M975" s="191" t="s">
        <v>1</v>
      </c>
      <c r="N975" s="192" t="s">
        <v>39</v>
      </c>
      <c r="O975" s="71"/>
      <c r="P975" s="193">
        <f t="shared" si="81"/>
        <v>0</v>
      </c>
      <c r="Q975" s="193">
        <v>2.2120000000000002E-5</v>
      </c>
      <c r="R975" s="193">
        <f t="shared" si="82"/>
        <v>2.6544000000000003E-4</v>
      </c>
      <c r="S975" s="193">
        <v>0</v>
      </c>
      <c r="T975" s="194">
        <f t="shared" si="83"/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195" t="s">
        <v>254</v>
      </c>
      <c r="AT975" s="195" t="s">
        <v>140</v>
      </c>
      <c r="AU975" s="195" t="s">
        <v>145</v>
      </c>
      <c r="AY975" s="17" t="s">
        <v>137</v>
      </c>
      <c r="BE975" s="196">
        <f t="shared" si="84"/>
        <v>0</v>
      </c>
      <c r="BF975" s="196">
        <f t="shared" si="85"/>
        <v>0</v>
      </c>
      <c r="BG975" s="196">
        <f t="shared" si="86"/>
        <v>0</v>
      </c>
      <c r="BH975" s="196">
        <f t="shared" si="87"/>
        <v>0</v>
      </c>
      <c r="BI975" s="196">
        <f t="shared" si="88"/>
        <v>0</v>
      </c>
      <c r="BJ975" s="17" t="s">
        <v>145</v>
      </c>
      <c r="BK975" s="196">
        <f t="shared" si="89"/>
        <v>0</v>
      </c>
      <c r="BL975" s="17" t="s">
        <v>254</v>
      </c>
      <c r="BM975" s="195" t="s">
        <v>1669</v>
      </c>
    </row>
    <row r="976" spans="1:65" s="2" customFormat="1" ht="24.2" customHeight="1">
      <c r="A976" s="34"/>
      <c r="B976" s="35"/>
      <c r="C976" s="183" t="s">
        <v>1670</v>
      </c>
      <c r="D976" s="183" t="s">
        <v>140</v>
      </c>
      <c r="E976" s="184" t="s">
        <v>1671</v>
      </c>
      <c r="F976" s="185" t="s">
        <v>1672</v>
      </c>
      <c r="G976" s="186" t="s">
        <v>152</v>
      </c>
      <c r="H976" s="187">
        <v>14.25</v>
      </c>
      <c r="I976" s="188"/>
      <c r="J976" s="189">
        <f t="shared" si="80"/>
        <v>0</v>
      </c>
      <c r="K976" s="190"/>
      <c r="L976" s="39"/>
      <c r="M976" s="191" t="s">
        <v>1</v>
      </c>
      <c r="N976" s="192" t="s">
        <v>39</v>
      </c>
      <c r="O976" s="71"/>
      <c r="P976" s="193">
        <f t="shared" si="81"/>
        <v>0</v>
      </c>
      <c r="Q976" s="193">
        <v>4.2779999999999999E-4</v>
      </c>
      <c r="R976" s="193">
        <f t="shared" si="82"/>
        <v>6.0961499999999998E-3</v>
      </c>
      <c r="S976" s="193">
        <v>0</v>
      </c>
      <c r="T976" s="194">
        <f t="shared" si="83"/>
        <v>0</v>
      </c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R976" s="195" t="s">
        <v>254</v>
      </c>
      <c r="AT976" s="195" t="s">
        <v>140</v>
      </c>
      <c r="AU976" s="195" t="s">
        <v>145</v>
      </c>
      <c r="AY976" s="17" t="s">
        <v>137</v>
      </c>
      <c r="BE976" s="196">
        <f t="shared" si="84"/>
        <v>0</v>
      </c>
      <c r="BF976" s="196">
        <f t="shared" si="85"/>
        <v>0</v>
      </c>
      <c r="BG976" s="196">
        <f t="shared" si="86"/>
        <v>0</v>
      </c>
      <c r="BH976" s="196">
        <f t="shared" si="87"/>
        <v>0</v>
      </c>
      <c r="BI976" s="196">
        <f t="shared" si="88"/>
        <v>0</v>
      </c>
      <c r="BJ976" s="17" t="s">
        <v>145</v>
      </c>
      <c r="BK976" s="196">
        <f t="shared" si="89"/>
        <v>0</v>
      </c>
      <c r="BL976" s="17" t="s">
        <v>254</v>
      </c>
      <c r="BM976" s="195" t="s">
        <v>1673</v>
      </c>
    </row>
    <row r="977" spans="1:65" s="2" customFormat="1" ht="24.2" customHeight="1">
      <c r="A977" s="34"/>
      <c r="B977" s="35"/>
      <c r="C977" s="183" t="s">
        <v>1674</v>
      </c>
      <c r="D977" s="183" t="s">
        <v>140</v>
      </c>
      <c r="E977" s="184" t="s">
        <v>1675</v>
      </c>
      <c r="F977" s="185" t="s">
        <v>1676</v>
      </c>
      <c r="G977" s="186" t="s">
        <v>244</v>
      </c>
      <c r="H977" s="187">
        <v>12</v>
      </c>
      <c r="I977" s="188"/>
      <c r="J977" s="189">
        <f t="shared" si="80"/>
        <v>0</v>
      </c>
      <c r="K977" s="190"/>
      <c r="L977" s="39"/>
      <c r="M977" s="191" t="s">
        <v>1</v>
      </c>
      <c r="N977" s="192" t="s">
        <v>39</v>
      </c>
      <c r="O977" s="71"/>
      <c r="P977" s="193">
        <f t="shared" si="81"/>
        <v>0</v>
      </c>
      <c r="Q977" s="193">
        <v>3.1940000000000003E-5</v>
      </c>
      <c r="R977" s="193">
        <f t="shared" si="82"/>
        <v>3.8328000000000006E-4</v>
      </c>
      <c r="S977" s="193">
        <v>0</v>
      </c>
      <c r="T977" s="194">
        <f t="shared" si="83"/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195" t="s">
        <v>254</v>
      </c>
      <c r="AT977" s="195" t="s">
        <v>140</v>
      </c>
      <c r="AU977" s="195" t="s">
        <v>145</v>
      </c>
      <c r="AY977" s="17" t="s">
        <v>137</v>
      </c>
      <c r="BE977" s="196">
        <f t="shared" si="84"/>
        <v>0</v>
      </c>
      <c r="BF977" s="196">
        <f t="shared" si="85"/>
        <v>0</v>
      </c>
      <c r="BG977" s="196">
        <f t="shared" si="86"/>
        <v>0</v>
      </c>
      <c r="BH977" s="196">
        <f t="shared" si="87"/>
        <v>0</v>
      </c>
      <c r="BI977" s="196">
        <f t="shared" si="88"/>
        <v>0</v>
      </c>
      <c r="BJ977" s="17" t="s">
        <v>145</v>
      </c>
      <c r="BK977" s="196">
        <f t="shared" si="89"/>
        <v>0</v>
      </c>
      <c r="BL977" s="17" t="s">
        <v>254</v>
      </c>
      <c r="BM977" s="195" t="s">
        <v>1677</v>
      </c>
    </row>
    <row r="978" spans="1:65" s="2" customFormat="1" ht="24.2" customHeight="1">
      <c r="A978" s="34"/>
      <c r="B978" s="35"/>
      <c r="C978" s="183" t="s">
        <v>1678</v>
      </c>
      <c r="D978" s="183" t="s">
        <v>140</v>
      </c>
      <c r="E978" s="184" t="s">
        <v>1679</v>
      </c>
      <c r="F978" s="185" t="s">
        <v>1680</v>
      </c>
      <c r="G978" s="186" t="s">
        <v>152</v>
      </c>
      <c r="H978" s="187">
        <v>14.25</v>
      </c>
      <c r="I978" s="188"/>
      <c r="J978" s="189">
        <f t="shared" si="80"/>
        <v>0</v>
      </c>
      <c r="K978" s="190"/>
      <c r="L978" s="39"/>
      <c r="M978" s="191" t="s">
        <v>1</v>
      </c>
      <c r="N978" s="192" t="s">
        <v>39</v>
      </c>
      <c r="O978" s="71"/>
      <c r="P978" s="193">
        <f t="shared" si="81"/>
        <v>0</v>
      </c>
      <c r="Q978" s="193">
        <v>3.7499999999999997E-5</v>
      </c>
      <c r="R978" s="193">
        <f t="shared" si="82"/>
        <v>5.3437499999999991E-4</v>
      </c>
      <c r="S978" s="193">
        <v>0</v>
      </c>
      <c r="T978" s="194">
        <f t="shared" si="83"/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195" t="s">
        <v>254</v>
      </c>
      <c r="AT978" s="195" t="s">
        <v>140</v>
      </c>
      <c r="AU978" s="195" t="s">
        <v>145</v>
      </c>
      <c r="AY978" s="17" t="s">
        <v>137</v>
      </c>
      <c r="BE978" s="196">
        <f t="shared" si="84"/>
        <v>0</v>
      </c>
      <c r="BF978" s="196">
        <f t="shared" si="85"/>
        <v>0</v>
      </c>
      <c r="BG978" s="196">
        <f t="shared" si="86"/>
        <v>0</v>
      </c>
      <c r="BH978" s="196">
        <f t="shared" si="87"/>
        <v>0</v>
      </c>
      <c r="BI978" s="196">
        <f t="shared" si="88"/>
        <v>0</v>
      </c>
      <c r="BJ978" s="17" t="s">
        <v>145</v>
      </c>
      <c r="BK978" s="196">
        <f t="shared" si="89"/>
        <v>0</v>
      </c>
      <c r="BL978" s="17" t="s">
        <v>254</v>
      </c>
      <c r="BM978" s="195" t="s">
        <v>1681</v>
      </c>
    </row>
    <row r="979" spans="1:65" s="2" customFormat="1" ht="21.75" customHeight="1">
      <c r="A979" s="34"/>
      <c r="B979" s="35"/>
      <c r="C979" s="183" t="s">
        <v>1682</v>
      </c>
      <c r="D979" s="183" t="s">
        <v>140</v>
      </c>
      <c r="E979" s="184" t="s">
        <v>1683</v>
      </c>
      <c r="F979" s="185" t="s">
        <v>1684</v>
      </c>
      <c r="G979" s="186" t="s">
        <v>244</v>
      </c>
      <c r="H979" s="187">
        <v>12</v>
      </c>
      <c r="I979" s="188"/>
      <c r="J979" s="189">
        <f t="shared" si="80"/>
        <v>0</v>
      </c>
      <c r="K979" s="190"/>
      <c r="L979" s="39"/>
      <c r="M979" s="191" t="s">
        <v>1</v>
      </c>
      <c r="N979" s="192" t="s">
        <v>39</v>
      </c>
      <c r="O979" s="71"/>
      <c r="P979" s="193">
        <f t="shared" si="81"/>
        <v>0</v>
      </c>
      <c r="Q979" s="193">
        <v>2.8600000000000001E-6</v>
      </c>
      <c r="R979" s="193">
        <f t="shared" si="82"/>
        <v>3.4320000000000003E-5</v>
      </c>
      <c r="S979" s="193">
        <v>0</v>
      </c>
      <c r="T979" s="194">
        <f t="shared" si="83"/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195" t="s">
        <v>254</v>
      </c>
      <c r="AT979" s="195" t="s">
        <v>140</v>
      </c>
      <c r="AU979" s="195" t="s">
        <v>145</v>
      </c>
      <c r="AY979" s="17" t="s">
        <v>137</v>
      </c>
      <c r="BE979" s="196">
        <f t="shared" si="84"/>
        <v>0</v>
      </c>
      <c r="BF979" s="196">
        <f t="shared" si="85"/>
        <v>0</v>
      </c>
      <c r="BG979" s="196">
        <f t="shared" si="86"/>
        <v>0</v>
      </c>
      <c r="BH979" s="196">
        <f t="shared" si="87"/>
        <v>0</v>
      </c>
      <c r="BI979" s="196">
        <f t="shared" si="88"/>
        <v>0</v>
      </c>
      <c r="BJ979" s="17" t="s">
        <v>145</v>
      </c>
      <c r="BK979" s="196">
        <f t="shared" si="89"/>
        <v>0</v>
      </c>
      <c r="BL979" s="17" t="s">
        <v>254</v>
      </c>
      <c r="BM979" s="195" t="s">
        <v>1685</v>
      </c>
    </row>
    <row r="980" spans="1:65" s="12" customFormat="1" ht="22.9" customHeight="1">
      <c r="B980" s="167"/>
      <c r="C980" s="168"/>
      <c r="D980" s="169" t="s">
        <v>72</v>
      </c>
      <c r="E980" s="181" t="s">
        <v>1686</v>
      </c>
      <c r="F980" s="181" t="s">
        <v>1687</v>
      </c>
      <c r="G980" s="168"/>
      <c r="H980" s="168"/>
      <c r="I980" s="171"/>
      <c r="J980" s="182">
        <f>BK980</f>
        <v>0</v>
      </c>
      <c r="K980" s="168"/>
      <c r="L980" s="173"/>
      <c r="M980" s="174"/>
      <c r="N980" s="175"/>
      <c r="O980" s="175"/>
      <c r="P980" s="176">
        <f>SUM(P981:P1021)</f>
        <v>0</v>
      </c>
      <c r="Q980" s="175"/>
      <c r="R980" s="176">
        <f>SUM(R981:R1021)</f>
        <v>9.6787659999999998E-2</v>
      </c>
      <c r="S980" s="175"/>
      <c r="T980" s="177">
        <f>SUM(T981:T1021)</f>
        <v>3.139815E-2</v>
      </c>
      <c r="AR980" s="178" t="s">
        <v>145</v>
      </c>
      <c r="AT980" s="179" t="s">
        <v>72</v>
      </c>
      <c r="AU980" s="179" t="s">
        <v>81</v>
      </c>
      <c r="AY980" s="178" t="s">
        <v>137</v>
      </c>
      <c r="BK980" s="180">
        <f>SUM(BK981:BK1021)</f>
        <v>0</v>
      </c>
    </row>
    <row r="981" spans="1:65" s="2" customFormat="1" ht="24.2" customHeight="1">
      <c r="A981" s="34"/>
      <c r="B981" s="35"/>
      <c r="C981" s="183" t="s">
        <v>1688</v>
      </c>
      <c r="D981" s="183" t="s">
        <v>140</v>
      </c>
      <c r="E981" s="184" t="s">
        <v>1689</v>
      </c>
      <c r="F981" s="185" t="s">
        <v>1690</v>
      </c>
      <c r="G981" s="186" t="s">
        <v>152</v>
      </c>
      <c r="H981" s="187">
        <v>209.321</v>
      </c>
      <c r="I981" s="188"/>
      <c r="J981" s="189">
        <f>ROUND(I981*H981,2)</f>
        <v>0</v>
      </c>
      <c r="K981" s="190"/>
      <c r="L981" s="39"/>
      <c r="M981" s="191" t="s">
        <v>1</v>
      </c>
      <c r="N981" s="192" t="s">
        <v>39</v>
      </c>
      <c r="O981" s="71"/>
      <c r="P981" s="193">
        <f>O981*H981</f>
        <v>0</v>
      </c>
      <c r="Q981" s="193">
        <v>0</v>
      </c>
      <c r="R981" s="193">
        <f>Q981*H981</f>
        <v>0</v>
      </c>
      <c r="S981" s="193">
        <v>0</v>
      </c>
      <c r="T981" s="194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195" t="s">
        <v>254</v>
      </c>
      <c r="AT981" s="195" t="s">
        <v>140</v>
      </c>
      <c r="AU981" s="195" t="s">
        <v>145</v>
      </c>
      <c r="AY981" s="17" t="s">
        <v>137</v>
      </c>
      <c r="BE981" s="196">
        <f>IF(N981="základní",J981,0)</f>
        <v>0</v>
      </c>
      <c r="BF981" s="196">
        <f>IF(N981="snížená",J981,0)</f>
        <v>0</v>
      </c>
      <c r="BG981" s="196">
        <f>IF(N981="zákl. přenesená",J981,0)</f>
        <v>0</v>
      </c>
      <c r="BH981" s="196">
        <f>IF(N981="sníž. přenesená",J981,0)</f>
        <v>0</v>
      </c>
      <c r="BI981" s="196">
        <f>IF(N981="nulová",J981,0)</f>
        <v>0</v>
      </c>
      <c r="BJ981" s="17" t="s">
        <v>145</v>
      </c>
      <c r="BK981" s="196">
        <f>ROUND(I981*H981,2)</f>
        <v>0</v>
      </c>
      <c r="BL981" s="17" t="s">
        <v>254</v>
      </c>
      <c r="BM981" s="195" t="s">
        <v>1691</v>
      </c>
    </row>
    <row r="982" spans="1:65" s="2" customFormat="1" ht="24.2" customHeight="1">
      <c r="A982" s="34"/>
      <c r="B982" s="35"/>
      <c r="C982" s="183" t="s">
        <v>1692</v>
      </c>
      <c r="D982" s="183" t="s">
        <v>140</v>
      </c>
      <c r="E982" s="184" t="s">
        <v>1693</v>
      </c>
      <c r="F982" s="185" t="s">
        <v>1694</v>
      </c>
      <c r="G982" s="186" t="s">
        <v>152</v>
      </c>
      <c r="H982" s="187">
        <v>209.321</v>
      </c>
      <c r="I982" s="188"/>
      <c r="J982" s="189">
        <f>ROUND(I982*H982,2)</f>
        <v>0</v>
      </c>
      <c r="K982" s="190"/>
      <c r="L982" s="39"/>
      <c r="M982" s="191" t="s">
        <v>1</v>
      </c>
      <c r="N982" s="192" t="s">
        <v>39</v>
      </c>
      <c r="O982" s="71"/>
      <c r="P982" s="193">
        <f>O982*H982</f>
        <v>0</v>
      </c>
      <c r="Q982" s="193">
        <v>0</v>
      </c>
      <c r="R982" s="193">
        <f>Q982*H982</f>
        <v>0</v>
      </c>
      <c r="S982" s="193">
        <v>1.4999999999999999E-4</v>
      </c>
      <c r="T982" s="194">
        <f>S982*H982</f>
        <v>3.139815E-2</v>
      </c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R982" s="195" t="s">
        <v>254</v>
      </c>
      <c r="AT982" s="195" t="s">
        <v>140</v>
      </c>
      <c r="AU982" s="195" t="s">
        <v>145</v>
      </c>
      <c r="AY982" s="17" t="s">
        <v>137</v>
      </c>
      <c r="BE982" s="196">
        <f>IF(N982="základní",J982,0)</f>
        <v>0</v>
      </c>
      <c r="BF982" s="196">
        <f>IF(N982="snížená",J982,0)</f>
        <v>0</v>
      </c>
      <c r="BG982" s="196">
        <f>IF(N982="zákl. přenesená",J982,0)</f>
        <v>0</v>
      </c>
      <c r="BH982" s="196">
        <f>IF(N982="sníž. přenesená",J982,0)</f>
        <v>0</v>
      </c>
      <c r="BI982" s="196">
        <f>IF(N982="nulová",J982,0)</f>
        <v>0</v>
      </c>
      <c r="BJ982" s="17" t="s">
        <v>145</v>
      </c>
      <c r="BK982" s="196">
        <f>ROUND(I982*H982,2)</f>
        <v>0</v>
      </c>
      <c r="BL982" s="17" t="s">
        <v>254</v>
      </c>
      <c r="BM982" s="195" t="s">
        <v>1695</v>
      </c>
    </row>
    <row r="983" spans="1:65" s="2" customFormat="1" ht="24.2" customHeight="1">
      <c r="A983" s="34"/>
      <c r="B983" s="35"/>
      <c r="C983" s="183" t="s">
        <v>1696</v>
      </c>
      <c r="D983" s="183" t="s">
        <v>140</v>
      </c>
      <c r="E983" s="184" t="s">
        <v>1697</v>
      </c>
      <c r="F983" s="185" t="s">
        <v>1698</v>
      </c>
      <c r="G983" s="186" t="s">
        <v>244</v>
      </c>
      <c r="H983" s="187">
        <v>50</v>
      </c>
      <c r="I983" s="188"/>
      <c r="J983" s="189">
        <f>ROUND(I983*H983,2)</f>
        <v>0</v>
      </c>
      <c r="K983" s="190"/>
      <c r="L983" s="39"/>
      <c r="M983" s="191" t="s">
        <v>1</v>
      </c>
      <c r="N983" s="192" t="s">
        <v>39</v>
      </c>
      <c r="O983" s="71"/>
      <c r="P983" s="193">
        <f>O983*H983</f>
        <v>0</v>
      </c>
      <c r="Q983" s="193">
        <v>1.0000000000000001E-5</v>
      </c>
      <c r="R983" s="193">
        <f>Q983*H983</f>
        <v>5.0000000000000001E-4</v>
      </c>
      <c r="S983" s="193">
        <v>0</v>
      </c>
      <c r="T983" s="194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195" t="s">
        <v>254</v>
      </c>
      <c r="AT983" s="195" t="s">
        <v>140</v>
      </c>
      <c r="AU983" s="195" t="s">
        <v>145</v>
      </c>
      <c r="AY983" s="17" t="s">
        <v>137</v>
      </c>
      <c r="BE983" s="196">
        <f>IF(N983="základní",J983,0)</f>
        <v>0</v>
      </c>
      <c r="BF983" s="196">
        <f>IF(N983="snížená",J983,0)</f>
        <v>0</v>
      </c>
      <c r="BG983" s="196">
        <f>IF(N983="zákl. přenesená",J983,0)</f>
        <v>0</v>
      </c>
      <c r="BH983" s="196">
        <f>IF(N983="sníž. přenesená",J983,0)</f>
        <v>0</v>
      </c>
      <c r="BI983" s="196">
        <f>IF(N983="nulová",J983,0)</f>
        <v>0</v>
      </c>
      <c r="BJ983" s="17" t="s">
        <v>145</v>
      </c>
      <c r="BK983" s="196">
        <f>ROUND(I983*H983,2)</f>
        <v>0</v>
      </c>
      <c r="BL983" s="17" t="s">
        <v>254</v>
      </c>
      <c r="BM983" s="195" t="s">
        <v>1699</v>
      </c>
    </row>
    <row r="984" spans="1:65" s="13" customFormat="1" ht="11.25">
      <c r="B984" s="197"/>
      <c r="C984" s="198"/>
      <c r="D984" s="199" t="s">
        <v>147</v>
      </c>
      <c r="E984" s="200" t="s">
        <v>1</v>
      </c>
      <c r="F984" s="201" t="s">
        <v>1700</v>
      </c>
      <c r="G984" s="198"/>
      <c r="H984" s="200" t="s">
        <v>1</v>
      </c>
      <c r="I984" s="202"/>
      <c r="J984" s="198"/>
      <c r="K984" s="198"/>
      <c r="L984" s="203"/>
      <c r="M984" s="204"/>
      <c r="N984" s="205"/>
      <c r="O984" s="205"/>
      <c r="P984" s="205"/>
      <c r="Q984" s="205"/>
      <c r="R984" s="205"/>
      <c r="S984" s="205"/>
      <c r="T984" s="206"/>
      <c r="AT984" s="207" t="s">
        <v>147</v>
      </c>
      <c r="AU984" s="207" t="s">
        <v>145</v>
      </c>
      <c r="AV984" s="13" t="s">
        <v>81</v>
      </c>
      <c r="AW984" s="13" t="s">
        <v>31</v>
      </c>
      <c r="AX984" s="13" t="s">
        <v>73</v>
      </c>
      <c r="AY984" s="207" t="s">
        <v>137</v>
      </c>
    </row>
    <row r="985" spans="1:65" s="14" customFormat="1" ht="11.25">
      <c r="B985" s="208"/>
      <c r="C985" s="209"/>
      <c r="D985" s="199" t="s">
        <v>147</v>
      </c>
      <c r="E985" s="210" t="s">
        <v>1</v>
      </c>
      <c r="F985" s="211" t="s">
        <v>426</v>
      </c>
      <c r="G985" s="209"/>
      <c r="H985" s="212">
        <v>50</v>
      </c>
      <c r="I985" s="213"/>
      <c r="J985" s="209"/>
      <c r="K985" s="209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147</v>
      </c>
      <c r="AU985" s="218" t="s">
        <v>145</v>
      </c>
      <c r="AV985" s="14" t="s">
        <v>145</v>
      </c>
      <c r="AW985" s="14" t="s">
        <v>31</v>
      </c>
      <c r="AX985" s="14" t="s">
        <v>81</v>
      </c>
      <c r="AY985" s="218" t="s">
        <v>137</v>
      </c>
    </row>
    <row r="986" spans="1:65" s="2" customFormat="1" ht="16.5" customHeight="1">
      <c r="A986" s="34"/>
      <c r="B986" s="35"/>
      <c r="C986" s="183" t="s">
        <v>1701</v>
      </c>
      <c r="D986" s="183" t="s">
        <v>140</v>
      </c>
      <c r="E986" s="184" t="s">
        <v>1702</v>
      </c>
      <c r="F986" s="185" t="s">
        <v>1703</v>
      </c>
      <c r="G986" s="186" t="s">
        <v>152</v>
      </c>
      <c r="H986" s="187">
        <v>45.8</v>
      </c>
      <c r="I986" s="188"/>
      <c r="J986" s="189">
        <f>ROUND(I986*H986,2)</f>
        <v>0</v>
      </c>
      <c r="K986" s="190"/>
      <c r="L986" s="39"/>
      <c r="M986" s="191" t="s">
        <v>1</v>
      </c>
      <c r="N986" s="192" t="s">
        <v>39</v>
      </c>
      <c r="O986" s="71"/>
      <c r="P986" s="193">
        <f>O986*H986</f>
        <v>0</v>
      </c>
      <c r="Q986" s="193">
        <v>0</v>
      </c>
      <c r="R986" s="193">
        <f>Q986*H986</f>
        <v>0</v>
      </c>
      <c r="S986" s="193">
        <v>0</v>
      </c>
      <c r="T986" s="194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95" t="s">
        <v>254</v>
      </c>
      <c r="AT986" s="195" t="s">
        <v>140</v>
      </c>
      <c r="AU986" s="195" t="s">
        <v>145</v>
      </c>
      <c r="AY986" s="17" t="s">
        <v>137</v>
      </c>
      <c r="BE986" s="196">
        <f>IF(N986="základní",J986,0)</f>
        <v>0</v>
      </c>
      <c r="BF986" s="196">
        <f>IF(N986="snížená",J986,0)</f>
        <v>0</v>
      </c>
      <c r="BG986" s="196">
        <f>IF(N986="zákl. přenesená",J986,0)</f>
        <v>0</v>
      </c>
      <c r="BH986" s="196">
        <f>IF(N986="sníž. přenesená",J986,0)</f>
        <v>0</v>
      </c>
      <c r="BI986" s="196">
        <f>IF(N986="nulová",J986,0)</f>
        <v>0</v>
      </c>
      <c r="BJ986" s="17" t="s">
        <v>145</v>
      </c>
      <c r="BK986" s="196">
        <f>ROUND(I986*H986,2)</f>
        <v>0</v>
      </c>
      <c r="BL986" s="17" t="s">
        <v>254</v>
      </c>
      <c r="BM986" s="195" t="s">
        <v>1704</v>
      </c>
    </row>
    <row r="987" spans="1:65" s="2" customFormat="1" ht="16.5" customHeight="1">
      <c r="A987" s="34"/>
      <c r="B987" s="35"/>
      <c r="C987" s="230" t="s">
        <v>1705</v>
      </c>
      <c r="D987" s="230" t="s">
        <v>374</v>
      </c>
      <c r="E987" s="231" t="s">
        <v>1706</v>
      </c>
      <c r="F987" s="232" t="s">
        <v>1707</v>
      </c>
      <c r="G987" s="233" t="s">
        <v>152</v>
      </c>
      <c r="H987" s="234">
        <v>48.09</v>
      </c>
      <c r="I987" s="235"/>
      <c r="J987" s="236">
        <f>ROUND(I987*H987,2)</f>
        <v>0</v>
      </c>
      <c r="K987" s="237"/>
      <c r="L987" s="238"/>
      <c r="M987" s="239" t="s">
        <v>1</v>
      </c>
      <c r="N987" s="240" t="s">
        <v>39</v>
      </c>
      <c r="O987" s="71"/>
      <c r="P987" s="193">
        <f>O987*H987</f>
        <v>0</v>
      </c>
      <c r="Q987" s="193">
        <v>0</v>
      </c>
      <c r="R987" s="193">
        <f>Q987*H987</f>
        <v>0</v>
      </c>
      <c r="S987" s="193">
        <v>0</v>
      </c>
      <c r="T987" s="194">
        <f>S987*H987</f>
        <v>0</v>
      </c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R987" s="195" t="s">
        <v>335</v>
      </c>
      <c r="AT987" s="195" t="s">
        <v>374</v>
      </c>
      <c r="AU987" s="195" t="s">
        <v>145</v>
      </c>
      <c r="AY987" s="17" t="s">
        <v>137</v>
      </c>
      <c r="BE987" s="196">
        <f>IF(N987="základní",J987,0)</f>
        <v>0</v>
      </c>
      <c r="BF987" s="196">
        <f>IF(N987="snížená",J987,0)</f>
        <v>0</v>
      </c>
      <c r="BG987" s="196">
        <f>IF(N987="zákl. přenesená",J987,0)</f>
        <v>0</v>
      </c>
      <c r="BH987" s="196">
        <f>IF(N987="sníž. přenesená",J987,0)</f>
        <v>0</v>
      </c>
      <c r="BI987" s="196">
        <f>IF(N987="nulová",J987,0)</f>
        <v>0</v>
      </c>
      <c r="BJ987" s="17" t="s">
        <v>145</v>
      </c>
      <c r="BK987" s="196">
        <f>ROUND(I987*H987,2)</f>
        <v>0</v>
      </c>
      <c r="BL987" s="17" t="s">
        <v>254</v>
      </c>
      <c r="BM987" s="195" t="s">
        <v>1708</v>
      </c>
    </row>
    <row r="988" spans="1:65" s="14" customFormat="1" ht="11.25">
      <c r="B988" s="208"/>
      <c r="C988" s="209"/>
      <c r="D988" s="199" t="s">
        <v>147</v>
      </c>
      <c r="E988" s="209"/>
      <c r="F988" s="211" t="s">
        <v>1709</v>
      </c>
      <c r="G988" s="209"/>
      <c r="H988" s="212">
        <v>48.09</v>
      </c>
      <c r="I988" s="213"/>
      <c r="J988" s="209"/>
      <c r="K988" s="209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147</v>
      </c>
      <c r="AU988" s="218" t="s">
        <v>145</v>
      </c>
      <c r="AV988" s="14" t="s">
        <v>145</v>
      </c>
      <c r="AW988" s="14" t="s">
        <v>4</v>
      </c>
      <c r="AX988" s="14" t="s">
        <v>81</v>
      </c>
      <c r="AY988" s="218" t="s">
        <v>137</v>
      </c>
    </row>
    <row r="989" spans="1:65" s="2" customFormat="1" ht="24.2" customHeight="1">
      <c r="A989" s="34"/>
      <c r="B989" s="35"/>
      <c r="C989" s="183" t="s">
        <v>1710</v>
      </c>
      <c r="D989" s="183" t="s">
        <v>140</v>
      </c>
      <c r="E989" s="184" t="s">
        <v>1711</v>
      </c>
      <c r="F989" s="185" t="s">
        <v>1712</v>
      </c>
      <c r="G989" s="186" t="s">
        <v>152</v>
      </c>
      <c r="H989" s="187">
        <v>20</v>
      </c>
      <c r="I989" s="188"/>
      <c r="J989" s="189">
        <f>ROUND(I989*H989,2)</f>
        <v>0</v>
      </c>
      <c r="K989" s="190"/>
      <c r="L989" s="39"/>
      <c r="M989" s="191" t="s">
        <v>1</v>
      </c>
      <c r="N989" s="192" t="s">
        <v>39</v>
      </c>
      <c r="O989" s="71"/>
      <c r="P989" s="193">
        <f>O989*H989</f>
        <v>0</v>
      </c>
      <c r="Q989" s="193">
        <v>0</v>
      </c>
      <c r="R989" s="193">
        <f>Q989*H989</f>
        <v>0</v>
      </c>
      <c r="S989" s="193">
        <v>0</v>
      </c>
      <c r="T989" s="194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195" t="s">
        <v>254</v>
      </c>
      <c r="AT989" s="195" t="s">
        <v>140</v>
      </c>
      <c r="AU989" s="195" t="s">
        <v>145</v>
      </c>
      <c r="AY989" s="17" t="s">
        <v>137</v>
      </c>
      <c r="BE989" s="196">
        <f>IF(N989="základní",J989,0)</f>
        <v>0</v>
      </c>
      <c r="BF989" s="196">
        <f>IF(N989="snížená",J989,0)</f>
        <v>0</v>
      </c>
      <c r="BG989" s="196">
        <f>IF(N989="zákl. přenesená",J989,0)</f>
        <v>0</v>
      </c>
      <c r="BH989" s="196">
        <f>IF(N989="sníž. přenesená",J989,0)</f>
        <v>0</v>
      </c>
      <c r="BI989" s="196">
        <f>IF(N989="nulová",J989,0)</f>
        <v>0</v>
      </c>
      <c r="BJ989" s="17" t="s">
        <v>145</v>
      </c>
      <c r="BK989" s="196">
        <f>ROUND(I989*H989,2)</f>
        <v>0</v>
      </c>
      <c r="BL989" s="17" t="s">
        <v>254</v>
      </c>
      <c r="BM989" s="195" t="s">
        <v>1713</v>
      </c>
    </row>
    <row r="990" spans="1:65" s="2" customFormat="1" ht="16.5" customHeight="1">
      <c r="A990" s="34"/>
      <c r="B990" s="35"/>
      <c r="C990" s="230" t="s">
        <v>1714</v>
      </c>
      <c r="D990" s="230" t="s">
        <v>374</v>
      </c>
      <c r="E990" s="231" t="s">
        <v>1715</v>
      </c>
      <c r="F990" s="232" t="s">
        <v>1716</v>
      </c>
      <c r="G990" s="233" t="s">
        <v>152</v>
      </c>
      <c r="H990" s="234">
        <v>21</v>
      </c>
      <c r="I990" s="235"/>
      <c r="J990" s="236">
        <f>ROUND(I990*H990,2)</f>
        <v>0</v>
      </c>
      <c r="K990" s="237"/>
      <c r="L990" s="238"/>
      <c r="M990" s="239" t="s">
        <v>1</v>
      </c>
      <c r="N990" s="240" t="s">
        <v>39</v>
      </c>
      <c r="O990" s="71"/>
      <c r="P990" s="193">
        <f>O990*H990</f>
        <v>0</v>
      </c>
      <c r="Q990" s="193">
        <v>0</v>
      </c>
      <c r="R990" s="193">
        <f>Q990*H990</f>
        <v>0</v>
      </c>
      <c r="S990" s="193">
        <v>0</v>
      </c>
      <c r="T990" s="194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195" t="s">
        <v>335</v>
      </c>
      <c r="AT990" s="195" t="s">
        <v>374</v>
      </c>
      <c r="AU990" s="195" t="s">
        <v>145</v>
      </c>
      <c r="AY990" s="17" t="s">
        <v>137</v>
      </c>
      <c r="BE990" s="196">
        <f>IF(N990="základní",J990,0)</f>
        <v>0</v>
      </c>
      <c r="BF990" s="196">
        <f>IF(N990="snížená",J990,0)</f>
        <v>0</v>
      </c>
      <c r="BG990" s="196">
        <f>IF(N990="zákl. přenesená",J990,0)</f>
        <v>0</v>
      </c>
      <c r="BH990" s="196">
        <f>IF(N990="sníž. přenesená",J990,0)</f>
        <v>0</v>
      </c>
      <c r="BI990" s="196">
        <f>IF(N990="nulová",J990,0)</f>
        <v>0</v>
      </c>
      <c r="BJ990" s="17" t="s">
        <v>145</v>
      </c>
      <c r="BK990" s="196">
        <f>ROUND(I990*H990,2)</f>
        <v>0</v>
      </c>
      <c r="BL990" s="17" t="s">
        <v>254</v>
      </c>
      <c r="BM990" s="195" t="s">
        <v>1717</v>
      </c>
    </row>
    <row r="991" spans="1:65" s="14" customFormat="1" ht="11.25">
      <c r="B991" s="208"/>
      <c r="C991" s="209"/>
      <c r="D991" s="199" t="s">
        <v>147</v>
      </c>
      <c r="E991" s="209"/>
      <c r="F991" s="211" t="s">
        <v>1718</v>
      </c>
      <c r="G991" s="209"/>
      <c r="H991" s="212">
        <v>21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147</v>
      </c>
      <c r="AU991" s="218" t="s">
        <v>145</v>
      </c>
      <c r="AV991" s="14" t="s">
        <v>145</v>
      </c>
      <c r="AW991" s="14" t="s">
        <v>4</v>
      </c>
      <c r="AX991" s="14" t="s">
        <v>81</v>
      </c>
      <c r="AY991" s="218" t="s">
        <v>137</v>
      </c>
    </row>
    <row r="992" spans="1:65" s="2" customFormat="1" ht="24.2" customHeight="1">
      <c r="A992" s="34"/>
      <c r="B992" s="35"/>
      <c r="C992" s="183" t="s">
        <v>1719</v>
      </c>
      <c r="D992" s="183" t="s">
        <v>140</v>
      </c>
      <c r="E992" s="184" t="s">
        <v>1720</v>
      </c>
      <c r="F992" s="185" t="s">
        <v>1721</v>
      </c>
      <c r="G992" s="186" t="s">
        <v>152</v>
      </c>
      <c r="H992" s="187">
        <v>209.321</v>
      </c>
      <c r="I992" s="188"/>
      <c r="J992" s="189">
        <f>ROUND(I992*H992,2)</f>
        <v>0</v>
      </c>
      <c r="K992" s="190"/>
      <c r="L992" s="39"/>
      <c r="M992" s="191" t="s">
        <v>1</v>
      </c>
      <c r="N992" s="192" t="s">
        <v>39</v>
      </c>
      <c r="O992" s="71"/>
      <c r="P992" s="193">
        <f>O992*H992</f>
        <v>0</v>
      </c>
      <c r="Q992" s="193">
        <v>2.0000000000000001E-4</v>
      </c>
      <c r="R992" s="193">
        <f>Q992*H992</f>
        <v>4.1864200000000004E-2</v>
      </c>
      <c r="S992" s="193">
        <v>0</v>
      </c>
      <c r="T992" s="194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195" t="s">
        <v>254</v>
      </c>
      <c r="AT992" s="195" t="s">
        <v>140</v>
      </c>
      <c r="AU992" s="195" t="s">
        <v>145</v>
      </c>
      <c r="AY992" s="17" t="s">
        <v>137</v>
      </c>
      <c r="BE992" s="196">
        <f>IF(N992="základní",J992,0)</f>
        <v>0</v>
      </c>
      <c r="BF992" s="196">
        <f>IF(N992="snížená",J992,0)</f>
        <v>0</v>
      </c>
      <c r="BG992" s="196">
        <f>IF(N992="zákl. přenesená",J992,0)</f>
        <v>0</v>
      </c>
      <c r="BH992" s="196">
        <f>IF(N992="sníž. přenesená",J992,0)</f>
        <v>0</v>
      </c>
      <c r="BI992" s="196">
        <f>IF(N992="nulová",J992,0)</f>
        <v>0</v>
      </c>
      <c r="BJ992" s="17" t="s">
        <v>145</v>
      </c>
      <c r="BK992" s="196">
        <f>ROUND(I992*H992,2)</f>
        <v>0</v>
      </c>
      <c r="BL992" s="17" t="s">
        <v>254</v>
      </c>
      <c r="BM992" s="195" t="s">
        <v>1722</v>
      </c>
    </row>
    <row r="993" spans="1:65" s="2" customFormat="1" ht="33" customHeight="1">
      <c r="A993" s="34"/>
      <c r="B993" s="35"/>
      <c r="C993" s="183" t="s">
        <v>1723</v>
      </c>
      <c r="D993" s="183" t="s">
        <v>140</v>
      </c>
      <c r="E993" s="184" t="s">
        <v>1724</v>
      </c>
      <c r="F993" s="185" t="s">
        <v>1725</v>
      </c>
      <c r="G993" s="186" t="s">
        <v>152</v>
      </c>
      <c r="H993" s="187">
        <v>209.321</v>
      </c>
      <c r="I993" s="188"/>
      <c r="J993" s="189">
        <f>ROUND(I993*H993,2)</f>
        <v>0</v>
      </c>
      <c r="K993" s="190"/>
      <c r="L993" s="39"/>
      <c r="M993" s="191" t="s">
        <v>1</v>
      </c>
      <c r="N993" s="192" t="s">
        <v>39</v>
      </c>
      <c r="O993" s="71"/>
      <c r="P993" s="193">
        <f>O993*H993</f>
        <v>0</v>
      </c>
      <c r="Q993" s="193">
        <v>2.5999999999999998E-4</v>
      </c>
      <c r="R993" s="193">
        <f>Q993*H993</f>
        <v>5.4423459999999993E-2</v>
      </c>
      <c r="S993" s="193">
        <v>0</v>
      </c>
      <c r="T993" s="194">
        <f>S993*H993</f>
        <v>0</v>
      </c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R993" s="195" t="s">
        <v>254</v>
      </c>
      <c r="AT993" s="195" t="s">
        <v>140</v>
      </c>
      <c r="AU993" s="195" t="s">
        <v>145</v>
      </c>
      <c r="AY993" s="17" t="s">
        <v>137</v>
      </c>
      <c r="BE993" s="196">
        <f>IF(N993="základní",J993,0)</f>
        <v>0</v>
      </c>
      <c r="BF993" s="196">
        <f>IF(N993="snížená",J993,0)</f>
        <v>0</v>
      </c>
      <c r="BG993" s="196">
        <f>IF(N993="zákl. přenesená",J993,0)</f>
        <v>0</v>
      </c>
      <c r="BH993" s="196">
        <f>IF(N993="sníž. přenesená",J993,0)</f>
        <v>0</v>
      </c>
      <c r="BI993" s="196">
        <f>IF(N993="nulová",J993,0)</f>
        <v>0</v>
      </c>
      <c r="BJ993" s="17" t="s">
        <v>145</v>
      </c>
      <c r="BK993" s="196">
        <f>ROUND(I993*H993,2)</f>
        <v>0</v>
      </c>
      <c r="BL993" s="17" t="s">
        <v>254</v>
      </c>
      <c r="BM993" s="195" t="s">
        <v>1726</v>
      </c>
    </row>
    <row r="994" spans="1:65" s="13" customFormat="1" ht="11.25">
      <c r="B994" s="197"/>
      <c r="C994" s="198"/>
      <c r="D994" s="199" t="s">
        <v>147</v>
      </c>
      <c r="E994" s="200" t="s">
        <v>1</v>
      </c>
      <c r="F994" s="201" t="s">
        <v>1727</v>
      </c>
      <c r="G994" s="198"/>
      <c r="H994" s="200" t="s">
        <v>1</v>
      </c>
      <c r="I994" s="202"/>
      <c r="J994" s="198"/>
      <c r="K994" s="198"/>
      <c r="L994" s="203"/>
      <c r="M994" s="204"/>
      <c r="N994" s="205"/>
      <c r="O994" s="205"/>
      <c r="P994" s="205"/>
      <c r="Q994" s="205"/>
      <c r="R994" s="205"/>
      <c r="S994" s="205"/>
      <c r="T994" s="206"/>
      <c r="AT994" s="207" t="s">
        <v>147</v>
      </c>
      <c r="AU994" s="207" t="s">
        <v>145</v>
      </c>
      <c r="AV994" s="13" t="s">
        <v>81</v>
      </c>
      <c r="AW994" s="13" t="s">
        <v>31</v>
      </c>
      <c r="AX994" s="13" t="s">
        <v>73</v>
      </c>
      <c r="AY994" s="207" t="s">
        <v>137</v>
      </c>
    </row>
    <row r="995" spans="1:65" s="14" customFormat="1" ht="11.25">
      <c r="B995" s="208"/>
      <c r="C995" s="209"/>
      <c r="D995" s="199" t="s">
        <v>147</v>
      </c>
      <c r="E995" s="210" t="s">
        <v>1</v>
      </c>
      <c r="F995" s="211" t="s">
        <v>1728</v>
      </c>
      <c r="G995" s="209"/>
      <c r="H995" s="212">
        <v>45.8</v>
      </c>
      <c r="I995" s="213"/>
      <c r="J995" s="209"/>
      <c r="K995" s="209"/>
      <c r="L995" s="214"/>
      <c r="M995" s="215"/>
      <c r="N995" s="216"/>
      <c r="O995" s="216"/>
      <c r="P995" s="216"/>
      <c r="Q995" s="216"/>
      <c r="R995" s="216"/>
      <c r="S995" s="216"/>
      <c r="T995" s="217"/>
      <c r="AT995" s="218" t="s">
        <v>147</v>
      </c>
      <c r="AU995" s="218" t="s">
        <v>145</v>
      </c>
      <c r="AV995" s="14" t="s">
        <v>145</v>
      </c>
      <c r="AW995" s="14" t="s">
        <v>31</v>
      </c>
      <c r="AX995" s="14" t="s">
        <v>73</v>
      </c>
      <c r="AY995" s="218" t="s">
        <v>137</v>
      </c>
    </row>
    <row r="996" spans="1:65" s="13" customFormat="1" ht="11.25">
      <c r="B996" s="197"/>
      <c r="C996" s="198"/>
      <c r="D996" s="199" t="s">
        <v>147</v>
      </c>
      <c r="E996" s="200" t="s">
        <v>1</v>
      </c>
      <c r="F996" s="201" t="s">
        <v>1729</v>
      </c>
      <c r="G996" s="198"/>
      <c r="H996" s="200" t="s">
        <v>1</v>
      </c>
      <c r="I996" s="202"/>
      <c r="J996" s="198"/>
      <c r="K996" s="198"/>
      <c r="L996" s="203"/>
      <c r="M996" s="204"/>
      <c r="N996" s="205"/>
      <c r="O996" s="205"/>
      <c r="P996" s="205"/>
      <c r="Q996" s="205"/>
      <c r="R996" s="205"/>
      <c r="S996" s="205"/>
      <c r="T996" s="206"/>
      <c r="AT996" s="207" t="s">
        <v>147</v>
      </c>
      <c r="AU996" s="207" t="s">
        <v>145</v>
      </c>
      <c r="AV996" s="13" t="s">
        <v>81</v>
      </c>
      <c r="AW996" s="13" t="s">
        <v>31</v>
      </c>
      <c r="AX996" s="13" t="s">
        <v>73</v>
      </c>
      <c r="AY996" s="207" t="s">
        <v>137</v>
      </c>
    </row>
    <row r="997" spans="1:65" s="13" customFormat="1" ht="11.25">
      <c r="B997" s="197"/>
      <c r="C997" s="198"/>
      <c r="D997" s="199" t="s">
        <v>147</v>
      </c>
      <c r="E997" s="200" t="s">
        <v>1</v>
      </c>
      <c r="F997" s="201" t="s">
        <v>1730</v>
      </c>
      <c r="G997" s="198"/>
      <c r="H997" s="200" t="s">
        <v>1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147</v>
      </c>
      <c r="AU997" s="207" t="s">
        <v>145</v>
      </c>
      <c r="AV997" s="13" t="s">
        <v>81</v>
      </c>
      <c r="AW997" s="13" t="s">
        <v>31</v>
      </c>
      <c r="AX997" s="13" t="s">
        <v>73</v>
      </c>
      <c r="AY997" s="207" t="s">
        <v>137</v>
      </c>
    </row>
    <row r="998" spans="1:65" s="14" customFormat="1" ht="11.25">
      <c r="B998" s="208"/>
      <c r="C998" s="209"/>
      <c r="D998" s="199" t="s">
        <v>147</v>
      </c>
      <c r="E998" s="210" t="s">
        <v>1</v>
      </c>
      <c r="F998" s="211" t="s">
        <v>1731</v>
      </c>
      <c r="G998" s="209"/>
      <c r="H998" s="212">
        <v>29.652399999999997</v>
      </c>
      <c r="I998" s="213"/>
      <c r="J998" s="209"/>
      <c r="K998" s="209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147</v>
      </c>
      <c r="AU998" s="218" t="s">
        <v>145</v>
      </c>
      <c r="AV998" s="14" t="s">
        <v>145</v>
      </c>
      <c r="AW998" s="14" t="s">
        <v>31</v>
      </c>
      <c r="AX998" s="14" t="s">
        <v>73</v>
      </c>
      <c r="AY998" s="218" t="s">
        <v>137</v>
      </c>
    </row>
    <row r="999" spans="1:65" s="13" customFormat="1" ht="11.25">
      <c r="B999" s="197"/>
      <c r="C999" s="198"/>
      <c r="D999" s="199" t="s">
        <v>147</v>
      </c>
      <c r="E999" s="200" t="s">
        <v>1</v>
      </c>
      <c r="F999" s="201" t="s">
        <v>168</v>
      </c>
      <c r="G999" s="198"/>
      <c r="H999" s="200" t="s">
        <v>1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147</v>
      </c>
      <c r="AU999" s="207" t="s">
        <v>145</v>
      </c>
      <c r="AV999" s="13" t="s">
        <v>81</v>
      </c>
      <c r="AW999" s="13" t="s">
        <v>31</v>
      </c>
      <c r="AX999" s="13" t="s">
        <v>73</v>
      </c>
      <c r="AY999" s="207" t="s">
        <v>137</v>
      </c>
    </row>
    <row r="1000" spans="1:65" s="14" customFormat="1" ht="11.25">
      <c r="B1000" s="208"/>
      <c r="C1000" s="209"/>
      <c r="D1000" s="199" t="s">
        <v>147</v>
      </c>
      <c r="E1000" s="210" t="s">
        <v>1</v>
      </c>
      <c r="F1000" s="211" t="s">
        <v>204</v>
      </c>
      <c r="G1000" s="209"/>
      <c r="H1000" s="212">
        <v>19.223399999999998</v>
      </c>
      <c r="I1000" s="213"/>
      <c r="J1000" s="209"/>
      <c r="K1000" s="209"/>
      <c r="L1000" s="214"/>
      <c r="M1000" s="215"/>
      <c r="N1000" s="216"/>
      <c r="O1000" s="216"/>
      <c r="P1000" s="216"/>
      <c r="Q1000" s="216"/>
      <c r="R1000" s="216"/>
      <c r="S1000" s="216"/>
      <c r="T1000" s="217"/>
      <c r="AT1000" s="218" t="s">
        <v>147</v>
      </c>
      <c r="AU1000" s="218" t="s">
        <v>145</v>
      </c>
      <c r="AV1000" s="14" t="s">
        <v>145</v>
      </c>
      <c r="AW1000" s="14" t="s">
        <v>31</v>
      </c>
      <c r="AX1000" s="14" t="s">
        <v>73</v>
      </c>
      <c r="AY1000" s="218" t="s">
        <v>137</v>
      </c>
    </row>
    <row r="1001" spans="1:65" s="13" customFormat="1" ht="11.25">
      <c r="B1001" s="197"/>
      <c r="C1001" s="198"/>
      <c r="D1001" s="199" t="s">
        <v>147</v>
      </c>
      <c r="E1001" s="200" t="s">
        <v>1</v>
      </c>
      <c r="F1001" s="201" t="s">
        <v>174</v>
      </c>
      <c r="G1001" s="198"/>
      <c r="H1001" s="200" t="s">
        <v>1</v>
      </c>
      <c r="I1001" s="202"/>
      <c r="J1001" s="198"/>
      <c r="K1001" s="198"/>
      <c r="L1001" s="203"/>
      <c r="M1001" s="204"/>
      <c r="N1001" s="205"/>
      <c r="O1001" s="205"/>
      <c r="P1001" s="205"/>
      <c r="Q1001" s="205"/>
      <c r="R1001" s="205"/>
      <c r="S1001" s="205"/>
      <c r="T1001" s="206"/>
      <c r="AT1001" s="207" t="s">
        <v>147</v>
      </c>
      <c r="AU1001" s="207" t="s">
        <v>145</v>
      </c>
      <c r="AV1001" s="13" t="s">
        <v>81</v>
      </c>
      <c r="AW1001" s="13" t="s">
        <v>31</v>
      </c>
      <c r="AX1001" s="13" t="s">
        <v>73</v>
      </c>
      <c r="AY1001" s="207" t="s">
        <v>137</v>
      </c>
    </row>
    <row r="1002" spans="1:65" s="14" customFormat="1" ht="11.25">
      <c r="B1002" s="208"/>
      <c r="C1002" s="209"/>
      <c r="D1002" s="199" t="s">
        <v>147</v>
      </c>
      <c r="E1002" s="210" t="s">
        <v>1</v>
      </c>
      <c r="F1002" s="211" t="s">
        <v>1732</v>
      </c>
      <c r="G1002" s="209"/>
      <c r="H1002" s="212">
        <v>45.035800000000009</v>
      </c>
      <c r="I1002" s="213"/>
      <c r="J1002" s="209"/>
      <c r="K1002" s="209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147</v>
      </c>
      <c r="AU1002" s="218" t="s">
        <v>145</v>
      </c>
      <c r="AV1002" s="14" t="s">
        <v>145</v>
      </c>
      <c r="AW1002" s="14" t="s">
        <v>31</v>
      </c>
      <c r="AX1002" s="14" t="s">
        <v>73</v>
      </c>
      <c r="AY1002" s="218" t="s">
        <v>137</v>
      </c>
    </row>
    <row r="1003" spans="1:65" s="13" customFormat="1" ht="11.25">
      <c r="B1003" s="197"/>
      <c r="C1003" s="198"/>
      <c r="D1003" s="199" t="s">
        <v>147</v>
      </c>
      <c r="E1003" s="200" t="s">
        <v>1</v>
      </c>
      <c r="F1003" s="201" t="s">
        <v>176</v>
      </c>
      <c r="G1003" s="198"/>
      <c r="H1003" s="200" t="s">
        <v>1</v>
      </c>
      <c r="I1003" s="202"/>
      <c r="J1003" s="198"/>
      <c r="K1003" s="198"/>
      <c r="L1003" s="203"/>
      <c r="M1003" s="204"/>
      <c r="N1003" s="205"/>
      <c r="O1003" s="205"/>
      <c r="P1003" s="205"/>
      <c r="Q1003" s="205"/>
      <c r="R1003" s="205"/>
      <c r="S1003" s="205"/>
      <c r="T1003" s="206"/>
      <c r="AT1003" s="207" t="s">
        <v>147</v>
      </c>
      <c r="AU1003" s="207" t="s">
        <v>145</v>
      </c>
      <c r="AV1003" s="13" t="s">
        <v>81</v>
      </c>
      <c r="AW1003" s="13" t="s">
        <v>31</v>
      </c>
      <c r="AX1003" s="13" t="s">
        <v>73</v>
      </c>
      <c r="AY1003" s="207" t="s">
        <v>137</v>
      </c>
    </row>
    <row r="1004" spans="1:65" s="14" customFormat="1" ht="11.25">
      <c r="B1004" s="208"/>
      <c r="C1004" s="209"/>
      <c r="D1004" s="199" t="s">
        <v>147</v>
      </c>
      <c r="E1004" s="210" t="s">
        <v>1</v>
      </c>
      <c r="F1004" s="211" t="s">
        <v>1733</v>
      </c>
      <c r="G1004" s="209"/>
      <c r="H1004" s="212">
        <v>41.584400000000002</v>
      </c>
      <c r="I1004" s="213"/>
      <c r="J1004" s="209"/>
      <c r="K1004" s="209"/>
      <c r="L1004" s="214"/>
      <c r="M1004" s="215"/>
      <c r="N1004" s="216"/>
      <c r="O1004" s="216"/>
      <c r="P1004" s="216"/>
      <c r="Q1004" s="216"/>
      <c r="R1004" s="216"/>
      <c r="S1004" s="216"/>
      <c r="T1004" s="217"/>
      <c r="AT1004" s="218" t="s">
        <v>147</v>
      </c>
      <c r="AU1004" s="218" t="s">
        <v>145</v>
      </c>
      <c r="AV1004" s="14" t="s">
        <v>145</v>
      </c>
      <c r="AW1004" s="14" t="s">
        <v>31</v>
      </c>
      <c r="AX1004" s="14" t="s">
        <v>73</v>
      </c>
      <c r="AY1004" s="218" t="s">
        <v>137</v>
      </c>
    </row>
    <row r="1005" spans="1:65" s="13" customFormat="1" ht="11.25">
      <c r="B1005" s="197"/>
      <c r="C1005" s="198"/>
      <c r="D1005" s="199" t="s">
        <v>147</v>
      </c>
      <c r="E1005" s="200" t="s">
        <v>1</v>
      </c>
      <c r="F1005" s="201" t="s">
        <v>172</v>
      </c>
      <c r="G1005" s="198"/>
      <c r="H1005" s="200" t="s">
        <v>1</v>
      </c>
      <c r="I1005" s="202"/>
      <c r="J1005" s="198"/>
      <c r="K1005" s="198"/>
      <c r="L1005" s="203"/>
      <c r="M1005" s="204"/>
      <c r="N1005" s="205"/>
      <c r="O1005" s="205"/>
      <c r="P1005" s="205"/>
      <c r="Q1005" s="205"/>
      <c r="R1005" s="205"/>
      <c r="S1005" s="205"/>
      <c r="T1005" s="206"/>
      <c r="AT1005" s="207" t="s">
        <v>147</v>
      </c>
      <c r="AU1005" s="207" t="s">
        <v>145</v>
      </c>
      <c r="AV1005" s="13" t="s">
        <v>81</v>
      </c>
      <c r="AW1005" s="13" t="s">
        <v>31</v>
      </c>
      <c r="AX1005" s="13" t="s">
        <v>73</v>
      </c>
      <c r="AY1005" s="207" t="s">
        <v>137</v>
      </c>
    </row>
    <row r="1006" spans="1:65" s="14" customFormat="1" ht="11.25">
      <c r="B1006" s="208"/>
      <c r="C1006" s="209"/>
      <c r="D1006" s="199" t="s">
        <v>147</v>
      </c>
      <c r="E1006" s="210" t="s">
        <v>1</v>
      </c>
      <c r="F1006" s="211" t="s">
        <v>1734</v>
      </c>
      <c r="G1006" s="209"/>
      <c r="H1006" s="212">
        <v>4.1105999999999998</v>
      </c>
      <c r="I1006" s="213"/>
      <c r="J1006" s="209"/>
      <c r="K1006" s="209"/>
      <c r="L1006" s="214"/>
      <c r="M1006" s="215"/>
      <c r="N1006" s="216"/>
      <c r="O1006" s="216"/>
      <c r="P1006" s="216"/>
      <c r="Q1006" s="216"/>
      <c r="R1006" s="216"/>
      <c r="S1006" s="216"/>
      <c r="T1006" s="217"/>
      <c r="AT1006" s="218" t="s">
        <v>147</v>
      </c>
      <c r="AU1006" s="218" t="s">
        <v>145</v>
      </c>
      <c r="AV1006" s="14" t="s">
        <v>145</v>
      </c>
      <c r="AW1006" s="14" t="s">
        <v>31</v>
      </c>
      <c r="AX1006" s="14" t="s">
        <v>73</v>
      </c>
      <c r="AY1006" s="218" t="s">
        <v>137</v>
      </c>
    </row>
    <row r="1007" spans="1:65" s="13" customFormat="1" ht="11.25">
      <c r="B1007" s="197"/>
      <c r="C1007" s="198"/>
      <c r="D1007" s="199" t="s">
        <v>147</v>
      </c>
      <c r="E1007" s="200" t="s">
        <v>1</v>
      </c>
      <c r="F1007" s="201" t="s">
        <v>170</v>
      </c>
      <c r="G1007" s="198"/>
      <c r="H1007" s="200" t="s">
        <v>1</v>
      </c>
      <c r="I1007" s="202"/>
      <c r="J1007" s="198"/>
      <c r="K1007" s="198"/>
      <c r="L1007" s="203"/>
      <c r="M1007" s="204"/>
      <c r="N1007" s="205"/>
      <c r="O1007" s="205"/>
      <c r="P1007" s="205"/>
      <c r="Q1007" s="205"/>
      <c r="R1007" s="205"/>
      <c r="S1007" s="205"/>
      <c r="T1007" s="206"/>
      <c r="AT1007" s="207" t="s">
        <v>147</v>
      </c>
      <c r="AU1007" s="207" t="s">
        <v>145</v>
      </c>
      <c r="AV1007" s="13" t="s">
        <v>81</v>
      </c>
      <c r="AW1007" s="13" t="s">
        <v>31</v>
      </c>
      <c r="AX1007" s="13" t="s">
        <v>73</v>
      </c>
      <c r="AY1007" s="207" t="s">
        <v>137</v>
      </c>
    </row>
    <row r="1008" spans="1:65" s="14" customFormat="1" ht="11.25">
      <c r="B1008" s="208"/>
      <c r="C1008" s="209"/>
      <c r="D1008" s="199" t="s">
        <v>147</v>
      </c>
      <c r="E1008" s="210" t="s">
        <v>1</v>
      </c>
      <c r="F1008" s="211" t="s">
        <v>1735</v>
      </c>
      <c r="G1008" s="209"/>
      <c r="H1008" s="212">
        <v>3.914400000000001</v>
      </c>
      <c r="I1008" s="213"/>
      <c r="J1008" s="209"/>
      <c r="K1008" s="209"/>
      <c r="L1008" s="214"/>
      <c r="M1008" s="215"/>
      <c r="N1008" s="216"/>
      <c r="O1008" s="216"/>
      <c r="P1008" s="216"/>
      <c r="Q1008" s="216"/>
      <c r="R1008" s="216"/>
      <c r="S1008" s="216"/>
      <c r="T1008" s="217"/>
      <c r="AT1008" s="218" t="s">
        <v>147</v>
      </c>
      <c r="AU1008" s="218" t="s">
        <v>145</v>
      </c>
      <c r="AV1008" s="14" t="s">
        <v>145</v>
      </c>
      <c r="AW1008" s="14" t="s">
        <v>31</v>
      </c>
      <c r="AX1008" s="14" t="s">
        <v>73</v>
      </c>
      <c r="AY1008" s="218" t="s">
        <v>137</v>
      </c>
    </row>
    <row r="1009" spans="1:65" s="13" customFormat="1" ht="22.5">
      <c r="B1009" s="197"/>
      <c r="C1009" s="198"/>
      <c r="D1009" s="199" t="s">
        <v>147</v>
      </c>
      <c r="E1009" s="200" t="s">
        <v>1</v>
      </c>
      <c r="F1009" s="201" t="s">
        <v>1736</v>
      </c>
      <c r="G1009" s="198"/>
      <c r="H1009" s="200" t="s">
        <v>1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147</v>
      </c>
      <c r="AU1009" s="207" t="s">
        <v>145</v>
      </c>
      <c r="AV1009" s="13" t="s">
        <v>81</v>
      </c>
      <c r="AW1009" s="13" t="s">
        <v>31</v>
      </c>
      <c r="AX1009" s="13" t="s">
        <v>73</v>
      </c>
      <c r="AY1009" s="207" t="s">
        <v>137</v>
      </c>
    </row>
    <row r="1010" spans="1:65" s="14" customFormat="1" ht="11.25">
      <c r="B1010" s="208"/>
      <c r="C1010" s="209"/>
      <c r="D1010" s="199" t="s">
        <v>147</v>
      </c>
      <c r="E1010" s="210" t="s">
        <v>1</v>
      </c>
      <c r="F1010" s="211" t="s">
        <v>276</v>
      </c>
      <c r="G1010" s="209"/>
      <c r="H1010" s="212">
        <v>20</v>
      </c>
      <c r="I1010" s="213"/>
      <c r="J1010" s="209"/>
      <c r="K1010" s="209"/>
      <c r="L1010" s="214"/>
      <c r="M1010" s="215"/>
      <c r="N1010" s="216"/>
      <c r="O1010" s="216"/>
      <c r="P1010" s="216"/>
      <c r="Q1010" s="216"/>
      <c r="R1010" s="216"/>
      <c r="S1010" s="216"/>
      <c r="T1010" s="217"/>
      <c r="AT1010" s="218" t="s">
        <v>147</v>
      </c>
      <c r="AU1010" s="218" t="s">
        <v>145</v>
      </c>
      <c r="AV1010" s="14" t="s">
        <v>145</v>
      </c>
      <c r="AW1010" s="14" t="s">
        <v>31</v>
      </c>
      <c r="AX1010" s="14" t="s">
        <v>73</v>
      </c>
      <c r="AY1010" s="218" t="s">
        <v>137</v>
      </c>
    </row>
    <row r="1011" spans="1:65" s="15" customFormat="1" ht="11.25">
      <c r="B1011" s="219"/>
      <c r="C1011" s="220"/>
      <c r="D1011" s="199" t="s">
        <v>147</v>
      </c>
      <c r="E1011" s="221" t="s">
        <v>1</v>
      </c>
      <c r="F1011" s="222" t="s">
        <v>178</v>
      </c>
      <c r="G1011" s="220"/>
      <c r="H1011" s="223">
        <v>209.321</v>
      </c>
      <c r="I1011" s="224"/>
      <c r="J1011" s="220"/>
      <c r="K1011" s="220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147</v>
      </c>
      <c r="AU1011" s="229" t="s">
        <v>145</v>
      </c>
      <c r="AV1011" s="15" t="s">
        <v>144</v>
      </c>
      <c r="AW1011" s="15" t="s">
        <v>31</v>
      </c>
      <c r="AX1011" s="15" t="s">
        <v>81</v>
      </c>
      <c r="AY1011" s="229" t="s">
        <v>137</v>
      </c>
    </row>
    <row r="1012" spans="1:65" s="2" customFormat="1" ht="24.2" customHeight="1">
      <c r="A1012" s="34"/>
      <c r="B1012" s="35"/>
      <c r="C1012" s="183" t="s">
        <v>1737</v>
      </c>
      <c r="D1012" s="183" t="s">
        <v>140</v>
      </c>
      <c r="E1012" s="184" t="s">
        <v>1738</v>
      </c>
      <c r="F1012" s="185" t="s">
        <v>1739</v>
      </c>
      <c r="G1012" s="186" t="s">
        <v>152</v>
      </c>
      <c r="H1012" s="187">
        <v>12.425000000000001</v>
      </c>
      <c r="I1012" s="188"/>
      <c r="J1012" s="189">
        <f>ROUND(I1012*H1012,2)</f>
        <v>0</v>
      </c>
      <c r="K1012" s="190"/>
      <c r="L1012" s="39"/>
      <c r="M1012" s="191" t="s">
        <v>1</v>
      </c>
      <c r="N1012" s="192" t="s">
        <v>39</v>
      </c>
      <c r="O1012" s="71"/>
      <c r="P1012" s="193">
        <f>O1012*H1012</f>
        <v>0</v>
      </c>
      <c r="Q1012" s="193">
        <v>0</v>
      </c>
      <c r="R1012" s="193">
        <f>Q1012*H1012</f>
        <v>0</v>
      </c>
      <c r="S1012" s="193">
        <v>0</v>
      </c>
      <c r="T1012" s="194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195" t="s">
        <v>254</v>
      </c>
      <c r="AT1012" s="195" t="s">
        <v>140</v>
      </c>
      <c r="AU1012" s="195" t="s">
        <v>145</v>
      </c>
      <c r="AY1012" s="17" t="s">
        <v>137</v>
      </c>
      <c r="BE1012" s="196">
        <f>IF(N1012="základní",J1012,0)</f>
        <v>0</v>
      </c>
      <c r="BF1012" s="196">
        <f>IF(N1012="snížená",J1012,0)</f>
        <v>0</v>
      </c>
      <c r="BG1012" s="196">
        <f>IF(N1012="zákl. přenesená",J1012,0)</f>
        <v>0</v>
      </c>
      <c r="BH1012" s="196">
        <f>IF(N1012="sníž. přenesená",J1012,0)</f>
        <v>0</v>
      </c>
      <c r="BI1012" s="196">
        <f>IF(N1012="nulová",J1012,0)</f>
        <v>0</v>
      </c>
      <c r="BJ1012" s="17" t="s">
        <v>145</v>
      </c>
      <c r="BK1012" s="196">
        <f>ROUND(I1012*H1012,2)</f>
        <v>0</v>
      </c>
      <c r="BL1012" s="17" t="s">
        <v>254</v>
      </c>
      <c r="BM1012" s="195" t="s">
        <v>1740</v>
      </c>
    </row>
    <row r="1013" spans="1:65" s="13" customFormat="1" ht="11.25">
      <c r="B1013" s="197"/>
      <c r="C1013" s="198"/>
      <c r="D1013" s="199" t="s">
        <v>147</v>
      </c>
      <c r="E1013" s="200" t="s">
        <v>1</v>
      </c>
      <c r="F1013" s="201" t="s">
        <v>1727</v>
      </c>
      <c r="G1013" s="198"/>
      <c r="H1013" s="200" t="s">
        <v>1</v>
      </c>
      <c r="I1013" s="202"/>
      <c r="J1013" s="198"/>
      <c r="K1013" s="198"/>
      <c r="L1013" s="203"/>
      <c r="M1013" s="204"/>
      <c r="N1013" s="205"/>
      <c r="O1013" s="205"/>
      <c r="P1013" s="205"/>
      <c r="Q1013" s="205"/>
      <c r="R1013" s="205"/>
      <c r="S1013" s="205"/>
      <c r="T1013" s="206"/>
      <c r="AT1013" s="207" t="s">
        <v>147</v>
      </c>
      <c r="AU1013" s="207" t="s">
        <v>145</v>
      </c>
      <c r="AV1013" s="13" t="s">
        <v>81</v>
      </c>
      <c r="AW1013" s="13" t="s">
        <v>31</v>
      </c>
      <c r="AX1013" s="13" t="s">
        <v>73</v>
      </c>
      <c r="AY1013" s="207" t="s">
        <v>137</v>
      </c>
    </row>
    <row r="1014" spans="1:65" s="13" customFormat="1" ht="11.25">
      <c r="B1014" s="197"/>
      <c r="C1014" s="198"/>
      <c r="D1014" s="199" t="s">
        <v>147</v>
      </c>
      <c r="E1014" s="200" t="s">
        <v>1</v>
      </c>
      <c r="F1014" s="201" t="s">
        <v>1244</v>
      </c>
      <c r="G1014" s="198"/>
      <c r="H1014" s="200" t="s">
        <v>1</v>
      </c>
      <c r="I1014" s="202"/>
      <c r="J1014" s="198"/>
      <c r="K1014" s="198"/>
      <c r="L1014" s="203"/>
      <c r="M1014" s="204"/>
      <c r="N1014" s="205"/>
      <c r="O1014" s="205"/>
      <c r="P1014" s="205"/>
      <c r="Q1014" s="205"/>
      <c r="R1014" s="205"/>
      <c r="S1014" s="205"/>
      <c r="T1014" s="206"/>
      <c r="AT1014" s="207" t="s">
        <v>147</v>
      </c>
      <c r="AU1014" s="207" t="s">
        <v>145</v>
      </c>
      <c r="AV1014" s="13" t="s">
        <v>81</v>
      </c>
      <c r="AW1014" s="13" t="s">
        <v>31</v>
      </c>
      <c r="AX1014" s="13" t="s">
        <v>73</v>
      </c>
      <c r="AY1014" s="207" t="s">
        <v>137</v>
      </c>
    </row>
    <row r="1015" spans="1:65" s="14" customFormat="1" ht="11.25">
      <c r="B1015" s="208"/>
      <c r="C1015" s="209"/>
      <c r="D1015" s="199" t="s">
        <v>147</v>
      </c>
      <c r="E1015" s="210" t="s">
        <v>1</v>
      </c>
      <c r="F1015" s="211" t="s">
        <v>1741</v>
      </c>
      <c r="G1015" s="209"/>
      <c r="H1015" s="212">
        <v>4.4000000000000004</v>
      </c>
      <c r="I1015" s="213"/>
      <c r="J1015" s="209"/>
      <c r="K1015" s="209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147</v>
      </c>
      <c r="AU1015" s="218" t="s">
        <v>145</v>
      </c>
      <c r="AV1015" s="14" t="s">
        <v>145</v>
      </c>
      <c r="AW1015" s="14" t="s">
        <v>31</v>
      </c>
      <c r="AX1015" s="14" t="s">
        <v>73</v>
      </c>
      <c r="AY1015" s="218" t="s">
        <v>137</v>
      </c>
    </row>
    <row r="1016" spans="1:65" s="13" customFormat="1" ht="11.25">
      <c r="B1016" s="197"/>
      <c r="C1016" s="198"/>
      <c r="D1016" s="199" t="s">
        <v>147</v>
      </c>
      <c r="E1016" s="200" t="s">
        <v>1</v>
      </c>
      <c r="F1016" s="201" t="s">
        <v>1729</v>
      </c>
      <c r="G1016" s="198"/>
      <c r="H1016" s="200" t="s">
        <v>1</v>
      </c>
      <c r="I1016" s="202"/>
      <c r="J1016" s="198"/>
      <c r="K1016" s="198"/>
      <c r="L1016" s="203"/>
      <c r="M1016" s="204"/>
      <c r="N1016" s="205"/>
      <c r="O1016" s="205"/>
      <c r="P1016" s="205"/>
      <c r="Q1016" s="205"/>
      <c r="R1016" s="205"/>
      <c r="S1016" s="205"/>
      <c r="T1016" s="206"/>
      <c r="AT1016" s="207" t="s">
        <v>147</v>
      </c>
      <c r="AU1016" s="207" t="s">
        <v>145</v>
      </c>
      <c r="AV1016" s="13" t="s">
        <v>81</v>
      </c>
      <c r="AW1016" s="13" t="s">
        <v>31</v>
      </c>
      <c r="AX1016" s="13" t="s">
        <v>73</v>
      </c>
      <c r="AY1016" s="207" t="s">
        <v>137</v>
      </c>
    </row>
    <row r="1017" spans="1:65" s="13" customFormat="1" ht="11.25">
      <c r="B1017" s="197"/>
      <c r="C1017" s="198"/>
      <c r="D1017" s="199" t="s">
        <v>147</v>
      </c>
      <c r="E1017" s="200" t="s">
        <v>1</v>
      </c>
      <c r="F1017" s="201" t="s">
        <v>172</v>
      </c>
      <c r="G1017" s="198"/>
      <c r="H1017" s="200" t="s">
        <v>1</v>
      </c>
      <c r="I1017" s="202"/>
      <c r="J1017" s="198"/>
      <c r="K1017" s="198"/>
      <c r="L1017" s="203"/>
      <c r="M1017" s="204"/>
      <c r="N1017" s="205"/>
      <c r="O1017" s="205"/>
      <c r="P1017" s="205"/>
      <c r="Q1017" s="205"/>
      <c r="R1017" s="205"/>
      <c r="S1017" s="205"/>
      <c r="T1017" s="206"/>
      <c r="AT1017" s="207" t="s">
        <v>147</v>
      </c>
      <c r="AU1017" s="207" t="s">
        <v>145</v>
      </c>
      <c r="AV1017" s="13" t="s">
        <v>81</v>
      </c>
      <c r="AW1017" s="13" t="s">
        <v>31</v>
      </c>
      <c r="AX1017" s="13" t="s">
        <v>73</v>
      </c>
      <c r="AY1017" s="207" t="s">
        <v>137</v>
      </c>
    </row>
    <row r="1018" spans="1:65" s="14" customFormat="1" ht="11.25">
      <c r="B1018" s="208"/>
      <c r="C1018" s="209"/>
      <c r="D1018" s="199" t="s">
        <v>147</v>
      </c>
      <c r="E1018" s="210" t="s">
        <v>1</v>
      </c>
      <c r="F1018" s="211" t="s">
        <v>1734</v>
      </c>
      <c r="G1018" s="209"/>
      <c r="H1018" s="212">
        <v>4.1105999999999998</v>
      </c>
      <c r="I1018" s="213"/>
      <c r="J1018" s="209"/>
      <c r="K1018" s="209"/>
      <c r="L1018" s="214"/>
      <c r="M1018" s="215"/>
      <c r="N1018" s="216"/>
      <c r="O1018" s="216"/>
      <c r="P1018" s="216"/>
      <c r="Q1018" s="216"/>
      <c r="R1018" s="216"/>
      <c r="S1018" s="216"/>
      <c r="T1018" s="217"/>
      <c r="AT1018" s="218" t="s">
        <v>147</v>
      </c>
      <c r="AU1018" s="218" t="s">
        <v>145</v>
      </c>
      <c r="AV1018" s="14" t="s">
        <v>145</v>
      </c>
      <c r="AW1018" s="14" t="s">
        <v>31</v>
      </c>
      <c r="AX1018" s="14" t="s">
        <v>73</v>
      </c>
      <c r="AY1018" s="218" t="s">
        <v>137</v>
      </c>
    </row>
    <row r="1019" spans="1:65" s="13" customFormat="1" ht="11.25">
      <c r="B1019" s="197"/>
      <c r="C1019" s="198"/>
      <c r="D1019" s="199" t="s">
        <v>147</v>
      </c>
      <c r="E1019" s="200" t="s">
        <v>1</v>
      </c>
      <c r="F1019" s="201" t="s">
        <v>170</v>
      </c>
      <c r="G1019" s="198"/>
      <c r="H1019" s="200" t="s">
        <v>1</v>
      </c>
      <c r="I1019" s="202"/>
      <c r="J1019" s="198"/>
      <c r="K1019" s="198"/>
      <c r="L1019" s="203"/>
      <c r="M1019" s="204"/>
      <c r="N1019" s="205"/>
      <c r="O1019" s="205"/>
      <c r="P1019" s="205"/>
      <c r="Q1019" s="205"/>
      <c r="R1019" s="205"/>
      <c r="S1019" s="205"/>
      <c r="T1019" s="206"/>
      <c r="AT1019" s="207" t="s">
        <v>147</v>
      </c>
      <c r="AU1019" s="207" t="s">
        <v>145</v>
      </c>
      <c r="AV1019" s="13" t="s">
        <v>81</v>
      </c>
      <c r="AW1019" s="13" t="s">
        <v>31</v>
      </c>
      <c r="AX1019" s="13" t="s">
        <v>73</v>
      </c>
      <c r="AY1019" s="207" t="s">
        <v>137</v>
      </c>
    </row>
    <row r="1020" spans="1:65" s="14" customFormat="1" ht="11.25">
      <c r="B1020" s="208"/>
      <c r="C1020" s="209"/>
      <c r="D1020" s="199" t="s">
        <v>147</v>
      </c>
      <c r="E1020" s="210" t="s">
        <v>1</v>
      </c>
      <c r="F1020" s="211" t="s">
        <v>1735</v>
      </c>
      <c r="G1020" s="209"/>
      <c r="H1020" s="212">
        <v>3.914400000000001</v>
      </c>
      <c r="I1020" s="213"/>
      <c r="J1020" s="209"/>
      <c r="K1020" s="209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147</v>
      </c>
      <c r="AU1020" s="218" t="s">
        <v>145</v>
      </c>
      <c r="AV1020" s="14" t="s">
        <v>145</v>
      </c>
      <c r="AW1020" s="14" t="s">
        <v>31</v>
      </c>
      <c r="AX1020" s="14" t="s">
        <v>73</v>
      </c>
      <c r="AY1020" s="218" t="s">
        <v>137</v>
      </c>
    </row>
    <row r="1021" spans="1:65" s="15" customFormat="1" ht="11.25">
      <c r="B1021" s="219"/>
      <c r="C1021" s="220"/>
      <c r="D1021" s="199" t="s">
        <v>147</v>
      </c>
      <c r="E1021" s="221" t="s">
        <v>1</v>
      </c>
      <c r="F1021" s="222" t="s">
        <v>178</v>
      </c>
      <c r="G1021" s="220"/>
      <c r="H1021" s="223">
        <v>12.425000000000001</v>
      </c>
      <c r="I1021" s="224"/>
      <c r="J1021" s="220"/>
      <c r="K1021" s="220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147</v>
      </c>
      <c r="AU1021" s="229" t="s">
        <v>145</v>
      </c>
      <c r="AV1021" s="15" t="s">
        <v>144</v>
      </c>
      <c r="AW1021" s="15" t="s">
        <v>31</v>
      </c>
      <c r="AX1021" s="15" t="s">
        <v>81</v>
      </c>
      <c r="AY1021" s="229" t="s">
        <v>137</v>
      </c>
    </row>
    <row r="1022" spans="1:65" s="12" customFormat="1" ht="25.9" customHeight="1">
      <c r="B1022" s="167"/>
      <c r="C1022" s="168"/>
      <c r="D1022" s="169" t="s">
        <v>72</v>
      </c>
      <c r="E1022" s="170" t="s">
        <v>1742</v>
      </c>
      <c r="F1022" s="170" t="s">
        <v>1743</v>
      </c>
      <c r="G1022" s="168"/>
      <c r="H1022" s="168"/>
      <c r="I1022" s="171"/>
      <c r="J1022" s="172">
        <f>BK1022</f>
        <v>0</v>
      </c>
      <c r="K1022" s="168"/>
      <c r="L1022" s="173"/>
      <c r="M1022" s="174"/>
      <c r="N1022" s="175"/>
      <c r="O1022" s="175"/>
      <c r="P1022" s="176">
        <f>SUM(P1023:P1027)</f>
        <v>0</v>
      </c>
      <c r="Q1022" s="175"/>
      <c r="R1022" s="176">
        <f>SUM(R1023:R1027)</f>
        <v>0</v>
      </c>
      <c r="S1022" s="175"/>
      <c r="T1022" s="177">
        <f>SUM(T1023:T1027)</f>
        <v>0</v>
      </c>
      <c r="AR1022" s="178" t="s">
        <v>144</v>
      </c>
      <c r="AT1022" s="179" t="s">
        <v>72</v>
      </c>
      <c r="AU1022" s="179" t="s">
        <v>73</v>
      </c>
      <c r="AY1022" s="178" t="s">
        <v>137</v>
      </c>
      <c r="BK1022" s="180">
        <f>SUM(BK1023:BK1027)</f>
        <v>0</v>
      </c>
    </row>
    <row r="1023" spans="1:65" s="2" customFormat="1" ht="21.75" customHeight="1">
      <c r="A1023" s="34"/>
      <c r="B1023" s="35"/>
      <c r="C1023" s="183" t="s">
        <v>1744</v>
      </c>
      <c r="D1023" s="183" t="s">
        <v>140</v>
      </c>
      <c r="E1023" s="184" t="s">
        <v>1745</v>
      </c>
      <c r="F1023" s="185" t="s">
        <v>1746</v>
      </c>
      <c r="G1023" s="186" t="s">
        <v>1747</v>
      </c>
      <c r="H1023" s="187">
        <v>6</v>
      </c>
      <c r="I1023" s="188"/>
      <c r="J1023" s="189">
        <f>ROUND(I1023*H1023,2)</f>
        <v>0</v>
      </c>
      <c r="K1023" s="190"/>
      <c r="L1023" s="39"/>
      <c r="M1023" s="191" t="s">
        <v>1</v>
      </c>
      <c r="N1023" s="192" t="s">
        <v>39</v>
      </c>
      <c r="O1023" s="71"/>
      <c r="P1023" s="193">
        <f>O1023*H1023</f>
        <v>0</v>
      </c>
      <c r="Q1023" s="193">
        <v>0</v>
      </c>
      <c r="R1023" s="193">
        <f>Q1023*H1023</f>
        <v>0</v>
      </c>
      <c r="S1023" s="193">
        <v>0</v>
      </c>
      <c r="T1023" s="194">
        <f>S1023*H1023</f>
        <v>0</v>
      </c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R1023" s="195" t="s">
        <v>1748</v>
      </c>
      <c r="AT1023" s="195" t="s">
        <v>140</v>
      </c>
      <c r="AU1023" s="195" t="s">
        <v>81</v>
      </c>
      <c r="AY1023" s="17" t="s">
        <v>137</v>
      </c>
      <c r="BE1023" s="196">
        <f>IF(N1023="základní",J1023,0)</f>
        <v>0</v>
      </c>
      <c r="BF1023" s="196">
        <f>IF(N1023="snížená",J1023,0)</f>
        <v>0</v>
      </c>
      <c r="BG1023" s="196">
        <f>IF(N1023="zákl. přenesená",J1023,0)</f>
        <v>0</v>
      </c>
      <c r="BH1023" s="196">
        <f>IF(N1023="sníž. přenesená",J1023,0)</f>
        <v>0</v>
      </c>
      <c r="BI1023" s="196">
        <f>IF(N1023="nulová",J1023,0)</f>
        <v>0</v>
      </c>
      <c r="BJ1023" s="17" t="s">
        <v>145</v>
      </c>
      <c r="BK1023" s="196">
        <f>ROUND(I1023*H1023,2)</f>
        <v>0</v>
      </c>
      <c r="BL1023" s="17" t="s">
        <v>1748</v>
      </c>
      <c r="BM1023" s="195" t="s">
        <v>1749</v>
      </c>
    </row>
    <row r="1024" spans="1:65" s="13" customFormat="1" ht="11.25">
      <c r="B1024" s="197"/>
      <c r="C1024" s="198"/>
      <c r="D1024" s="199" t="s">
        <v>147</v>
      </c>
      <c r="E1024" s="200" t="s">
        <v>1</v>
      </c>
      <c r="F1024" s="201" t="s">
        <v>1750</v>
      </c>
      <c r="G1024" s="198"/>
      <c r="H1024" s="200" t="s">
        <v>1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147</v>
      </c>
      <c r="AU1024" s="207" t="s">
        <v>81</v>
      </c>
      <c r="AV1024" s="13" t="s">
        <v>81</v>
      </c>
      <c r="AW1024" s="13" t="s">
        <v>31</v>
      </c>
      <c r="AX1024" s="13" t="s">
        <v>73</v>
      </c>
      <c r="AY1024" s="207" t="s">
        <v>137</v>
      </c>
    </row>
    <row r="1025" spans="1:65" s="13" customFormat="1" ht="22.5">
      <c r="B1025" s="197"/>
      <c r="C1025" s="198"/>
      <c r="D1025" s="199" t="s">
        <v>147</v>
      </c>
      <c r="E1025" s="200" t="s">
        <v>1</v>
      </c>
      <c r="F1025" s="201" t="s">
        <v>1751</v>
      </c>
      <c r="G1025" s="198"/>
      <c r="H1025" s="200" t="s">
        <v>1</v>
      </c>
      <c r="I1025" s="202"/>
      <c r="J1025" s="198"/>
      <c r="K1025" s="198"/>
      <c r="L1025" s="203"/>
      <c r="M1025" s="204"/>
      <c r="N1025" s="205"/>
      <c r="O1025" s="205"/>
      <c r="P1025" s="205"/>
      <c r="Q1025" s="205"/>
      <c r="R1025" s="205"/>
      <c r="S1025" s="205"/>
      <c r="T1025" s="206"/>
      <c r="AT1025" s="207" t="s">
        <v>147</v>
      </c>
      <c r="AU1025" s="207" t="s">
        <v>81</v>
      </c>
      <c r="AV1025" s="13" t="s">
        <v>81</v>
      </c>
      <c r="AW1025" s="13" t="s">
        <v>31</v>
      </c>
      <c r="AX1025" s="13" t="s">
        <v>73</v>
      </c>
      <c r="AY1025" s="207" t="s">
        <v>137</v>
      </c>
    </row>
    <row r="1026" spans="1:65" s="14" customFormat="1" ht="11.25">
      <c r="B1026" s="208"/>
      <c r="C1026" s="209"/>
      <c r="D1026" s="199" t="s">
        <v>147</v>
      </c>
      <c r="E1026" s="210" t="s">
        <v>1</v>
      </c>
      <c r="F1026" s="211" t="s">
        <v>161</v>
      </c>
      <c r="G1026" s="209"/>
      <c r="H1026" s="212">
        <v>6</v>
      </c>
      <c r="I1026" s="213"/>
      <c r="J1026" s="209"/>
      <c r="K1026" s="209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147</v>
      </c>
      <c r="AU1026" s="218" t="s">
        <v>81</v>
      </c>
      <c r="AV1026" s="14" t="s">
        <v>145</v>
      </c>
      <c r="AW1026" s="14" t="s">
        <v>31</v>
      </c>
      <c r="AX1026" s="14" t="s">
        <v>81</v>
      </c>
      <c r="AY1026" s="218" t="s">
        <v>137</v>
      </c>
    </row>
    <row r="1027" spans="1:65" s="2" customFormat="1" ht="24.2" customHeight="1">
      <c r="A1027" s="34"/>
      <c r="B1027" s="35"/>
      <c r="C1027" s="183" t="s">
        <v>1752</v>
      </c>
      <c r="D1027" s="183" t="s">
        <v>140</v>
      </c>
      <c r="E1027" s="184" t="s">
        <v>1753</v>
      </c>
      <c r="F1027" s="185" t="s">
        <v>1754</v>
      </c>
      <c r="G1027" s="186" t="s">
        <v>1747</v>
      </c>
      <c r="H1027" s="187">
        <v>4</v>
      </c>
      <c r="I1027" s="188"/>
      <c r="J1027" s="189">
        <f>ROUND(I1027*H1027,2)</f>
        <v>0</v>
      </c>
      <c r="K1027" s="190"/>
      <c r="L1027" s="39"/>
      <c r="M1027" s="191" t="s">
        <v>1</v>
      </c>
      <c r="N1027" s="192" t="s">
        <v>39</v>
      </c>
      <c r="O1027" s="71"/>
      <c r="P1027" s="193">
        <f>O1027*H1027</f>
        <v>0</v>
      </c>
      <c r="Q1027" s="193">
        <v>0</v>
      </c>
      <c r="R1027" s="193">
        <f>Q1027*H1027</f>
        <v>0</v>
      </c>
      <c r="S1027" s="193">
        <v>0</v>
      </c>
      <c r="T1027" s="194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195" t="s">
        <v>1748</v>
      </c>
      <c r="AT1027" s="195" t="s">
        <v>140</v>
      </c>
      <c r="AU1027" s="195" t="s">
        <v>81</v>
      </c>
      <c r="AY1027" s="17" t="s">
        <v>137</v>
      </c>
      <c r="BE1027" s="196">
        <f>IF(N1027="základní",J1027,0)</f>
        <v>0</v>
      </c>
      <c r="BF1027" s="196">
        <f>IF(N1027="snížená",J1027,0)</f>
        <v>0</v>
      </c>
      <c r="BG1027" s="196">
        <f>IF(N1027="zákl. přenesená",J1027,0)</f>
        <v>0</v>
      </c>
      <c r="BH1027" s="196">
        <f>IF(N1027="sníž. přenesená",J1027,0)</f>
        <v>0</v>
      </c>
      <c r="BI1027" s="196">
        <f>IF(N1027="nulová",J1027,0)</f>
        <v>0</v>
      </c>
      <c r="BJ1027" s="17" t="s">
        <v>145</v>
      </c>
      <c r="BK1027" s="196">
        <f>ROUND(I1027*H1027,2)</f>
        <v>0</v>
      </c>
      <c r="BL1027" s="17" t="s">
        <v>1748</v>
      </c>
      <c r="BM1027" s="195" t="s">
        <v>1755</v>
      </c>
    </row>
    <row r="1028" spans="1:65" s="12" customFormat="1" ht="25.9" customHeight="1">
      <c r="B1028" s="167"/>
      <c r="C1028" s="168"/>
      <c r="D1028" s="169" t="s">
        <v>72</v>
      </c>
      <c r="E1028" s="170" t="s">
        <v>1756</v>
      </c>
      <c r="F1028" s="170" t="s">
        <v>1757</v>
      </c>
      <c r="G1028" s="168"/>
      <c r="H1028" s="168"/>
      <c r="I1028" s="171"/>
      <c r="J1028" s="172">
        <f>BK1028</f>
        <v>0</v>
      </c>
      <c r="K1028" s="168"/>
      <c r="L1028" s="173"/>
      <c r="M1028" s="174"/>
      <c r="N1028" s="175"/>
      <c r="O1028" s="175"/>
      <c r="P1028" s="176">
        <f>P1029+P1031+P1033</f>
        <v>0</v>
      </c>
      <c r="Q1028" s="175"/>
      <c r="R1028" s="176">
        <f>R1029+R1031+R1033</f>
        <v>0</v>
      </c>
      <c r="S1028" s="175"/>
      <c r="T1028" s="177">
        <f>T1029+T1031+T1033</f>
        <v>0</v>
      </c>
      <c r="AR1028" s="178" t="s">
        <v>179</v>
      </c>
      <c r="AT1028" s="179" t="s">
        <v>72</v>
      </c>
      <c r="AU1028" s="179" t="s">
        <v>73</v>
      </c>
      <c r="AY1028" s="178" t="s">
        <v>137</v>
      </c>
      <c r="BK1028" s="180">
        <f>BK1029+BK1031+BK1033</f>
        <v>0</v>
      </c>
    </row>
    <row r="1029" spans="1:65" s="12" customFormat="1" ht="22.9" customHeight="1">
      <c r="B1029" s="167"/>
      <c r="C1029" s="168"/>
      <c r="D1029" s="169" t="s">
        <v>72</v>
      </c>
      <c r="E1029" s="181" t="s">
        <v>1758</v>
      </c>
      <c r="F1029" s="181" t="s">
        <v>1759</v>
      </c>
      <c r="G1029" s="168"/>
      <c r="H1029" s="168"/>
      <c r="I1029" s="171"/>
      <c r="J1029" s="182">
        <f>BK1029</f>
        <v>0</v>
      </c>
      <c r="K1029" s="168"/>
      <c r="L1029" s="173"/>
      <c r="M1029" s="174"/>
      <c r="N1029" s="175"/>
      <c r="O1029" s="175"/>
      <c r="P1029" s="176">
        <f>P1030</f>
        <v>0</v>
      </c>
      <c r="Q1029" s="175"/>
      <c r="R1029" s="176">
        <f>R1030</f>
        <v>0</v>
      </c>
      <c r="S1029" s="175"/>
      <c r="T1029" s="177">
        <f>T1030</f>
        <v>0</v>
      </c>
      <c r="AR1029" s="178" t="s">
        <v>179</v>
      </c>
      <c r="AT1029" s="179" t="s">
        <v>72</v>
      </c>
      <c r="AU1029" s="179" t="s">
        <v>81</v>
      </c>
      <c r="AY1029" s="178" t="s">
        <v>137</v>
      </c>
      <c r="BK1029" s="180">
        <f>BK1030</f>
        <v>0</v>
      </c>
    </row>
    <row r="1030" spans="1:65" s="2" customFormat="1" ht="16.5" customHeight="1">
      <c r="A1030" s="34"/>
      <c r="B1030" s="35"/>
      <c r="C1030" s="183" t="s">
        <v>1760</v>
      </c>
      <c r="D1030" s="183" t="s">
        <v>140</v>
      </c>
      <c r="E1030" s="184" t="s">
        <v>1761</v>
      </c>
      <c r="F1030" s="185" t="s">
        <v>1759</v>
      </c>
      <c r="G1030" s="186" t="s">
        <v>1762</v>
      </c>
      <c r="H1030" s="187">
        <v>60</v>
      </c>
      <c r="I1030" s="188"/>
      <c r="J1030" s="189">
        <f>ROUND(I1030*H1030,2)</f>
        <v>0</v>
      </c>
      <c r="K1030" s="190"/>
      <c r="L1030" s="39"/>
      <c r="M1030" s="191" t="s">
        <v>1</v>
      </c>
      <c r="N1030" s="192" t="s">
        <v>39</v>
      </c>
      <c r="O1030" s="71"/>
      <c r="P1030" s="193">
        <f>O1030*H1030</f>
        <v>0</v>
      </c>
      <c r="Q1030" s="193">
        <v>0</v>
      </c>
      <c r="R1030" s="193">
        <f>Q1030*H1030</f>
        <v>0</v>
      </c>
      <c r="S1030" s="193">
        <v>0</v>
      </c>
      <c r="T1030" s="194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195" t="s">
        <v>1763</v>
      </c>
      <c r="AT1030" s="195" t="s">
        <v>140</v>
      </c>
      <c r="AU1030" s="195" t="s">
        <v>145</v>
      </c>
      <c r="AY1030" s="17" t="s">
        <v>137</v>
      </c>
      <c r="BE1030" s="196">
        <f>IF(N1030="základní",J1030,0)</f>
        <v>0</v>
      </c>
      <c r="BF1030" s="196">
        <f>IF(N1030="snížená",J1030,0)</f>
        <v>0</v>
      </c>
      <c r="BG1030" s="196">
        <f>IF(N1030="zákl. přenesená",J1030,0)</f>
        <v>0</v>
      </c>
      <c r="BH1030" s="196">
        <f>IF(N1030="sníž. přenesená",J1030,0)</f>
        <v>0</v>
      </c>
      <c r="BI1030" s="196">
        <f>IF(N1030="nulová",J1030,0)</f>
        <v>0</v>
      </c>
      <c r="BJ1030" s="17" t="s">
        <v>145</v>
      </c>
      <c r="BK1030" s="196">
        <f>ROUND(I1030*H1030,2)</f>
        <v>0</v>
      </c>
      <c r="BL1030" s="17" t="s">
        <v>1763</v>
      </c>
      <c r="BM1030" s="195" t="s">
        <v>1764</v>
      </c>
    </row>
    <row r="1031" spans="1:65" s="12" customFormat="1" ht="22.9" customHeight="1">
      <c r="B1031" s="167"/>
      <c r="C1031" s="168"/>
      <c r="D1031" s="169" t="s">
        <v>72</v>
      </c>
      <c r="E1031" s="181" t="s">
        <v>1765</v>
      </c>
      <c r="F1031" s="181" t="s">
        <v>1766</v>
      </c>
      <c r="G1031" s="168"/>
      <c r="H1031" s="168"/>
      <c r="I1031" s="171"/>
      <c r="J1031" s="182">
        <f>BK1031</f>
        <v>0</v>
      </c>
      <c r="K1031" s="168"/>
      <c r="L1031" s="173"/>
      <c r="M1031" s="174"/>
      <c r="N1031" s="175"/>
      <c r="O1031" s="175"/>
      <c r="P1031" s="176">
        <f>P1032</f>
        <v>0</v>
      </c>
      <c r="Q1031" s="175"/>
      <c r="R1031" s="176">
        <f>R1032</f>
        <v>0</v>
      </c>
      <c r="S1031" s="175"/>
      <c r="T1031" s="177">
        <f>T1032</f>
        <v>0</v>
      </c>
      <c r="AR1031" s="178" t="s">
        <v>179</v>
      </c>
      <c r="AT1031" s="179" t="s">
        <v>72</v>
      </c>
      <c r="AU1031" s="179" t="s">
        <v>81</v>
      </c>
      <c r="AY1031" s="178" t="s">
        <v>137</v>
      </c>
      <c r="BK1031" s="180">
        <f>BK1032</f>
        <v>0</v>
      </c>
    </row>
    <row r="1032" spans="1:65" s="2" customFormat="1" ht="16.5" customHeight="1">
      <c r="A1032" s="34"/>
      <c r="B1032" s="35"/>
      <c r="C1032" s="183" t="s">
        <v>1767</v>
      </c>
      <c r="D1032" s="183" t="s">
        <v>140</v>
      </c>
      <c r="E1032" s="184" t="s">
        <v>1768</v>
      </c>
      <c r="F1032" s="185" t="s">
        <v>1769</v>
      </c>
      <c r="G1032" s="186" t="s">
        <v>1770</v>
      </c>
      <c r="H1032" s="187">
        <v>1</v>
      </c>
      <c r="I1032" s="188"/>
      <c r="J1032" s="189">
        <f>ROUND(I1032*H1032,2)</f>
        <v>0</v>
      </c>
      <c r="K1032" s="190"/>
      <c r="L1032" s="39"/>
      <c r="M1032" s="191" t="s">
        <v>1</v>
      </c>
      <c r="N1032" s="192" t="s">
        <v>39</v>
      </c>
      <c r="O1032" s="71"/>
      <c r="P1032" s="193">
        <f>O1032*H1032</f>
        <v>0</v>
      </c>
      <c r="Q1032" s="193">
        <v>0</v>
      </c>
      <c r="R1032" s="193">
        <f>Q1032*H1032</f>
        <v>0</v>
      </c>
      <c r="S1032" s="193">
        <v>0</v>
      </c>
      <c r="T1032" s="194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195" t="s">
        <v>1763</v>
      </c>
      <c r="AT1032" s="195" t="s">
        <v>140</v>
      </c>
      <c r="AU1032" s="195" t="s">
        <v>145</v>
      </c>
      <c r="AY1032" s="17" t="s">
        <v>137</v>
      </c>
      <c r="BE1032" s="196">
        <f>IF(N1032="základní",J1032,0)</f>
        <v>0</v>
      </c>
      <c r="BF1032" s="196">
        <f>IF(N1032="snížená",J1032,0)</f>
        <v>0</v>
      </c>
      <c r="BG1032" s="196">
        <f>IF(N1032="zákl. přenesená",J1032,0)</f>
        <v>0</v>
      </c>
      <c r="BH1032" s="196">
        <f>IF(N1032="sníž. přenesená",J1032,0)</f>
        <v>0</v>
      </c>
      <c r="BI1032" s="196">
        <f>IF(N1032="nulová",J1032,0)</f>
        <v>0</v>
      </c>
      <c r="BJ1032" s="17" t="s">
        <v>145</v>
      </c>
      <c r="BK1032" s="196">
        <f>ROUND(I1032*H1032,2)</f>
        <v>0</v>
      </c>
      <c r="BL1032" s="17" t="s">
        <v>1763</v>
      </c>
      <c r="BM1032" s="195" t="s">
        <v>1771</v>
      </c>
    </row>
    <row r="1033" spans="1:65" s="12" customFormat="1" ht="22.9" customHeight="1">
      <c r="B1033" s="167"/>
      <c r="C1033" s="168"/>
      <c r="D1033" s="169" t="s">
        <v>72</v>
      </c>
      <c r="E1033" s="181" t="s">
        <v>1772</v>
      </c>
      <c r="F1033" s="181" t="s">
        <v>1773</v>
      </c>
      <c r="G1033" s="168"/>
      <c r="H1033" s="168"/>
      <c r="I1033" s="171"/>
      <c r="J1033" s="182">
        <f>BK1033</f>
        <v>0</v>
      </c>
      <c r="K1033" s="168"/>
      <c r="L1033" s="173"/>
      <c r="M1033" s="174"/>
      <c r="N1033" s="175"/>
      <c r="O1033" s="175"/>
      <c r="P1033" s="176">
        <f>P1034</f>
        <v>0</v>
      </c>
      <c r="Q1033" s="175"/>
      <c r="R1033" s="176">
        <f>R1034</f>
        <v>0</v>
      </c>
      <c r="S1033" s="175"/>
      <c r="T1033" s="177">
        <f>T1034</f>
        <v>0</v>
      </c>
      <c r="AR1033" s="178" t="s">
        <v>179</v>
      </c>
      <c r="AT1033" s="179" t="s">
        <v>72</v>
      </c>
      <c r="AU1033" s="179" t="s">
        <v>81</v>
      </c>
      <c r="AY1033" s="178" t="s">
        <v>137</v>
      </c>
      <c r="BK1033" s="180">
        <f>BK1034</f>
        <v>0</v>
      </c>
    </row>
    <row r="1034" spans="1:65" s="2" customFormat="1" ht="16.5" customHeight="1">
      <c r="A1034" s="34"/>
      <c r="B1034" s="35"/>
      <c r="C1034" s="183" t="s">
        <v>1774</v>
      </c>
      <c r="D1034" s="183" t="s">
        <v>140</v>
      </c>
      <c r="E1034" s="184" t="s">
        <v>1775</v>
      </c>
      <c r="F1034" s="185" t="s">
        <v>1773</v>
      </c>
      <c r="G1034" s="186" t="s">
        <v>1762</v>
      </c>
      <c r="H1034" s="187">
        <v>60</v>
      </c>
      <c r="I1034" s="188"/>
      <c r="J1034" s="189">
        <f>ROUND(I1034*H1034,2)</f>
        <v>0</v>
      </c>
      <c r="K1034" s="190"/>
      <c r="L1034" s="39"/>
      <c r="M1034" s="241" t="s">
        <v>1</v>
      </c>
      <c r="N1034" s="242" t="s">
        <v>39</v>
      </c>
      <c r="O1034" s="243"/>
      <c r="P1034" s="244">
        <f>O1034*H1034</f>
        <v>0</v>
      </c>
      <c r="Q1034" s="244">
        <v>0</v>
      </c>
      <c r="R1034" s="244">
        <f>Q1034*H1034</f>
        <v>0</v>
      </c>
      <c r="S1034" s="244">
        <v>0</v>
      </c>
      <c r="T1034" s="245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195" t="s">
        <v>1763</v>
      </c>
      <c r="AT1034" s="195" t="s">
        <v>140</v>
      </c>
      <c r="AU1034" s="195" t="s">
        <v>145</v>
      </c>
      <c r="AY1034" s="17" t="s">
        <v>137</v>
      </c>
      <c r="BE1034" s="196">
        <f>IF(N1034="základní",J1034,0)</f>
        <v>0</v>
      </c>
      <c r="BF1034" s="196">
        <f>IF(N1034="snížená",J1034,0)</f>
        <v>0</v>
      </c>
      <c r="BG1034" s="196">
        <f>IF(N1034="zákl. přenesená",J1034,0)</f>
        <v>0</v>
      </c>
      <c r="BH1034" s="196">
        <f>IF(N1034="sníž. přenesená",J1034,0)</f>
        <v>0</v>
      </c>
      <c r="BI1034" s="196">
        <f>IF(N1034="nulová",J1034,0)</f>
        <v>0</v>
      </c>
      <c r="BJ1034" s="17" t="s">
        <v>145</v>
      </c>
      <c r="BK1034" s="196">
        <f>ROUND(I1034*H1034,2)</f>
        <v>0</v>
      </c>
      <c r="BL1034" s="17" t="s">
        <v>1763</v>
      </c>
      <c r="BM1034" s="195" t="s">
        <v>1776</v>
      </c>
    </row>
    <row r="1035" spans="1:65" s="2" customFormat="1" ht="6.95" customHeight="1">
      <c r="A1035" s="34"/>
      <c r="B1035" s="54"/>
      <c r="C1035" s="55"/>
      <c r="D1035" s="55"/>
      <c r="E1035" s="55"/>
      <c r="F1035" s="55"/>
      <c r="G1035" s="55"/>
      <c r="H1035" s="55"/>
      <c r="I1035" s="55"/>
      <c r="J1035" s="55"/>
      <c r="K1035" s="55"/>
      <c r="L1035" s="39"/>
      <c r="M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</row>
  </sheetData>
  <sheetProtection algorithmName="SHA-512" hashValue="AElSDshC2ogvxSWIPh1JgPO3nAWJR+1ddM/C71uXL4ZsjhP+3pC9Lvrk7Qru8KxQM5MhwC0mRY9bGC9Eqqpbgw==" saltValue="eP4XQ+NhzPdJ2kTzXbemVA==" spinCount="100000" sheet="1" objects="1" scenarios="1" formatColumns="0" formatRows="0" autoFilter="0"/>
  <autoFilter ref="C145:K1034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35 - Oprava bytu č. 14, B...</vt:lpstr>
      <vt:lpstr>'35 - Oprava bytu č. 14, B...'!Názvy_tisku</vt:lpstr>
      <vt:lpstr>'Rekapitulace stavby'!Názvy_tisku</vt:lpstr>
      <vt:lpstr>'35 - Oprava bytu č. 14, B...'!Oblast_tisku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2025-03-06T13:45:01Z</dcterms:created>
  <dcterms:modified xsi:type="dcterms:W3CDTF">2025-03-06T13:46:22Z</dcterms:modified>
</cp:coreProperties>
</file>