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efano\Desktop\Objekty\Krauz\Svojsíkova 1438\"/>
    </mc:Choice>
  </mc:AlternateContent>
  <bookViews>
    <workbookView xWindow="0" yWindow="0" windowWidth="25605" windowHeight="9810" activeTab="1"/>
  </bookViews>
  <sheets>
    <sheet name="Rekapitulace stavby" sheetId="1" r:id="rId1"/>
    <sheet name="10 - Byt Svojsíkova 1438-..." sheetId="2" r:id="rId2"/>
  </sheets>
  <definedNames>
    <definedName name="_xlnm._FilterDatabase" localSheetId="1" hidden="1">'10 - Byt Svojsíkova 1438-...'!$C$147:$K$1595</definedName>
    <definedName name="_xlnm.Print_Titles" localSheetId="1">'10 - Byt Svojsíkova 1438-...'!$147:$147</definedName>
    <definedName name="_xlnm.Print_Titles" localSheetId="0">'Rekapitulace stavby'!$92:$92</definedName>
    <definedName name="_xlnm.Print_Area" localSheetId="1">'10 - Byt Svojsíkova 1438-...'!$C$4:$J$76,'10 - Byt Svojsíkova 1438-...'!$C$82:$J$131,'10 - Byt Svojsíkova 1438-...'!$C$137:$J$1595</definedName>
    <definedName name="_xlnm.Print_Area" localSheetId="0">'Rekapitulace stavby'!$D$4:$AO$76,'Rekapitulace stavby'!$C$82:$AQ$96</definedName>
  </definedNames>
  <calcPr calcId="162913"/>
</workbook>
</file>

<file path=xl/calcChain.xml><?xml version="1.0" encoding="utf-8"?>
<calcChain xmlns="http://schemas.openxmlformats.org/spreadsheetml/2006/main">
  <c r="J35" i="2" l="1"/>
  <c r="J34" i="2"/>
  <c r="AY95" i="1"/>
  <c r="J33" i="2"/>
  <c r="AX95" i="1" s="1"/>
  <c r="BI1595" i="2"/>
  <c r="BH1595" i="2"/>
  <c r="BG1595" i="2"/>
  <c r="BE1595" i="2"/>
  <c r="T1595" i="2"/>
  <c r="T1594" i="2"/>
  <c r="R1595" i="2"/>
  <c r="R1594" i="2"/>
  <c r="P1595" i="2"/>
  <c r="P1594" i="2"/>
  <c r="BI1593" i="2"/>
  <c r="BH1593" i="2"/>
  <c r="BG1593" i="2"/>
  <c r="BE1593" i="2"/>
  <c r="T1593" i="2"/>
  <c r="T1592" i="2" s="1"/>
  <c r="T1589" i="2" s="1"/>
  <c r="R1593" i="2"/>
  <c r="R1592" i="2"/>
  <c r="P1593" i="2"/>
  <c r="P1592" i="2" s="1"/>
  <c r="P1589" i="2" s="1"/>
  <c r="BI1591" i="2"/>
  <c r="BH1591" i="2"/>
  <c r="BG1591" i="2"/>
  <c r="BE1591" i="2"/>
  <c r="T1591" i="2"/>
  <c r="T1590" i="2"/>
  <c r="R1591" i="2"/>
  <c r="R1590" i="2"/>
  <c r="R1589" i="2"/>
  <c r="P1591" i="2"/>
  <c r="P1590" i="2"/>
  <c r="BI1586" i="2"/>
  <c r="BH1586" i="2"/>
  <c r="BG1586" i="2"/>
  <c r="BE1586" i="2"/>
  <c r="T1586" i="2"/>
  <c r="T1585" i="2"/>
  <c r="R1586" i="2"/>
  <c r="R1585" i="2"/>
  <c r="P1586" i="2"/>
  <c r="P1585" i="2"/>
  <c r="BI1583" i="2"/>
  <c r="BH1583" i="2"/>
  <c r="BG1583" i="2"/>
  <c r="BE1583" i="2"/>
  <c r="T1583" i="2"/>
  <c r="R1583" i="2"/>
  <c r="P1583" i="2"/>
  <c r="BI1582" i="2"/>
  <c r="BH1582" i="2"/>
  <c r="BG1582" i="2"/>
  <c r="BE1582" i="2"/>
  <c r="T1582" i="2"/>
  <c r="R1582" i="2"/>
  <c r="P1582" i="2"/>
  <c r="BI1581" i="2"/>
  <c r="BH1581" i="2"/>
  <c r="BG1581" i="2"/>
  <c r="BE1581" i="2"/>
  <c r="T1581" i="2"/>
  <c r="R1581" i="2"/>
  <c r="P1581" i="2"/>
  <c r="BI1580" i="2"/>
  <c r="BH1580" i="2"/>
  <c r="BG1580" i="2"/>
  <c r="BE1580" i="2"/>
  <c r="T1580" i="2"/>
  <c r="R1580" i="2"/>
  <c r="P1580" i="2"/>
  <c r="BI1579" i="2"/>
  <c r="BH1579" i="2"/>
  <c r="BG1579" i="2"/>
  <c r="BE1579" i="2"/>
  <c r="T1579" i="2"/>
  <c r="R1579" i="2"/>
  <c r="P1579" i="2"/>
  <c r="BI1576" i="2"/>
  <c r="BH1576" i="2"/>
  <c r="BG1576" i="2"/>
  <c r="BE1576" i="2"/>
  <c r="T1576" i="2"/>
  <c r="R1576" i="2"/>
  <c r="P1576" i="2"/>
  <c r="BI1573" i="2"/>
  <c r="BH1573" i="2"/>
  <c r="BG1573" i="2"/>
  <c r="BE1573" i="2"/>
  <c r="T1573" i="2"/>
  <c r="R1573" i="2"/>
  <c r="P1573" i="2"/>
  <c r="BI1571" i="2"/>
  <c r="BH1571" i="2"/>
  <c r="BG1571" i="2"/>
  <c r="BE1571" i="2"/>
  <c r="T1571" i="2"/>
  <c r="R1571" i="2"/>
  <c r="P1571" i="2"/>
  <c r="BI1554" i="2"/>
  <c r="BH1554" i="2"/>
  <c r="BG1554" i="2"/>
  <c r="BE1554" i="2"/>
  <c r="T1554" i="2"/>
  <c r="R1554" i="2"/>
  <c r="P1554" i="2"/>
  <c r="BI1530" i="2"/>
  <c r="BH1530" i="2"/>
  <c r="BG1530" i="2"/>
  <c r="BE1530" i="2"/>
  <c r="T1530" i="2"/>
  <c r="R1530" i="2"/>
  <c r="P1530" i="2"/>
  <c r="BI1506" i="2"/>
  <c r="BH1506" i="2"/>
  <c r="BG1506" i="2"/>
  <c r="BE1506" i="2"/>
  <c r="T1506" i="2"/>
  <c r="R1506" i="2"/>
  <c r="P1506" i="2"/>
  <c r="BI1504" i="2"/>
  <c r="BH1504" i="2"/>
  <c r="BG1504" i="2"/>
  <c r="BE1504" i="2"/>
  <c r="T1504" i="2"/>
  <c r="R1504" i="2"/>
  <c r="P1504" i="2"/>
  <c r="BI1502" i="2"/>
  <c r="BH1502" i="2"/>
  <c r="BG1502" i="2"/>
  <c r="BE1502" i="2"/>
  <c r="T1502" i="2"/>
  <c r="R1502" i="2"/>
  <c r="P1502" i="2"/>
  <c r="BI1500" i="2"/>
  <c r="BH1500" i="2"/>
  <c r="BG1500" i="2"/>
  <c r="BE1500" i="2"/>
  <c r="T1500" i="2"/>
  <c r="R1500" i="2"/>
  <c r="P1500" i="2"/>
  <c r="BI1490" i="2"/>
  <c r="BH1490" i="2"/>
  <c r="BG1490" i="2"/>
  <c r="BE1490" i="2"/>
  <c r="T1490" i="2"/>
  <c r="R1490" i="2"/>
  <c r="P1490" i="2"/>
  <c r="BI1487" i="2"/>
  <c r="BH1487" i="2"/>
  <c r="BG1487" i="2"/>
  <c r="BE1487" i="2"/>
  <c r="T1487" i="2"/>
  <c r="R1487" i="2"/>
  <c r="P1487" i="2"/>
  <c r="BI1463" i="2"/>
  <c r="BH1463" i="2"/>
  <c r="BG1463" i="2"/>
  <c r="BE1463" i="2"/>
  <c r="T1463" i="2"/>
  <c r="R1463" i="2"/>
  <c r="P1463" i="2"/>
  <c r="BI1439" i="2"/>
  <c r="BH1439" i="2"/>
  <c r="BG1439" i="2"/>
  <c r="BE1439" i="2"/>
  <c r="T1439" i="2"/>
  <c r="R1439" i="2"/>
  <c r="P1439" i="2"/>
  <c r="BI1415" i="2"/>
  <c r="BH1415" i="2"/>
  <c r="BG1415" i="2"/>
  <c r="BE1415" i="2"/>
  <c r="T1415" i="2"/>
  <c r="R1415" i="2"/>
  <c r="P1415" i="2"/>
  <c r="BI1391" i="2"/>
  <c r="BH1391" i="2"/>
  <c r="BG1391" i="2"/>
  <c r="BE1391" i="2"/>
  <c r="T1391" i="2"/>
  <c r="R1391" i="2"/>
  <c r="P1391" i="2"/>
  <c r="BI1387" i="2"/>
  <c r="BH1387" i="2"/>
  <c r="BG1387" i="2"/>
  <c r="BE1387" i="2"/>
  <c r="T1387" i="2"/>
  <c r="R1387" i="2"/>
  <c r="P1387" i="2"/>
  <c r="BI1384" i="2"/>
  <c r="BH1384" i="2"/>
  <c r="BG1384" i="2"/>
  <c r="BE1384" i="2"/>
  <c r="T1384" i="2"/>
  <c r="R1384" i="2"/>
  <c r="P1384" i="2"/>
  <c r="BI1381" i="2"/>
  <c r="BH1381" i="2"/>
  <c r="BG1381" i="2"/>
  <c r="BE1381" i="2"/>
  <c r="T1381" i="2"/>
  <c r="R1381" i="2"/>
  <c r="P1381" i="2"/>
  <c r="BI1378" i="2"/>
  <c r="BH1378" i="2"/>
  <c r="BG1378" i="2"/>
  <c r="BE1378" i="2"/>
  <c r="T1378" i="2"/>
  <c r="R1378" i="2"/>
  <c r="P1378" i="2"/>
  <c r="BI1375" i="2"/>
  <c r="BH1375" i="2"/>
  <c r="BG1375" i="2"/>
  <c r="BE1375" i="2"/>
  <c r="T1375" i="2"/>
  <c r="R1375" i="2"/>
  <c r="P1375" i="2"/>
  <c r="BI1372" i="2"/>
  <c r="BH1372" i="2"/>
  <c r="BG1372" i="2"/>
  <c r="BE1372" i="2"/>
  <c r="T1372" i="2"/>
  <c r="R1372" i="2"/>
  <c r="P1372" i="2"/>
  <c r="BI1369" i="2"/>
  <c r="BH1369" i="2"/>
  <c r="BG1369" i="2"/>
  <c r="BE1369" i="2"/>
  <c r="T1369" i="2"/>
  <c r="R1369" i="2"/>
  <c r="P1369" i="2"/>
  <c r="BI1368" i="2"/>
  <c r="BH1368" i="2"/>
  <c r="BG1368" i="2"/>
  <c r="BE1368" i="2"/>
  <c r="T1368" i="2"/>
  <c r="R1368" i="2"/>
  <c r="P1368" i="2"/>
  <c r="BI1364" i="2"/>
  <c r="BH1364" i="2"/>
  <c r="BG1364" i="2"/>
  <c r="BE1364" i="2"/>
  <c r="T1364" i="2"/>
  <c r="R1364" i="2"/>
  <c r="P1364" i="2"/>
  <c r="BI1361" i="2"/>
  <c r="BH1361" i="2"/>
  <c r="BG1361" i="2"/>
  <c r="BE1361" i="2"/>
  <c r="T1361" i="2"/>
  <c r="R1361" i="2"/>
  <c r="P1361" i="2"/>
  <c r="BI1355" i="2"/>
  <c r="BH1355" i="2"/>
  <c r="BG1355" i="2"/>
  <c r="BE1355" i="2"/>
  <c r="T1355" i="2"/>
  <c r="R1355" i="2"/>
  <c r="P1355" i="2"/>
  <c r="BI1351" i="2"/>
  <c r="BH1351" i="2"/>
  <c r="BG1351" i="2"/>
  <c r="BE1351" i="2"/>
  <c r="T1351" i="2"/>
  <c r="R1351" i="2"/>
  <c r="P1351" i="2"/>
  <c r="BI1350" i="2"/>
  <c r="BH1350" i="2"/>
  <c r="BG1350" i="2"/>
  <c r="BE1350" i="2"/>
  <c r="T1350" i="2"/>
  <c r="R1350" i="2"/>
  <c r="P1350" i="2"/>
  <c r="BI1347" i="2"/>
  <c r="BH1347" i="2"/>
  <c r="BG1347" i="2"/>
  <c r="BE1347" i="2"/>
  <c r="T1347" i="2"/>
  <c r="R1347" i="2"/>
  <c r="P1347" i="2"/>
  <c r="BI1344" i="2"/>
  <c r="BH1344" i="2"/>
  <c r="BG1344" i="2"/>
  <c r="BE1344" i="2"/>
  <c r="T1344" i="2"/>
  <c r="R1344" i="2"/>
  <c r="P1344" i="2"/>
  <c r="BI1340" i="2"/>
  <c r="BH1340" i="2"/>
  <c r="BG1340" i="2"/>
  <c r="BE1340" i="2"/>
  <c r="T1340" i="2"/>
  <c r="R1340" i="2"/>
  <c r="P1340" i="2"/>
  <c r="BI1337" i="2"/>
  <c r="BH1337" i="2"/>
  <c r="BG1337" i="2"/>
  <c r="BE1337" i="2"/>
  <c r="T1337" i="2"/>
  <c r="R1337" i="2"/>
  <c r="P1337" i="2"/>
  <c r="BI1334" i="2"/>
  <c r="BH1334" i="2"/>
  <c r="BG1334" i="2"/>
  <c r="BE1334" i="2"/>
  <c r="T1334" i="2"/>
  <c r="R1334" i="2"/>
  <c r="P1334" i="2"/>
  <c r="BI1330" i="2"/>
  <c r="BH1330" i="2"/>
  <c r="BG1330" i="2"/>
  <c r="BE1330" i="2"/>
  <c r="T1330" i="2"/>
  <c r="R1330" i="2"/>
  <c r="P1330" i="2"/>
  <c r="BI1329" i="2"/>
  <c r="BH1329" i="2"/>
  <c r="BG1329" i="2"/>
  <c r="BE1329" i="2"/>
  <c r="T1329" i="2"/>
  <c r="R1329" i="2"/>
  <c r="P1329" i="2"/>
  <c r="BI1323" i="2"/>
  <c r="BH1323" i="2"/>
  <c r="BG1323" i="2"/>
  <c r="BE1323" i="2"/>
  <c r="T1323" i="2"/>
  <c r="R1323" i="2"/>
  <c r="P1323" i="2"/>
  <c r="BI1319" i="2"/>
  <c r="BH1319" i="2"/>
  <c r="BG1319" i="2"/>
  <c r="BE1319" i="2"/>
  <c r="T1319" i="2"/>
  <c r="R1319" i="2"/>
  <c r="P1319" i="2"/>
  <c r="BI1315" i="2"/>
  <c r="BH1315" i="2"/>
  <c r="BG1315" i="2"/>
  <c r="BE1315" i="2"/>
  <c r="T1315" i="2"/>
  <c r="R1315" i="2"/>
  <c r="P1315" i="2"/>
  <c r="BI1311" i="2"/>
  <c r="BH1311" i="2"/>
  <c r="BG1311" i="2"/>
  <c r="BE1311" i="2"/>
  <c r="T1311" i="2"/>
  <c r="R1311" i="2"/>
  <c r="P1311" i="2"/>
  <c r="BI1307" i="2"/>
  <c r="BH1307" i="2"/>
  <c r="BG1307" i="2"/>
  <c r="BE1307" i="2"/>
  <c r="T1307" i="2"/>
  <c r="R1307" i="2"/>
  <c r="P1307" i="2"/>
  <c r="BI1303" i="2"/>
  <c r="BH1303" i="2"/>
  <c r="BG1303" i="2"/>
  <c r="BE1303" i="2"/>
  <c r="T1303" i="2"/>
  <c r="R1303" i="2"/>
  <c r="P1303" i="2"/>
  <c r="BI1300" i="2"/>
  <c r="BH1300" i="2"/>
  <c r="BG1300" i="2"/>
  <c r="BE1300" i="2"/>
  <c r="T1300" i="2"/>
  <c r="R1300" i="2"/>
  <c r="P1300" i="2"/>
  <c r="BI1299" i="2"/>
  <c r="BH1299" i="2"/>
  <c r="BG1299" i="2"/>
  <c r="BE1299" i="2"/>
  <c r="T1299" i="2"/>
  <c r="R1299" i="2"/>
  <c r="P1299" i="2"/>
  <c r="BI1291" i="2"/>
  <c r="BH1291" i="2"/>
  <c r="BG1291" i="2"/>
  <c r="BE1291" i="2"/>
  <c r="T1291" i="2"/>
  <c r="R1291" i="2"/>
  <c r="P1291" i="2"/>
  <c r="BI1288" i="2"/>
  <c r="BH1288" i="2"/>
  <c r="BG1288" i="2"/>
  <c r="BE1288" i="2"/>
  <c r="T1288" i="2"/>
  <c r="R1288" i="2"/>
  <c r="P1288" i="2"/>
  <c r="BI1280" i="2"/>
  <c r="BH1280" i="2"/>
  <c r="BG1280" i="2"/>
  <c r="BE1280" i="2"/>
  <c r="T1280" i="2"/>
  <c r="R1280" i="2"/>
  <c r="P1280" i="2"/>
  <c r="BI1270" i="2"/>
  <c r="BH1270" i="2"/>
  <c r="BG1270" i="2"/>
  <c r="BE1270" i="2"/>
  <c r="T1270" i="2"/>
  <c r="R1270" i="2"/>
  <c r="P1270" i="2"/>
  <c r="BI1262" i="2"/>
  <c r="BH1262" i="2"/>
  <c r="BG1262" i="2"/>
  <c r="BE1262" i="2"/>
  <c r="T1262" i="2"/>
  <c r="R1262" i="2"/>
  <c r="P1262" i="2"/>
  <c r="BI1254" i="2"/>
  <c r="BH1254" i="2"/>
  <c r="BG1254" i="2"/>
  <c r="BE1254" i="2"/>
  <c r="T1254" i="2"/>
  <c r="R1254" i="2"/>
  <c r="P1254" i="2"/>
  <c r="BI1246" i="2"/>
  <c r="BH1246" i="2"/>
  <c r="BG1246" i="2"/>
  <c r="BE1246" i="2"/>
  <c r="T1246" i="2"/>
  <c r="R1246" i="2"/>
  <c r="P1246" i="2"/>
  <c r="BI1238" i="2"/>
  <c r="BH1238" i="2"/>
  <c r="BG1238" i="2"/>
  <c r="BE1238" i="2"/>
  <c r="T1238" i="2"/>
  <c r="R1238" i="2"/>
  <c r="P1238" i="2"/>
  <c r="BI1235" i="2"/>
  <c r="BH1235" i="2"/>
  <c r="BG1235" i="2"/>
  <c r="BE1235" i="2"/>
  <c r="T1235" i="2"/>
  <c r="R1235" i="2"/>
  <c r="P1235" i="2"/>
  <c r="BI1234" i="2"/>
  <c r="BH1234" i="2"/>
  <c r="BG1234" i="2"/>
  <c r="BE1234" i="2"/>
  <c r="T1234" i="2"/>
  <c r="R1234" i="2"/>
  <c r="P1234" i="2"/>
  <c r="BI1224" i="2"/>
  <c r="BH1224" i="2"/>
  <c r="BG1224" i="2"/>
  <c r="BE1224" i="2"/>
  <c r="T1224" i="2"/>
  <c r="R1224" i="2"/>
  <c r="P1224" i="2"/>
  <c r="BI1215" i="2"/>
  <c r="BH1215" i="2"/>
  <c r="BG1215" i="2"/>
  <c r="BE1215" i="2"/>
  <c r="T1215" i="2"/>
  <c r="R1215" i="2"/>
  <c r="P1215" i="2"/>
  <c r="BI1212" i="2"/>
  <c r="BH1212" i="2"/>
  <c r="BG1212" i="2"/>
  <c r="BE1212" i="2"/>
  <c r="T1212" i="2"/>
  <c r="R1212" i="2"/>
  <c r="P1212" i="2"/>
  <c r="BI1211" i="2"/>
  <c r="BH1211" i="2"/>
  <c r="BG1211" i="2"/>
  <c r="BE1211" i="2"/>
  <c r="T1211" i="2"/>
  <c r="R1211" i="2"/>
  <c r="P1211" i="2"/>
  <c r="BI1207" i="2"/>
  <c r="BH1207" i="2"/>
  <c r="BG1207" i="2"/>
  <c r="BE1207" i="2"/>
  <c r="T1207" i="2"/>
  <c r="R1207" i="2"/>
  <c r="P1207" i="2"/>
  <c r="BI1204" i="2"/>
  <c r="BH1204" i="2"/>
  <c r="BG1204" i="2"/>
  <c r="BE1204" i="2"/>
  <c r="T1204" i="2"/>
  <c r="R1204" i="2"/>
  <c r="P1204" i="2"/>
  <c r="BI1199" i="2"/>
  <c r="BH1199" i="2"/>
  <c r="BG1199" i="2"/>
  <c r="BE1199" i="2"/>
  <c r="T1199" i="2"/>
  <c r="R1199" i="2"/>
  <c r="P1199" i="2"/>
  <c r="BI1194" i="2"/>
  <c r="BH1194" i="2"/>
  <c r="BG1194" i="2"/>
  <c r="BE1194" i="2"/>
  <c r="T1194" i="2"/>
  <c r="R1194" i="2"/>
  <c r="P1194" i="2"/>
  <c r="BI1190" i="2"/>
  <c r="BH1190" i="2"/>
  <c r="BG1190" i="2"/>
  <c r="BE1190" i="2"/>
  <c r="T1190" i="2"/>
  <c r="R1190" i="2"/>
  <c r="P1190" i="2"/>
  <c r="BI1186" i="2"/>
  <c r="BH1186" i="2"/>
  <c r="BG1186" i="2"/>
  <c r="BE1186" i="2"/>
  <c r="T1186" i="2"/>
  <c r="R1186" i="2"/>
  <c r="P1186" i="2"/>
  <c r="BI1182" i="2"/>
  <c r="BH1182" i="2"/>
  <c r="BG1182" i="2"/>
  <c r="BE1182" i="2"/>
  <c r="T1182" i="2"/>
  <c r="R1182" i="2"/>
  <c r="P1182" i="2"/>
  <c r="BI1178" i="2"/>
  <c r="BH1178" i="2"/>
  <c r="BG1178" i="2"/>
  <c r="BE1178" i="2"/>
  <c r="T1178" i="2"/>
  <c r="R1178" i="2"/>
  <c r="P1178" i="2"/>
  <c r="BI1175" i="2"/>
  <c r="BH1175" i="2"/>
  <c r="BG1175" i="2"/>
  <c r="BE1175" i="2"/>
  <c r="T1175" i="2"/>
  <c r="R1175" i="2"/>
  <c r="P1175" i="2"/>
  <c r="BI1171" i="2"/>
  <c r="BH1171" i="2"/>
  <c r="BG1171" i="2"/>
  <c r="BE1171" i="2"/>
  <c r="T1171" i="2"/>
  <c r="R1171" i="2"/>
  <c r="P1171" i="2"/>
  <c r="BI1167" i="2"/>
  <c r="BH1167" i="2"/>
  <c r="BG1167" i="2"/>
  <c r="BE1167" i="2"/>
  <c r="T1167" i="2"/>
  <c r="R1167" i="2"/>
  <c r="P1167" i="2"/>
  <c r="BI1163" i="2"/>
  <c r="BH1163" i="2"/>
  <c r="BG1163" i="2"/>
  <c r="BE1163" i="2"/>
  <c r="T1163" i="2"/>
  <c r="R1163" i="2"/>
  <c r="P1163" i="2"/>
  <c r="BI1150" i="2"/>
  <c r="BH1150" i="2"/>
  <c r="BG1150" i="2"/>
  <c r="BE1150" i="2"/>
  <c r="T1150" i="2"/>
  <c r="T1149" i="2"/>
  <c r="R1150" i="2"/>
  <c r="R1149" i="2"/>
  <c r="P1150" i="2"/>
  <c r="P1149" i="2"/>
  <c r="BI1147" i="2"/>
  <c r="BH1147" i="2"/>
  <c r="BG1147" i="2"/>
  <c r="BE1147" i="2"/>
  <c r="T1147" i="2"/>
  <c r="R1147" i="2"/>
  <c r="P1147" i="2"/>
  <c r="BI1146" i="2"/>
  <c r="BH1146" i="2"/>
  <c r="BG1146" i="2"/>
  <c r="BE1146" i="2"/>
  <c r="T1146" i="2"/>
  <c r="R1146" i="2"/>
  <c r="P1146" i="2"/>
  <c r="BI1143" i="2"/>
  <c r="BH1143" i="2"/>
  <c r="BG1143" i="2"/>
  <c r="BE1143" i="2"/>
  <c r="T1143" i="2"/>
  <c r="R1143" i="2"/>
  <c r="P1143" i="2"/>
  <c r="BI1140" i="2"/>
  <c r="BH1140" i="2"/>
  <c r="BG1140" i="2"/>
  <c r="BE1140" i="2"/>
  <c r="T1140" i="2"/>
  <c r="R1140" i="2"/>
  <c r="P1140" i="2"/>
  <c r="BI1138" i="2"/>
  <c r="BH1138" i="2"/>
  <c r="BG1138" i="2"/>
  <c r="BE1138" i="2"/>
  <c r="T1138" i="2"/>
  <c r="R1138" i="2"/>
  <c r="P1138" i="2"/>
  <c r="BI1136" i="2"/>
  <c r="BH1136" i="2"/>
  <c r="BG1136" i="2"/>
  <c r="BE1136" i="2"/>
  <c r="T1136" i="2"/>
  <c r="R1136" i="2"/>
  <c r="P1136" i="2"/>
  <c r="BI1134" i="2"/>
  <c r="BH1134" i="2"/>
  <c r="BG1134" i="2"/>
  <c r="BE1134" i="2"/>
  <c r="T1134" i="2"/>
  <c r="R1134" i="2"/>
  <c r="P1134" i="2"/>
  <c r="BI1132" i="2"/>
  <c r="BH1132" i="2"/>
  <c r="BG1132" i="2"/>
  <c r="BE1132" i="2"/>
  <c r="T1132" i="2"/>
  <c r="R1132" i="2"/>
  <c r="P1132" i="2"/>
  <c r="BI1130" i="2"/>
  <c r="BH1130" i="2"/>
  <c r="BG1130" i="2"/>
  <c r="BE1130" i="2"/>
  <c r="T1130" i="2"/>
  <c r="R1130" i="2"/>
  <c r="P1130" i="2"/>
  <c r="BI1129" i="2"/>
  <c r="BH1129" i="2"/>
  <c r="BG1129" i="2"/>
  <c r="BE1129" i="2"/>
  <c r="T1129" i="2"/>
  <c r="R1129" i="2"/>
  <c r="P1129" i="2"/>
  <c r="BI1127" i="2"/>
  <c r="BH1127" i="2"/>
  <c r="BG1127" i="2"/>
  <c r="BE1127" i="2"/>
  <c r="T1127" i="2"/>
  <c r="R1127" i="2"/>
  <c r="P1127" i="2"/>
  <c r="BI1124" i="2"/>
  <c r="BH1124" i="2"/>
  <c r="BG1124" i="2"/>
  <c r="BE1124" i="2"/>
  <c r="T1124" i="2"/>
  <c r="R1124" i="2"/>
  <c r="P1124" i="2"/>
  <c r="BI1122" i="2"/>
  <c r="BH1122" i="2"/>
  <c r="BG1122" i="2"/>
  <c r="BE1122" i="2"/>
  <c r="T1122" i="2"/>
  <c r="R1122" i="2"/>
  <c r="P1122" i="2"/>
  <c r="BI1119" i="2"/>
  <c r="BH1119" i="2"/>
  <c r="BG1119" i="2"/>
  <c r="BE1119" i="2"/>
  <c r="T1119" i="2"/>
  <c r="R1119" i="2"/>
  <c r="P1119" i="2"/>
  <c r="BI1116" i="2"/>
  <c r="BH1116" i="2"/>
  <c r="BG1116" i="2"/>
  <c r="BE1116" i="2"/>
  <c r="T1116" i="2"/>
  <c r="R1116" i="2"/>
  <c r="P1116" i="2"/>
  <c r="BI1113" i="2"/>
  <c r="BH1113" i="2"/>
  <c r="BG1113" i="2"/>
  <c r="BE1113" i="2"/>
  <c r="T1113" i="2"/>
  <c r="R1113" i="2"/>
  <c r="P1113" i="2"/>
  <c r="BI1110" i="2"/>
  <c r="BH1110" i="2"/>
  <c r="BG1110" i="2"/>
  <c r="BE1110" i="2"/>
  <c r="T1110" i="2"/>
  <c r="R1110" i="2"/>
  <c r="P1110" i="2"/>
  <c r="BI1108" i="2"/>
  <c r="BH1108" i="2"/>
  <c r="BG1108" i="2"/>
  <c r="BE1108" i="2"/>
  <c r="T1108" i="2"/>
  <c r="R1108" i="2"/>
  <c r="P1108" i="2"/>
  <c r="BI1106" i="2"/>
  <c r="BH1106" i="2"/>
  <c r="BG1106" i="2"/>
  <c r="BE1106" i="2"/>
  <c r="T1106" i="2"/>
  <c r="R1106" i="2"/>
  <c r="P1106" i="2"/>
  <c r="BI1103" i="2"/>
  <c r="BH1103" i="2"/>
  <c r="BG1103" i="2"/>
  <c r="BE1103" i="2"/>
  <c r="T1103" i="2"/>
  <c r="R1103" i="2"/>
  <c r="P1103" i="2"/>
  <c r="BI1100" i="2"/>
  <c r="BH1100" i="2"/>
  <c r="BG1100" i="2"/>
  <c r="BE1100" i="2"/>
  <c r="T1100" i="2"/>
  <c r="R1100" i="2"/>
  <c r="P1100" i="2"/>
  <c r="BI1097" i="2"/>
  <c r="BH1097" i="2"/>
  <c r="BG1097" i="2"/>
  <c r="BE1097" i="2"/>
  <c r="T1097" i="2"/>
  <c r="R1097" i="2"/>
  <c r="P1097" i="2"/>
  <c r="BI1094" i="2"/>
  <c r="BH1094" i="2"/>
  <c r="BG1094" i="2"/>
  <c r="BE1094" i="2"/>
  <c r="T1094" i="2"/>
  <c r="R1094" i="2"/>
  <c r="P1094" i="2"/>
  <c r="BI1093" i="2"/>
  <c r="BH1093" i="2"/>
  <c r="BG1093" i="2"/>
  <c r="BE1093" i="2"/>
  <c r="T1093" i="2"/>
  <c r="R1093" i="2"/>
  <c r="P1093" i="2"/>
  <c r="BI1081" i="2"/>
  <c r="BH1081" i="2"/>
  <c r="BG1081" i="2"/>
  <c r="BE1081" i="2"/>
  <c r="T1081" i="2"/>
  <c r="R1081" i="2"/>
  <c r="P1081" i="2"/>
  <c r="BI1079" i="2"/>
  <c r="BH1079" i="2"/>
  <c r="BG1079" i="2"/>
  <c r="BE1079" i="2"/>
  <c r="T1079" i="2"/>
  <c r="R1079" i="2"/>
  <c r="P1079" i="2"/>
  <c r="BI1076" i="2"/>
  <c r="BH1076" i="2"/>
  <c r="BG1076" i="2"/>
  <c r="BE1076" i="2"/>
  <c r="T1076" i="2"/>
  <c r="R1076" i="2"/>
  <c r="P1076" i="2"/>
  <c r="BI1072" i="2"/>
  <c r="BH1072" i="2"/>
  <c r="BG1072" i="2"/>
  <c r="BE1072" i="2"/>
  <c r="T1072" i="2"/>
  <c r="T1071" i="2"/>
  <c r="R1072" i="2"/>
  <c r="R1071" i="2"/>
  <c r="P1072" i="2"/>
  <c r="P1071" i="2"/>
  <c r="BI1069" i="2"/>
  <c r="BH1069" i="2"/>
  <c r="BG1069" i="2"/>
  <c r="BE1069" i="2"/>
  <c r="T1069" i="2"/>
  <c r="R1069" i="2"/>
  <c r="P1069" i="2"/>
  <c r="BI1068" i="2"/>
  <c r="BH1068" i="2"/>
  <c r="BG1068" i="2"/>
  <c r="BE1068" i="2"/>
  <c r="T1068" i="2"/>
  <c r="R1068" i="2"/>
  <c r="P1068" i="2"/>
  <c r="BI1067" i="2"/>
  <c r="BH1067" i="2"/>
  <c r="BG1067" i="2"/>
  <c r="BE1067" i="2"/>
  <c r="T1067" i="2"/>
  <c r="R1067" i="2"/>
  <c r="P1067" i="2"/>
  <c r="BI1066" i="2"/>
  <c r="BH1066" i="2"/>
  <c r="BG1066" i="2"/>
  <c r="BE1066" i="2"/>
  <c r="T1066" i="2"/>
  <c r="R1066" i="2"/>
  <c r="P1066" i="2"/>
  <c r="BI1065" i="2"/>
  <c r="BH1065" i="2"/>
  <c r="BG1065" i="2"/>
  <c r="BE1065" i="2"/>
  <c r="T1065" i="2"/>
  <c r="R1065" i="2"/>
  <c r="P1065" i="2"/>
  <c r="BI1062" i="2"/>
  <c r="BH1062" i="2"/>
  <c r="BG1062" i="2"/>
  <c r="BE1062" i="2"/>
  <c r="T1062" i="2"/>
  <c r="R1062" i="2"/>
  <c r="P1062" i="2"/>
  <c r="BI1059" i="2"/>
  <c r="BH1059" i="2"/>
  <c r="BG1059" i="2"/>
  <c r="BE1059" i="2"/>
  <c r="T1059" i="2"/>
  <c r="R1059" i="2"/>
  <c r="P1059" i="2"/>
  <c r="BI1058" i="2"/>
  <c r="BH1058" i="2"/>
  <c r="BG1058" i="2"/>
  <c r="BE1058" i="2"/>
  <c r="T1058" i="2"/>
  <c r="R1058" i="2"/>
  <c r="P1058" i="2"/>
  <c r="BI1056" i="2"/>
  <c r="BH1056" i="2"/>
  <c r="BG1056" i="2"/>
  <c r="BE1056" i="2"/>
  <c r="T1056" i="2"/>
  <c r="R1056" i="2"/>
  <c r="P1056" i="2"/>
  <c r="BI1054" i="2"/>
  <c r="BH1054" i="2"/>
  <c r="BG1054" i="2"/>
  <c r="BE1054" i="2"/>
  <c r="T1054" i="2"/>
  <c r="R1054" i="2"/>
  <c r="P1054" i="2"/>
  <c r="BI1052" i="2"/>
  <c r="BH1052" i="2"/>
  <c r="BG1052" i="2"/>
  <c r="BE1052" i="2"/>
  <c r="T1052" i="2"/>
  <c r="R1052" i="2"/>
  <c r="P1052" i="2"/>
  <c r="BI1049" i="2"/>
  <c r="BH1049" i="2"/>
  <c r="BG1049" i="2"/>
  <c r="BE1049" i="2"/>
  <c r="T1049" i="2"/>
  <c r="R1049" i="2"/>
  <c r="P1049" i="2"/>
  <c r="BI1047" i="2"/>
  <c r="BH1047" i="2"/>
  <c r="BG1047" i="2"/>
  <c r="BE1047" i="2"/>
  <c r="T1047" i="2"/>
  <c r="R1047" i="2"/>
  <c r="P1047" i="2"/>
  <c r="BI1045" i="2"/>
  <c r="BH1045" i="2"/>
  <c r="BG1045" i="2"/>
  <c r="BE1045" i="2"/>
  <c r="T1045" i="2"/>
  <c r="R1045" i="2"/>
  <c r="P1045" i="2"/>
  <c r="BI1043" i="2"/>
  <c r="BH1043" i="2"/>
  <c r="BG1043" i="2"/>
  <c r="BE1043" i="2"/>
  <c r="T1043" i="2"/>
  <c r="R1043" i="2"/>
  <c r="P1043" i="2"/>
  <c r="BI1042" i="2"/>
  <c r="BH1042" i="2"/>
  <c r="BG1042" i="2"/>
  <c r="BE1042" i="2"/>
  <c r="T1042" i="2"/>
  <c r="R1042" i="2"/>
  <c r="P1042" i="2"/>
  <c r="BI1039" i="2"/>
  <c r="BH1039" i="2"/>
  <c r="BG1039" i="2"/>
  <c r="BE1039" i="2"/>
  <c r="T1039" i="2"/>
  <c r="R1039" i="2"/>
  <c r="P1039" i="2"/>
  <c r="BI1038" i="2"/>
  <c r="BH1038" i="2"/>
  <c r="BG1038" i="2"/>
  <c r="BE1038" i="2"/>
  <c r="T1038" i="2"/>
  <c r="R1038" i="2"/>
  <c r="P1038" i="2"/>
  <c r="BI1035" i="2"/>
  <c r="BH1035" i="2"/>
  <c r="BG1035" i="2"/>
  <c r="BE1035" i="2"/>
  <c r="T1035" i="2"/>
  <c r="R1035" i="2"/>
  <c r="P1035" i="2"/>
  <c r="BI1032" i="2"/>
  <c r="BH1032" i="2"/>
  <c r="BG1032" i="2"/>
  <c r="BE1032" i="2"/>
  <c r="T1032" i="2"/>
  <c r="R1032" i="2"/>
  <c r="P1032" i="2"/>
  <c r="BI1030" i="2"/>
  <c r="BH1030" i="2"/>
  <c r="BG1030" i="2"/>
  <c r="BE1030" i="2"/>
  <c r="T1030" i="2"/>
  <c r="R1030" i="2"/>
  <c r="P1030" i="2"/>
  <c r="BI1027" i="2"/>
  <c r="BH1027" i="2"/>
  <c r="BG1027" i="2"/>
  <c r="BE1027" i="2"/>
  <c r="T1027" i="2"/>
  <c r="R1027" i="2"/>
  <c r="P1027" i="2"/>
  <c r="BI1025" i="2"/>
  <c r="BH1025" i="2"/>
  <c r="BG1025" i="2"/>
  <c r="BE1025" i="2"/>
  <c r="T1025" i="2"/>
  <c r="R1025" i="2"/>
  <c r="P1025" i="2"/>
  <c r="BI1024" i="2"/>
  <c r="BH1024" i="2"/>
  <c r="BG1024" i="2"/>
  <c r="BE1024" i="2"/>
  <c r="T1024" i="2"/>
  <c r="R1024" i="2"/>
  <c r="P1024" i="2"/>
  <c r="BI1023" i="2"/>
  <c r="BH1023" i="2"/>
  <c r="BG1023" i="2"/>
  <c r="BE1023" i="2"/>
  <c r="T1023" i="2"/>
  <c r="R1023" i="2"/>
  <c r="P1023" i="2"/>
  <c r="BI1020" i="2"/>
  <c r="BH1020" i="2"/>
  <c r="BG1020" i="2"/>
  <c r="BE1020" i="2"/>
  <c r="T1020" i="2"/>
  <c r="R1020" i="2"/>
  <c r="P1020" i="2"/>
  <c r="BI1018" i="2"/>
  <c r="BH1018" i="2"/>
  <c r="BG1018" i="2"/>
  <c r="BE1018" i="2"/>
  <c r="T1018" i="2"/>
  <c r="R1018" i="2"/>
  <c r="P1018" i="2"/>
  <c r="BI1015" i="2"/>
  <c r="BH1015" i="2"/>
  <c r="BG1015" i="2"/>
  <c r="BE1015" i="2"/>
  <c r="T1015" i="2"/>
  <c r="R1015" i="2"/>
  <c r="P1015" i="2"/>
  <c r="BI1014" i="2"/>
  <c r="BH1014" i="2"/>
  <c r="BG1014" i="2"/>
  <c r="BE1014" i="2"/>
  <c r="T1014" i="2"/>
  <c r="R1014" i="2"/>
  <c r="P1014" i="2"/>
  <c r="BI1013" i="2"/>
  <c r="BH1013" i="2"/>
  <c r="BG1013" i="2"/>
  <c r="BE1013" i="2"/>
  <c r="T1013" i="2"/>
  <c r="R1013" i="2"/>
  <c r="P1013" i="2"/>
  <c r="BI1010" i="2"/>
  <c r="BH1010" i="2"/>
  <c r="BG1010" i="2"/>
  <c r="BE1010" i="2"/>
  <c r="T1010" i="2"/>
  <c r="R1010" i="2"/>
  <c r="P1010" i="2"/>
  <c r="BI1008" i="2"/>
  <c r="BH1008" i="2"/>
  <c r="BG1008" i="2"/>
  <c r="BE1008" i="2"/>
  <c r="T1008" i="2"/>
  <c r="R1008" i="2"/>
  <c r="P1008" i="2"/>
  <c r="BI1005" i="2"/>
  <c r="BH1005" i="2"/>
  <c r="BG1005" i="2"/>
  <c r="BE1005" i="2"/>
  <c r="T1005" i="2"/>
  <c r="R1005" i="2"/>
  <c r="P1005" i="2"/>
  <c r="BI1002" i="2"/>
  <c r="BH1002" i="2"/>
  <c r="BG1002" i="2"/>
  <c r="BE1002" i="2"/>
  <c r="T1002" i="2"/>
  <c r="R1002" i="2"/>
  <c r="P1002" i="2"/>
  <c r="BI996" i="2"/>
  <c r="BH996" i="2"/>
  <c r="BG996" i="2"/>
  <c r="BE996" i="2"/>
  <c r="T996" i="2"/>
  <c r="R996" i="2"/>
  <c r="P996" i="2"/>
  <c r="BI992" i="2"/>
  <c r="BH992" i="2"/>
  <c r="BG992" i="2"/>
  <c r="BE992" i="2"/>
  <c r="T992" i="2"/>
  <c r="R992" i="2"/>
  <c r="P992" i="2"/>
  <c r="BI990" i="2"/>
  <c r="BH990" i="2"/>
  <c r="BG990" i="2"/>
  <c r="BE990" i="2"/>
  <c r="T990" i="2"/>
  <c r="R990" i="2"/>
  <c r="P990" i="2"/>
  <c r="BI986" i="2"/>
  <c r="BH986" i="2"/>
  <c r="BG986" i="2"/>
  <c r="BE986" i="2"/>
  <c r="T986" i="2"/>
  <c r="R986" i="2"/>
  <c r="P986" i="2"/>
  <c r="BI984" i="2"/>
  <c r="BH984" i="2"/>
  <c r="BG984" i="2"/>
  <c r="BE984" i="2"/>
  <c r="T984" i="2"/>
  <c r="R984" i="2"/>
  <c r="P984" i="2"/>
  <c r="BI981" i="2"/>
  <c r="BH981" i="2"/>
  <c r="BG981" i="2"/>
  <c r="BE981" i="2"/>
  <c r="T981" i="2"/>
  <c r="R981" i="2"/>
  <c r="P981" i="2"/>
  <c r="BI975" i="2"/>
  <c r="BH975" i="2"/>
  <c r="BG975" i="2"/>
  <c r="BE975" i="2"/>
  <c r="T975" i="2"/>
  <c r="R975" i="2"/>
  <c r="P975" i="2"/>
  <c r="BI973" i="2"/>
  <c r="BH973" i="2"/>
  <c r="BG973" i="2"/>
  <c r="BE973" i="2"/>
  <c r="T973" i="2"/>
  <c r="R973" i="2"/>
  <c r="P973" i="2"/>
  <c r="BI971" i="2"/>
  <c r="BH971" i="2"/>
  <c r="BG971" i="2"/>
  <c r="BE971" i="2"/>
  <c r="T971" i="2"/>
  <c r="R971" i="2"/>
  <c r="P971" i="2"/>
  <c r="BI969" i="2"/>
  <c r="BH969" i="2"/>
  <c r="BG969" i="2"/>
  <c r="BE969" i="2"/>
  <c r="T969" i="2"/>
  <c r="R969" i="2"/>
  <c r="P969" i="2"/>
  <c r="BI967" i="2"/>
  <c r="BH967" i="2"/>
  <c r="BG967" i="2"/>
  <c r="BE967" i="2"/>
  <c r="T967" i="2"/>
  <c r="R967" i="2"/>
  <c r="P967" i="2"/>
  <c r="BI964" i="2"/>
  <c r="BH964" i="2"/>
  <c r="BG964" i="2"/>
  <c r="BE964" i="2"/>
  <c r="T964" i="2"/>
  <c r="R964" i="2"/>
  <c r="P964" i="2"/>
  <c r="BI962" i="2"/>
  <c r="BH962" i="2"/>
  <c r="BG962" i="2"/>
  <c r="BE962" i="2"/>
  <c r="T962" i="2"/>
  <c r="R962" i="2"/>
  <c r="P962" i="2"/>
  <c r="BI960" i="2"/>
  <c r="BH960" i="2"/>
  <c r="BG960" i="2"/>
  <c r="BE960" i="2"/>
  <c r="T960" i="2"/>
  <c r="R960" i="2"/>
  <c r="P960" i="2"/>
  <c r="BI958" i="2"/>
  <c r="BH958" i="2"/>
  <c r="BG958" i="2"/>
  <c r="BE958" i="2"/>
  <c r="T958" i="2"/>
  <c r="R958" i="2"/>
  <c r="P958" i="2"/>
  <c r="BI954" i="2"/>
  <c r="BH954" i="2"/>
  <c r="BG954" i="2"/>
  <c r="BE954" i="2"/>
  <c r="T954" i="2"/>
  <c r="R954" i="2"/>
  <c r="P954" i="2"/>
  <c r="BI950" i="2"/>
  <c r="BH950" i="2"/>
  <c r="BG950" i="2"/>
  <c r="BE950" i="2"/>
  <c r="T950" i="2"/>
  <c r="R950" i="2"/>
  <c r="P950" i="2"/>
  <c r="BI947" i="2"/>
  <c r="BH947" i="2"/>
  <c r="BG947" i="2"/>
  <c r="BE947" i="2"/>
  <c r="T947" i="2"/>
  <c r="R947" i="2"/>
  <c r="P947" i="2"/>
  <c r="BI945" i="2"/>
  <c r="BH945" i="2"/>
  <c r="BG945" i="2"/>
  <c r="BE945" i="2"/>
  <c r="T945" i="2"/>
  <c r="R945" i="2"/>
  <c r="P945" i="2"/>
  <c r="BI943" i="2"/>
  <c r="BH943" i="2"/>
  <c r="BG943" i="2"/>
  <c r="BE943" i="2"/>
  <c r="T943" i="2"/>
  <c r="R943" i="2"/>
  <c r="P943" i="2"/>
  <c r="BI933" i="2"/>
  <c r="BH933" i="2"/>
  <c r="BG933" i="2"/>
  <c r="BE933" i="2"/>
  <c r="T933" i="2"/>
  <c r="R933" i="2"/>
  <c r="P933" i="2"/>
  <c r="BI917" i="2"/>
  <c r="BH917" i="2"/>
  <c r="BG917" i="2"/>
  <c r="BE917" i="2"/>
  <c r="T917" i="2"/>
  <c r="R917" i="2"/>
  <c r="P917" i="2"/>
  <c r="BI901" i="2"/>
  <c r="BH901" i="2"/>
  <c r="BG901" i="2"/>
  <c r="BE901" i="2"/>
  <c r="T901" i="2"/>
  <c r="R901" i="2"/>
  <c r="P901" i="2"/>
  <c r="BI885" i="2"/>
  <c r="BH885" i="2"/>
  <c r="BG885" i="2"/>
  <c r="BE885" i="2"/>
  <c r="T885" i="2"/>
  <c r="R885" i="2"/>
  <c r="P885" i="2"/>
  <c r="BI882" i="2"/>
  <c r="BH882" i="2"/>
  <c r="BG882" i="2"/>
  <c r="BE882" i="2"/>
  <c r="T882" i="2"/>
  <c r="R882" i="2"/>
  <c r="P882" i="2"/>
  <c r="BI879" i="2"/>
  <c r="BH879" i="2"/>
  <c r="BG879" i="2"/>
  <c r="BE879" i="2"/>
  <c r="T879" i="2"/>
  <c r="R879" i="2"/>
  <c r="P879" i="2"/>
  <c r="BI869" i="2"/>
  <c r="BH869" i="2"/>
  <c r="BG869" i="2"/>
  <c r="BE869" i="2"/>
  <c r="T869" i="2"/>
  <c r="R869" i="2"/>
  <c r="P869" i="2"/>
  <c r="BI863" i="2"/>
  <c r="BH863" i="2"/>
  <c r="BG863" i="2"/>
  <c r="BE863" i="2"/>
  <c r="T863" i="2"/>
  <c r="R863" i="2"/>
  <c r="P863" i="2"/>
  <c r="BI857" i="2"/>
  <c r="BH857" i="2"/>
  <c r="BG857" i="2"/>
  <c r="BE857" i="2"/>
  <c r="T857" i="2"/>
  <c r="R857" i="2"/>
  <c r="P857" i="2"/>
  <c r="BI851" i="2"/>
  <c r="BH851" i="2"/>
  <c r="BG851" i="2"/>
  <c r="BE851" i="2"/>
  <c r="T851" i="2"/>
  <c r="R851" i="2"/>
  <c r="P851" i="2"/>
  <c r="BI848" i="2"/>
  <c r="BH848" i="2"/>
  <c r="BG848" i="2"/>
  <c r="BE848" i="2"/>
  <c r="T848" i="2"/>
  <c r="R848" i="2"/>
  <c r="P848" i="2"/>
  <c r="BI845" i="2"/>
  <c r="BH845" i="2"/>
  <c r="BG845" i="2"/>
  <c r="BE845" i="2"/>
  <c r="T845" i="2"/>
  <c r="R845" i="2"/>
  <c r="P845" i="2"/>
  <c r="BI843" i="2"/>
  <c r="BH843" i="2"/>
  <c r="BG843" i="2"/>
  <c r="BE843" i="2"/>
  <c r="T843" i="2"/>
  <c r="R843" i="2"/>
  <c r="P843" i="2"/>
  <c r="BI835" i="2"/>
  <c r="BH835" i="2"/>
  <c r="BG835" i="2"/>
  <c r="BE835" i="2"/>
  <c r="T835" i="2"/>
  <c r="R835" i="2"/>
  <c r="P835" i="2"/>
  <c r="BI827" i="2"/>
  <c r="BH827" i="2"/>
  <c r="BG827" i="2"/>
  <c r="BE827" i="2"/>
  <c r="T827" i="2"/>
  <c r="R827" i="2"/>
  <c r="P827" i="2"/>
  <c r="BI817" i="2"/>
  <c r="BH817" i="2"/>
  <c r="BG817" i="2"/>
  <c r="BE817" i="2"/>
  <c r="T817" i="2"/>
  <c r="R817" i="2"/>
  <c r="P817" i="2"/>
  <c r="BI816" i="2"/>
  <c r="BH816" i="2"/>
  <c r="BG816" i="2"/>
  <c r="BE816" i="2"/>
  <c r="T816" i="2"/>
  <c r="R816" i="2"/>
  <c r="P816" i="2"/>
  <c r="BI814" i="2"/>
  <c r="BH814" i="2"/>
  <c r="BG814" i="2"/>
  <c r="BE814" i="2"/>
  <c r="T814" i="2"/>
  <c r="R814" i="2"/>
  <c r="P814" i="2"/>
  <c r="BI811" i="2"/>
  <c r="BH811" i="2"/>
  <c r="BG811" i="2"/>
  <c r="BE811" i="2"/>
  <c r="T811" i="2"/>
  <c r="R811" i="2"/>
  <c r="P811" i="2"/>
  <c r="BI810" i="2"/>
  <c r="BH810" i="2"/>
  <c r="BG810" i="2"/>
  <c r="BE810" i="2"/>
  <c r="T810" i="2"/>
  <c r="R810" i="2"/>
  <c r="P810" i="2"/>
  <c r="BI809" i="2"/>
  <c r="BH809" i="2"/>
  <c r="BG809" i="2"/>
  <c r="BE809" i="2"/>
  <c r="T809" i="2"/>
  <c r="R809" i="2"/>
  <c r="P809" i="2"/>
  <c r="BI807" i="2"/>
  <c r="BH807" i="2"/>
  <c r="BG807" i="2"/>
  <c r="BE807" i="2"/>
  <c r="T807" i="2"/>
  <c r="R807" i="2"/>
  <c r="P807" i="2"/>
  <c r="BI806" i="2"/>
  <c r="BH806" i="2"/>
  <c r="BG806" i="2"/>
  <c r="BE806" i="2"/>
  <c r="T806" i="2"/>
  <c r="R806" i="2"/>
  <c r="P806" i="2"/>
  <c r="BI804" i="2"/>
  <c r="BH804" i="2"/>
  <c r="BG804" i="2"/>
  <c r="BE804" i="2"/>
  <c r="T804" i="2"/>
  <c r="R804" i="2"/>
  <c r="P804" i="2"/>
  <c r="BI803" i="2"/>
  <c r="BH803" i="2"/>
  <c r="BG803" i="2"/>
  <c r="BE803" i="2"/>
  <c r="T803" i="2"/>
  <c r="R803" i="2"/>
  <c r="P803" i="2"/>
  <c r="BI801" i="2"/>
  <c r="BH801" i="2"/>
  <c r="BG801" i="2"/>
  <c r="BE801" i="2"/>
  <c r="T801" i="2"/>
  <c r="R801" i="2"/>
  <c r="P801" i="2"/>
  <c r="BI798" i="2"/>
  <c r="BH798" i="2"/>
  <c r="BG798" i="2"/>
  <c r="BE798" i="2"/>
  <c r="T798" i="2"/>
  <c r="R798" i="2"/>
  <c r="P798" i="2"/>
  <c r="BI795" i="2"/>
  <c r="BH795" i="2"/>
  <c r="BG795" i="2"/>
  <c r="BE795" i="2"/>
  <c r="T795" i="2"/>
  <c r="R795" i="2"/>
  <c r="P795" i="2"/>
  <c r="BI791" i="2"/>
  <c r="BH791" i="2"/>
  <c r="BG791" i="2"/>
  <c r="BE791" i="2"/>
  <c r="T791" i="2"/>
  <c r="R791" i="2"/>
  <c r="P791" i="2"/>
  <c r="BI769" i="2"/>
  <c r="BH769" i="2"/>
  <c r="BG769" i="2"/>
  <c r="BE769" i="2"/>
  <c r="T769" i="2"/>
  <c r="R769" i="2"/>
  <c r="P769" i="2"/>
  <c r="BI755" i="2"/>
  <c r="BH755" i="2"/>
  <c r="BG755" i="2"/>
  <c r="BE755" i="2"/>
  <c r="T755" i="2"/>
  <c r="R755" i="2"/>
  <c r="P755" i="2"/>
  <c r="BI753" i="2"/>
  <c r="BH753" i="2"/>
  <c r="BG753" i="2"/>
  <c r="BE753" i="2"/>
  <c r="T753" i="2"/>
  <c r="R753" i="2"/>
  <c r="P753" i="2"/>
  <c r="BI751" i="2"/>
  <c r="BH751" i="2"/>
  <c r="BG751" i="2"/>
  <c r="BE751" i="2"/>
  <c r="T751" i="2"/>
  <c r="R751" i="2"/>
  <c r="P751" i="2"/>
  <c r="BI749" i="2"/>
  <c r="BH749" i="2"/>
  <c r="BG749" i="2"/>
  <c r="BE749" i="2"/>
  <c r="T749" i="2"/>
  <c r="R749" i="2"/>
  <c r="P749" i="2"/>
  <c r="BI747" i="2"/>
  <c r="BH747" i="2"/>
  <c r="BG747" i="2"/>
  <c r="BE747" i="2"/>
  <c r="T747" i="2"/>
  <c r="R747" i="2"/>
  <c r="P747" i="2"/>
  <c r="BI745" i="2"/>
  <c r="BH745" i="2"/>
  <c r="BG745" i="2"/>
  <c r="BE745" i="2"/>
  <c r="T745" i="2"/>
  <c r="R745" i="2"/>
  <c r="P745" i="2"/>
  <c r="BI743" i="2"/>
  <c r="BH743" i="2"/>
  <c r="BG743" i="2"/>
  <c r="BE743" i="2"/>
  <c r="T743" i="2"/>
  <c r="R743" i="2"/>
  <c r="P743" i="2"/>
  <c r="BI740" i="2"/>
  <c r="BH740" i="2"/>
  <c r="BG740" i="2"/>
  <c r="BE740" i="2"/>
  <c r="T740" i="2"/>
  <c r="R740" i="2"/>
  <c r="P740" i="2"/>
  <c r="BI739" i="2"/>
  <c r="BH739" i="2"/>
  <c r="BG739" i="2"/>
  <c r="BE739" i="2"/>
  <c r="T739" i="2"/>
  <c r="R739" i="2"/>
  <c r="P739" i="2"/>
  <c r="BI737" i="2"/>
  <c r="BH737" i="2"/>
  <c r="BG737" i="2"/>
  <c r="BE737" i="2"/>
  <c r="T737" i="2"/>
  <c r="R737" i="2"/>
  <c r="P737" i="2"/>
  <c r="BI735" i="2"/>
  <c r="BH735" i="2"/>
  <c r="BG735" i="2"/>
  <c r="BE735" i="2"/>
  <c r="T735" i="2"/>
  <c r="R735" i="2"/>
  <c r="P735" i="2"/>
  <c r="BI732" i="2"/>
  <c r="BH732" i="2"/>
  <c r="BG732" i="2"/>
  <c r="BE732" i="2"/>
  <c r="T732" i="2"/>
  <c r="R732" i="2"/>
  <c r="P732" i="2"/>
  <c r="BI730" i="2"/>
  <c r="BH730" i="2"/>
  <c r="BG730" i="2"/>
  <c r="BE730" i="2"/>
  <c r="T730" i="2"/>
  <c r="R730" i="2"/>
  <c r="P730" i="2"/>
  <c r="BI729" i="2"/>
  <c r="BH729" i="2"/>
  <c r="BG729" i="2"/>
  <c r="BE729" i="2"/>
  <c r="T729" i="2"/>
  <c r="R729" i="2"/>
  <c r="P729" i="2"/>
  <c r="BI728" i="2"/>
  <c r="BH728" i="2"/>
  <c r="BG728" i="2"/>
  <c r="BE728" i="2"/>
  <c r="T728" i="2"/>
  <c r="R728" i="2"/>
  <c r="P728" i="2"/>
  <c r="BI726" i="2"/>
  <c r="BH726" i="2"/>
  <c r="BG726" i="2"/>
  <c r="BE726" i="2"/>
  <c r="T726" i="2"/>
  <c r="R726" i="2"/>
  <c r="P726" i="2"/>
  <c r="BI722" i="2"/>
  <c r="BH722" i="2"/>
  <c r="BG722" i="2"/>
  <c r="BE722" i="2"/>
  <c r="T722" i="2"/>
  <c r="R722" i="2"/>
  <c r="P722" i="2"/>
  <c r="BI719" i="2"/>
  <c r="BH719" i="2"/>
  <c r="BG719" i="2"/>
  <c r="BE719" i="2"/>
  <c r="T719" i="2"/>
  <c r="R719" i="2"/>
  <c r="P719" i="2"/>
  <c r="BI717" i="2"/>
  <c r="BH717" i="2"/>
  <c r="BG717" i="2"/>
  <c r="BE717" i="2"/>
  <c r="T717" i="2"/>
  <c r="R717" i="2"/>
  <c r="P717" i="2"/>
  <c r="BI714" i="2"/>
  <c r="BH714" i="2"/>
  <c r="BG714" i="2"/>
  <c r="BE714" i="2"/>
  <c r="T714" i="2"/>
  <c r="R714" i="2"/>
  <c r="P714" i="2"/>
  <c r="BI713" i="2"/>
  <c r="BH713" i="2"/>
  <c r="BG713" i="2"/>
  <c r="BE713" i="2"/>
  <c r="T713" i="2"/>
  <c r="R713" i="2"/>
  <c r="P713" i="2"/>
  <c r="BI711" i="2"/>
  <c r="BH711" i="2"/>
  <c r="BG711" i="2"/>
  <c r="BE711" i="2"/>
  <c r="T711" i="2"/>
  <c r="R711" i="2"/>
  <c r="P711" i="2"/>
  <c r="BI708" i="2"/>
  <c r="BH708" i="2"/>
  <c r="BG708" i="2"/>
  <c r="BE708" i="2"/>
  <c r="T708" i="2"/>
  <c r="R708" i="2"/>
  <c r="P708" i="2"/>
  <c r="BI706" i="2"/>
  <c r="BH706" i="2"/>
  <c r="BG706" i="2"/>
  <c r="BE706" i="2"/>
  <c r="T706" i="2"/>
  <c r="R706" i="2"/>
  <c r="P706" i="2"/>
  <c r="BI704" i="2"/>
  <c r="BH704" i="2"/>
  <c r="BG704" i="2"/>
  <c r="BE704" i="2"/>
  <c r="T704" i="2"/>
  <c r="R704" i="2"/>
  <c r="P704" i="2"/>
  <c r="BI703" i="2"/>
  <c r="BH703" i="2"/>
  <c r="BG703" i="2"/>
  <c r="BE703" i="2"/>
  <c r="T703" i="2"/>
  <c r="R703" i="2"/>
  <c r="P703" i="2"/>
  <c r="BI700" i="2"/>
  <c r="BH700" i="2"/>
  <c r="BG700" i="2"/>
  <c r="BE700" i="2"/>
  <c r="T700" i="2"/>
  <c r="R700" i="2"/>
  <c r="P700" i="2"/>
  <c r="BI697" i="2"/>
  <c r="BH697" i="2"/>
  <c r="BG697" i="2"/>
  <c r="BE697" i="2"/>
  <c r="T697" i="2"/>
  <c r="R697" i="2"/>
  <c r="P697" i="2"/>
  <c r="BI696" i="2"/>
  <c r="BH696" i="2"/>
  <c r="BG696" i="2"/>
  <c r="BE696" i="2"/>
  <c r="T696" i="2"/>
  <c r="R696" i="2"/>
  <c r="P696" i="2"/>
  <c r="BI694" i="2"/>
  <c r="BH694" i="2"/>
  <c r="BG694" i="2"/>
  <c r="BE694" i="2"/>
  <c r="T694" i="2"/>
  <c r="R694" i="2"/>
  <c r="P694" i="2"/>
  <c r="BI692" i="2"/>
  <c r="BH692" i="2"/>
  <c r="BG692" i="2"/>
  <c r="BE692" i="2"/>
  <c r="T692" i="2"/>
  <c r="R692" i="2"/>
  <c r="P692" i="2"/>
  <c r="BI690" i="2"/>
  <c r="BH690" i="2"/>
  <c r="BG690" i="2"/>
  <c r="BE690" i="2"/>
  <c r="T690" i="2"/>
  <c r="R690" i="2"/>
  <c r="P690" i="2"/>
  <c r="BI689" i="2"/>
  <c r="BH689" i="2"/>
  <c r="BG689" i="2"/>
  <c r="BE689" i="2"/>
  <c r="T689" i="2"/>
  <c r="R689" i="2"/>
  <c r="P689" i="2"/>
  <c r="BI688" i="2"/>
  <c r="BH688" i="2"/>
  <c r="BG688" i="2"/>
  <c r="BE688" i="2"/>
  <c r="T688" i="2"/>
  <c r="R688" i="2"/>
  <c r="P688" i="2"/>
  <c r="BI686" i="2"/>
  <c r="BH686" i="2"/>
  <c r="BG686" i="2"/>
  <c r="BE686" i="2"/>
  <c r="T686" i="2"/>
  <c r="R686" i="2"/>
  <c r="P686" i="2"/>
  <c r="BI684" i="2"/>
  <c r="BH684" i="2"/>
  <c r="BG684" i="2"/>
  <c r="BE684" i="2"/>
  <c r="T684" i="2"/>
  <c r="R684" i="2"/>
  <c r="P684" i="2"/>
  <c r="BI682" i="2"/>
  <c r="BH682" i="2"/>
  <c r="BG682" i="2"/>
  <c r="BE682" i="2"/>
  <c r="T682" i="2"/>
  <c r="R682" i="2"/>
  <c r="P682" i="2"/>
  <c r="BI679" i="2"/>
  <c r="BH679" i="2"/>
  <c r="BG679" i="2"/>
  <c r="BE679" i="2"/>
  <c r="T679" i="2"/>
  <c r="R679" i="2"/>
  <c r="P679" i="2"/>
  <c r="BI678" i="2"/>
  <c r="BH678" i="2"/>
  <c r="BG678" i="2"/>
  <c r="BE678" i="2"/>
  <c r="T678" i="2"/>
  <c r="R678" i="2"/>
  <c r="P678" i="2"/>
  <c r="BI676" i="2"/>
  <c r="BH676" i="2"/>
  <c r="BG676" i="2"/>
  <c r="BE676" i="2"/>
  <c r="T676" i="2"/>
  <c r="R676" i="2"/>
  <c r="P676" i="2"/>
  <c r="BI674" i="2"/>
  <c r="BH674" i="2"/>
  <c r="BG674" i="2"/>
  <c r="BE674" i="2"/>
  <c r="T674" i="2"/>
  <c r="R674" i="2"/>
  <c r="P674" i="2"/>
  <c r="BI673" i="2"/>
  <c r="BH673" i="2"/>
  <c r="BG673" i="2"/>
  <c r="BE673" i="2"/>
  <c r="T673" i="2"/>
  <c r="R673" i="2"/>
  <c r="P673" i="2"/>
  <c r="BI671" i="2"/>
  <c r="BH671" i="2"/>
  <c r="BG671" i="2"/>
  <c r="BE671" i="2"/>
  <c r="T671" i="2"/>
  <c r="R671" i="2"/>
  <c r="P671" i="2"/>
  <c r="BI670" i="2"/>
  <c r="BH670" i="2"/>
  <c r="BG670" i="2"/>
  <c r="BE670" i="2"/>
  <c r="T670" i="2"/>
  <c r="R670" i="2"/>
  <c r="P670" i="2"/>
  <c r="BI669" i="2"/>
  <c r="BH669" i="2"/>
  <c r="BG669" i="2"/>
  <c r="BE669" i="2"/>
  <c r="T669" i="2"/>
  <c r="R669" i="2"/>
  <c r="P669" i="2"/>
  <c r="BI668" i="2"/>
  <c r="BH668" i="2"/>
  <c r="BG668" i="2"/>
  <c r="BE668" i="2"/>
  <c r="T668" i="2"/>
  <c r="R668" i="2"/>
  <c r="P668" i="2"/>
  <c r="BI665" i="2"/>
  <c r="BH665" i="2"/>
  <c r="BG665" i="2"/>
  <c r="BE665" i="2"/>
  <c r="T665" i="2"/>
  <c r="R665" i="2"/>
  <c r="P665" i="2"/>
  <c r="BI664" i="2"/>
  <c r="BH664" i="2"/>
  <c r="BG664" i="2"/>
  <c r="BE664" i="2"/>
  <c r="T664" i="2"/>
  <c r="R664" i="2"/>
  <c r="P664" i="2"/>
  <c r="BI663" i="2"/>
  <c r="BH663" i="2"/>
  <c r="BG663" i="2"/>
  <c r="BE663" i="2"/>
  <c r="T663" i="2"/>
  <c r="R663" i="2"/>
  <c r="P663" i="2"/>
  <c r="BI662" i="2"/>
  <c r="BH662" i="2"/>
  <c r="BG662" i="2"/>
  <c r="BE662" i="2"/>
  <c r="T662" i="2"/>
  <c r="R662" i="2"/>
  <c r="P662" i="2"/>
  <c r="BI661" i="2"/>
  <c r="BH661" i="2"/>
  <c r="BG661" i="2"/>
  <c r="BE661" i="2"/>
  <c r="T661" i="2"/>
  <c r="R661" i="2"/>
  <c r="P661" i="2"/>
  <c r="BI660" i="2"/>
  <c r="BH660" i="2"/>
  <c r="BG660" i="2"/>
  <c r="BE660" i="2"/>
  <c r="T660" i="2"/>
  <c r="R660" i="2"/>
  <c r="P660" i="2"/>
  <c r="BI657" i="2"/>
  <c r="BH657" i="2"/>
  <c r="BG657" i="2"/>
  <c r="BE657" i="2"/>
  <c r="T657" i="2"/>
  <c r="R657" i="2"/>
  <c r="P657" i="2"/>
  <c r="BI656" i="2"/>
  <c r="BH656" i="2"/>
  <c r="BG656" i="2"/>
  <c r="BE656" i="2"/>
  <c r="T656" i="2"/>
  <c r="R656" i="2"/>
  <c r="P656" i="2"/>
  <c r="BI655" i="2"/>
  <c r="BH655" i="2"/>
  <c r="BG655" i="2"/>
  <c r="BE655" i="2"/>
  <c r="T655" i="2"/>
  <c r="R655" i="2"/>
  <c r="P655" i="2"/>
  <c r="BI652" i="2"/>
  <c r="BH652" i="2"/>
  <c r="BG652" i="2"/>
  <c r="BE652" i="2"/>
  <c r="T652" i="2"/>
  <c r="R652" i="2"/>
  <c r="P652" i="2"/>
  <c r="BI646" i="2"/>
  <c r="BH646" i="2"/>
  <c r="BG646" i="2"/>
  <c r="BE646" i="2"/>
  <c r="T646" i="2"/>
  <c r="R646" i="2"/>
  <c r="P646" i="2"/>
  <c r="BI645" i="2"/>
  <c r="BH645" i="2"/>
  <c r="BG645" i="2"/>
  <c r="BE645" i="2"/>
  <c r="T645" i="2"/>
  <c r="R645" i="2"/>
  <c r="P645" i="2"/>
  <c r="BI641" i="2"/>
  <c r="BH641" i="2"/>
  <c r="BG641" i="2"/>
  <c r="BE641" i="2"/>
  <c r="T641" i="2"/>
  <c r="R641" i="2"/>
  <c r="P641" i="2"/>
  <c r="BI640" i="2"/>
  <c r="BH640" i="2"/>
  <c r="BG640" i="2"/>
  <c r="BE640" i="2"/>
  <c r="T640" i="2"/>
  <c r="R640" i="2"/>
  <c r="P640" i="2"/>
  <c r="BI639" i="2"/>
  <c r="BH639" i="2"/>
  <c r="BG639" i="2"/>
  <c r="BE639" i="2"/>
  <c r="T639" i="2"/>
  <c r="R639" i="2"/>
  <c r="P639" i="2"/>
  <c r="BI637" i="2"/>
  <c r="BH637" i="2"/>
  <c r="BG637" i="2"/>
  <c r="BE637" i="2"/>
  <c r="T637" i="2"/>
  <c r="R637" i="2"/>
  <c r="P637" i="2"/>
  <c r="BI636" i="2"/>
  <c r="BH636" i="2"/>
  <c r="BG636" i="2"/>
  <c r="BE636" i="2"/>
  <c r="T636" i="2"/>
  <c r="R636" i="2"/>
  <c r="P636" i="2"/>
  <c r="BI630" i="2"/>
  <c r="BH630" i="2"/>
  <c r="BG630" i="2"/>
  <c r="BE630" i="2"/>
  <c r="T630" i="2"/>
  <c r="R630" i="2"/>
  <c r="P630" i="2"/>
  <c r="BI628" i="2"/>
  <c r="BH628" i="2"/>
  <c r="BG628" i="2"/>
  <c r="BE628" i="2"/>
  <c r="T628" i="2"/>
  <c r="R628" i="2"/>
  <c r="P628" i="2"/>
  <c r="BI625" i="2"/>
  <c r="BH625" i="2"/>
  <c r="BG625" i="2"/>
  <c r="BE625" i="2"/>
  <c r="T625" i="2"/>
  <c r="R625" i="2"/>
  <c r="P625" i="2"/>
  <c r="BI624" i="2"/>
  <c r="BH624" i="2"/>
  <c r="BG624" i="2"/>
  <c r="BE624" i="2"/>
  <c r="T624" i="2"/>
  <c r="R624" i="2"/>
  <c r="P624" i="2"/>
  <c r="BI623" i="2"/>
  <c r="BH623" i="2"/>
  <c r="BG623" i="2"/>
  <c r="BE623" i="2"/>
  <c r="T623" i="2"/>
  <c r="R623" i="2"/>
  <c r="P623" i="2"/>
  <c r="BI622" i="2"/>
  <c r="BH622" i="2"/>
  <c r="BG622" i="2"/>
  <c r="BE622" i="2"/>
  <c r="T622" i="2"/>
  <c r="R622" i="2"/>
  <c r="P622" i="2"/>
  <c r="BI621" i="2"/>
  <c r="BH621" i="2"/>
  <c r="BG621" i="2"/>
  <c r="BE621" i="2"/>
  <c r="T621" i="2"/>
  <c r="R621" i="2"/>
  <c r="P621" i="2"/>
  <c r="BI619" i="2"/>
  <c r="BH619" i="2"/>
  <c r="BG619" i="2"/>
  <c r="BE619" i="2"/>
  <c r="T619" i="2"/>
  <c r="R619" i="2"/>
  <c r="P619" i="2"/>
  <c r="BI617" i="2"/>
  <c r="BH617" i="2"/>
  <c r="BG617" i="2"/>
  <c r="BE617" i="2"/>
  <c r="T617" i="2"/>
  <c r="R617" i="2"/>
  <c r="P617" i="2"/>
  <c r="BI616" i="2"/>
  <c r="BH616" i="2"/>
  <c r="BG616" i="2"/>
  <c r="BE616" i="2"/>
  <c r="T616" i="2"/>
  <c r="R616" i="2"/>
  <c r="P616" i="2"/>
  <c r="BI615" i="2"/>
  <c r="BH615" i="2"/>
  <c r="BG615" i="2"/>
  <c r="BE615" i="2"/>
  <c r="T615" i="2"/>
  <c r="R615" i="2"/>
  <c r="P615" i="2"/>
  <c r="BI614" i="2"/>
  <c r="BH614" i="2"/>
  <c r="BG614" i="2"/>
  <c r="BE614" i="2"/>
  <c r="T614" i="2"/>
  <c r="R614" i="2"/>
  <c r="P614" i="2"/>
  <c r="BI613" i="2"/>
  <c r="BH613" i="2"/>
  <c r="BG613" i="2"/>
  <c r="BE613" i="2"/>
  <c r="T613" i="2"/>
  <c r="R613" i="2"/>
  <c r="P613" i="2"/>
  <c r="BI612" i="2"/>
  <c r="BH612" i="2"/>
  <c r="BG612" i="2"/>
  <c r="BE612" i="2"/>
  <c r="T612" i="2"/>
  <c r="R612" i="2"/>
  <c r="P612" i="2"/>
  <c r="BI611" i="2"/>
  <c r="BH611" i="2"/>
  <c r="BG611" i="2"/>
  <c r="BE611" i="2"/>
  <c r="T611" i="2"/>
  <c r="R611" i="2"/>
  <c r="P611" i="2"/>
  <c r="BI610" i="2"/>
  <c r="BH610" i="2"/>
  <c r="BG610" i="2"/>
  <c r="BE610" i="2"/>
  <c r="T610" i="2"/>
  <c r="R610" i="2"/>
  <c r="P610" i="2"/>
  <c r="BI609" i="2"/>
  <c r="BH609" i="2"/>
  <c r="BG609" i="2"/>
  <c r="BE609" i="2"/>
  <c r="T609" i="2"/>
  <c r="R609" i="2"/>
  <c r="P609" i="2"/>
  <c r="BI607" i="2"/>
  <c r="BH607" i="2"/>
  <c r="BG607" i="2"/>
  <c r="BE607" i="2"/>
  <c r="T607" i="2"/>
  <c r="R607" i="2"/>
  <c r="P607" i="2"/>
  <c r="BI606" i="2"/>
  <c r="BH606" i="2"/>
  <c r="BG606" i="2"/>
  <c r="BE606" i="2"/>
  <c r="T606" i="2"/>
  <c r="R606" i="2"/>
  <c r="P606" i="2"/>
  <c r="BI605" i="2"/>
  <c r="BH605" i="2"/>
  <c r="BG605" i="2"/>
  <c r="BE605" i="2"/>
  <c r="T605" i="2"/>
  <c r="R605" i="2"/>
  <c r="P605" i="2"/>
  <c r="BI604" i="2"/>
  <c r="BH604" i="2"/>
  <c r="BG604" i="2"/>
  <c r="BE604" i="2"/>
  <c r="T604" i="2"/>
  <c r="R604" i="2"/>
  <c r="P604" i="2"/>
  <c r="BI602" i="2"/>
  <c r="BH602" i="2"/>
  <c r="BG602" i="2"/>
  <c r="BE602" i="2"/>
  <c r="T602" i="2"/>
  <c r="R602" i="2"/>
  <c r="P602" i="2"/>
  <c r="BI601" i="2"/>
  <c r="BH601" i="2"/>
  <c r="BG601" i="2"/>
  <c r="BE601" i="2"/>
  <c r="T601" i="2"/>
  <c r="R601" i="2"/>
  <c r="P601" i="2"/>
  <c r="BI599" i="2"/>
  <c r="BH599" i="2"/>
  <c r="BG599" i="2"/>
  <c r="BE599" i="2"/>
  <c r="T599" i="2"/>
  <c r="R599" i="2"/>
  <c r="P599" i="2"/>
  <c r="BI598" i="2"/>
  <c r="BH598" i="2"/>
  <c r="BG598" i="2"/>
  <c r="BE598" i="2"/>
  <c r="T598" i="2"/>
  <c r="R598" i="2"/>
  <c r="P598" i="2"/>
  <c r="BI595" i="2"/>
  <c r="BH595" i="2"/>
  <c r="BG595" i="2"/>
  <c r="BE595" i="2"/>
  <c r="T595" i="2"/>
  <c r="R595" i="2"/>
  <c r="P595" i="2"/>
  <c r="BI594" i="2"/>
  <c r="BH594" i="2"/>
  <c r="BG594" i="2"/>
  <c r="BE594" i="2"/>
  <c r="T594" i="2"/>
  <c r="R594" i="2"/>
  <c r="P594" i="2"/>
  <c r="BI593" i="2"/>
  <c r="BH593" i="2"/>
  <c r="BG593" i="2"/>
  <c r="BE593" i="2"/>
  <c r="T593" i="2"/>
  <c r="R593" i="2"/>
  <c r="P593" i="2"/>
  <c r="BI592" i="2"/>
  <c r="BH592" i="2"/>
  <c r="BG592" i="2"/>
  <c r="BE592" i="2"/>
  <c r="T592" i="2"/>
  <c r="R592" i="2"/>
  <c r="P592" i="2"/>
  <c r="BI591" i="2"/>
  <c r="BH591" i="2"/>
  <c r="BG591" i="2"/>
  <c r="BE591" i="2"/>
  <c r="T591" i="2"/>
  <c r="R591" i="2"/>
  <c r="P591" i="2"/>
  <c r="BI581" i="2"/>
  <c r="BH581" i="2"/>
  <c r="BG581" i="2"/>
  <c r="BE581" i="2"/>
  <c r="T581" i="2"/>
  <c r="R581" i="2"/>
  <c r="P581" i="2"/>
  <c r="BI580" i="2"/>
  <c r="BH580" i="2"/>
  <c r="BG580" i="2"/>
  <c r="BE580" i="2"/>
  <c r="T580" i="2"/>
  <c r="R580" i="2"/>
  <c r="P580" i="2"/>
  <c r="BI577" i="2"/>
  <c r="BH577" i="2"/>
  <c r="BG577" i="2"/>
  <c r="BE577" i="2"/>
  <c r="T577" i="2"/>
  <c r="R577" i="2"/>
  <c r="P577" i="2"/>
  <c r="BI576" i="2"/>
  <c r="BH576" i="2"/>
  <c r="BG576" i="2"/>
  <c r="BE576" i="2"/>
  <c r="T576" i="2"/>
  <c r="R576" i="2"/>
  <c r="P576" i="2"/>
  <c r="BI574" i="2"/>
  <c r="BH574" i="2"/>
  <c r="BG574" i="2"/>
  <c r="BE574" i="2"/>
  <c r="T574" i="2"/>
  <c r="R574" i="2"/>
  <c r="P574" i="2"/>
  <c r="BI572" i="2"/>
  <c r="BH572" i="2"/>
  <c r="BG572" i="2"/>
  <c r="BE572" i="2"/>
  <c r="T572" i="2"/>
  <c r="R572" i="2"/>
  <c r="P572" i="2"/>
  <c r="BI570" i="2"/>
  <c r="BH570" i="2"/>
  <c r="BG570" i="2"/>
  <c r="BE570" i="2"/>
  <c r="T570" i="2"/>
  <c r="R570" i="2"/>
  <c r="P570" i="2"/>
  <c r="BI566" i="2"/>
  <c r="BH566" i="2"/>
  <c r="BG566" i="2"/>
  <c r="BE566" i="2"/>
  <c r="T566" i="2"/>
  <c r="R566" i="2"/>
  <c r="P566" i="2"/>
  <c r="BI563" i="2"/>
  <c r="BH563" i="2"/>
  <c r="BG563" i="2"/>
  <c r="BE563" i="2"/>
  <c r="T563" i="2"/>
  <c r="R563" i="2"/>
  <c r="P563" i="2"/>
  <c r="BI561" i="2"/>
  <c r="BH561" i="2"/>
  <c r="BG561" i="2"/>
  <c r="BE561" i="2"/>
  <c r="T561" i="2"/>
  <c r="R561" i="2"/>
  <c r="P561" i="2"/>
  <c r="BI557" i="2"/>
  <c r="BH557" i="2"/>
  <c r="BG557" i="2"/>
  <c r="BE557" i="2"/>
  <c r="T557" i="2"/>
  <c r="R557" i="2"/>
  <c r="P557" i="2"/>
  <c r="BI551" i="2"/>
  <c r="BH551" i="2"/>
  <c r="BG551" i="2"/>
  <c r="BE551" i="2"/>
  <c r="T551" i="2"/>
  <c r="R551" i="2"/>
  <c r="P551" i="2"/>
  <c r="BI545" i="2"/>
  <c r="BH545" i="2"/>
  <c r="BG545" i="2"/>
  <c r="BE545" i="2"/>
  <c r="T545" i="2"/>
  <c r="R545" i="2"/>
  <c r="P545" i="2"/>
  <c r="BI537" i="2"/>
  <c r="BH537" i="2"/>
  <c r="BG537" i="2"/>
  <c r="BE537" i="2"/>
  <c r="T537" i="2"/>
  <c r="R537" i="2"/>
  <c r="P537" i="2"/>
  <c r="BI534" i="2"/>
  <c r="BH534" i="2"/>
  <c r="BG534" i="2"/>
  <c r="BE534" i="2"/>
  <c r="T534" i="2"/>
  <c r="R534" i="2"/>
  <c r="P534" i="2"/>
  <c r="BI526" i="2"/>
  <c r="BH526" i="2"/>
  <c r="BG526" i="2"/>
  <c r="BE526" i="2"/>
  <c r="T526" i="2"/>
  <c r="R526" i="2"/>
  <c r="P526" i="2"/>
  <c r="BI524" i="2"/>
  <c r="BH524" i="2"/>
  <c r="BG524" i="2"/>
  <c r="BE524" i="2"/>
  <c r="T524" i="2"/>
  <c r="R524" i="2"/>
  <c r="P524" i="2"/>
  <c r="BI516" i="2"/>
  <c r="BH516" i="2"/>
  <c r="BG516" i="2"/>
  <c r="BE516" i="2"/>
  <c r="T516" i="2"/>
  <c r="R516" i="2"/>
  <c r="P516" i="2"/>
  <c r="BI514" i="2"/>
  <c r="BH514" i="2"/>
  <c r="BG514" i="2"/>
  <c r="BE514" i="2"/>
  <c r="T514" i="2"/>
  <c r="R514" i="2"/>
  <c r="P514" i="2"/>
  <c r="BI512" i="2"/>
  <c r="BH512" i="2"/>
  <c r="BG512" i="2"/>
  <c r="BE512" i="2"/>
  <c r="T512" i="2"/>
  <c r="R512" i="2"/>
  <c r="P512" i="2"/>
  <c r="BI511" i="2"/>
  <c r="BH511" i="2"/>
  <c r="BG511" i="2"/>
  <c r="BE511" i="2"/>
  <c r="T511" i="2"/>
  <c r="R511" i="2"/>
  <c r="P511" i="2"/>
  <c r="BI510" i="2"/>
  <c r="BH510" i="2"/>
  <c r="BG510" i="2"/>
  <c r="BE510" i="2"/>
  <c r="T510" i="2"/>
  <c r="R510" i="2"/>
  <c r="P510" i="2"/>
  <c r="BI509" i="2"/>
  <c r="BH509" i="2"/>
  <c r="BG509" i="2"/>
  <c r="BE509" i="2"/>
  <c r="T509" i="2"/>
  <c r="R509" i="2"/>
  <c r="P509" i="2"/>
  <c r="BI503" i="2"/>
  <c r="BH503" i="2"/>
  <c r="BG503" i="2"/>
  <c r="BE503" i="2"/>
  <c r="T503" i="2"/>
  <c r="R503" i="2"/>
  <c r="P503" i="2"/>
  <c r="BI495" i="2"/>
  <c r="BH495" i="2"/>
  <c r="BG495" i="2"/>
  <c r="BE495" i="2"/>
  <c r="T495" i="2"/>
  <c r="R495" i="2"/>
  <c r="P495" i="2"/>
  <c r="BI492" i="2"/>
  <c r="BH492" i="2"/>
  <c r="BG492" i="2"/>
  <c r="BE492" i="2"/>
  <c r="T492" i="2"/>
  <c r="R492" i="2"/>
  <c r="P492" i="2"/>
  <c r="BI491" i="2"/>
  <c r="BH491" i="2"/>
  <c r="BG491" i="2"/>
  <c r="BE491" i="2"/>
  <c r="T491" i="2"/>
  <c r="R491" i="2"/>
  <c r="P491" i="2"/>
  <c r="BI488" i="2"/>
  <c r="BH488" i="2"/>
  <c r="BG488" i="2"/>
  <c r="BE488" i="2"/>
  <c r="T488" i="2"/>
  <c r="R488" i="2"/>
  <c r="P488" i="2"/>
  <c r="BI486" i="2"/>
  <c r="BH486" i="2"/>
  <c r="BG486" i="2"/>
  <c r="BE486" i="2"/>
  <c r="T486" i="2"/>
  <c r="R486" i="2"/>
  <c r="P486" i="2"/>
  <c r="BI483" i="2"/>
  <c r="BH483" i="2"/>
  <c r="BG483" i="2"/>
  <c r="BE483" i="2"/>
  <c r="T483" i="2"/>
  <c r="R483" i="2"/>
  <c r="P483" i="2"/>
  <c r="BI480" i="2"/>
  <c r="BH480" i="2"/>
  <c r="BG480" i="2"/>
  <c r="BE480" i="2"/>
  <c r="T480" i="2"/>
  <c r="R480" i="2"/>
  <c r="P480" i="2"/>
  <c r="BI479" i="2"/>
  <c r="BH479" i="2"/>
  <c r="BG479" i="2"/>
  <c r="BE479" i="2"/>
  <c r="T479" i="2"/>
  <c r="R479" i="2"/>
  <c r="P479" i="2"/>
  <c r="BI478" i="2"/>
  <c r="BH478" i="2"/>
  <c r="BG478" i="2"/>
  <c r="BE478" i="2"/>
  <c r="T478" i="2"/>
  <c r="R478" i="2"/>
  <c r="P478" i="2"/>
  <c r="BI477" i="2"/>
  <c r="BH477" i="2"/>
  <c r="BG477" i="2"/>
  <c r="BE477" i="2"/>
  <c r="T477" i="2"/>
  <c r="R477" i="2"/>
  <c r="P477" i="2"/>
  <c r="BI474" i="2"/>
  <c r="BH474" i="2"/>
  <c r="BG474" i="2"/>
  <c r="BE474" i="2"/>
  <c r="T474" i="2"/>
  <c r="R474" i="2"/>
  <c r="P474" i="2"/>
  <c r="BI471" i="2"/>
  <c r="BH471" i="2"/>
  <c r="BG471" i="2"/>
  <c r="BE471" i="2"/>
  <c r="T471" i="2"/>
  <c r="R471" i="2"/>
  <c r="P471" i="2"/>
  <c r="BI468" i="2"/>
  <c r="BH468" i="2"/>
  <c r="BG468" i="2"/>
  <c r="BE468" i="2"/>
  <c r="T468" i="2"/>
  <c r="R468" i="2"/>
  <c r="P468" i="2"/>
  <c r="BI462" i="2"/>
  <c r="BH462" i="2"/>
  <c r="BG462" i="2"/>
  <c r="BE462" i="2"/>
  <c r="T462" i="2"/>
  <c r="R462" i="2"/>
  <c r="P462" i="2"/>
  <c r="BI459" i="2"/>
  <c r="BH459" i="2"/>
  <c r="BG459" i="2"/>
  <c r="BE459" i="2"/>
  <c r="T459" i="2"/>
  <c r="R459" i="2"/>
  <c r="P459" i="2"/>
  <c r="BI456" i="2"/>
  <c r="BH456" i="2"/>
  <c r="BG456" i="2"/>
  <c r="BE456" i="2"/>
  <c r="T456" i="2"/>
  <c r="R456" i="2"/>
  <c r="P456" i="2"/>
  <c r="BI452" i="2"/>
  <c r="BH452" i="2"/>
  <c r="BG452" i="2"/>
  <c r="BE452" i="2"/>
  <c r="T452" i="2"/>
  <c r="R452" i="2"/>
  <c r="P452" i="2"/>
  <c r="BI446" i="2"/>
  <c r="BH446" i="2"/>
  <c r="BG446" i="2"/>
  <c r="BE446" i="2"/>
  <c r="T446" i="2"/>
  <c r="R446" i="2"/>
  <c r="P446" i="2"/>
  <c r="BI445" i="2"/>
  <c r="BH445" i="2"/>
  <c r="BG445" i="2"/>
  <c r="BE445" i="2"/>
  <c r="T445" i="2"/>
  <c r="R445" i="2"/>
  <c r="P445" i="2"/>
  <c r="BI442" i="2"/>
  <c r="BH442" i="2"/>
  <c r="BG442" i="2"/>
  <c r="BE442" i="2"/>
  <c r="T442" i="2"/>
  <c r="R442" i="2"/>
  <c r="P442" i="2"/>
  <c r="BI439" i="2"/>
  <c r="BH439" i="2"/>
  <c r="BG439" i="2"/>
  <c r="BE439" i="2"/>
  <c r="T439" i="2"/>
  <c r="R439" i="2"/>
  <c r="P439" i="2"/>
  <c r="BI436" i="2"/>
  <c r="BH436" i="2"/>
  <c r="BG436" i="2"/>
  <c r="BE436" i="2"/>
  <c r="T436" i="2"/>
  <c r="R436" i="2"/>
  <c r="P436" i="2"/>
  <c r="BI433" i="2"/>
  <c r="BH433" i="2"/>
  <c r="BG433" i="2"/>
  <c r="BE433" i="2"/>
  <c r="T433" i="2"/>
  <c r="R433" i="2"/>
  <c r="P433" i="2"/>
  <c r="BI427" i="2"/>
  <c r="BH427" i="2"/>
  <c r="BG427" i="2"/>
  <c r="BE427" i="2"/>
  <c r="T427" i="2"/>
  <c r="R427" i="2"/>
  <c r="P427" i="2"/>
  <c r="BI424" i="2"/>
  <c r="BH424" i="2"/>
  <c r="BG424" i="2"/>
  <c r="BE424" i="2"/>
  <c r="T424" i="2"/>
  <c r="R424" i="2"/>
  <c r="P424" i="2"/>
  <c r="BI423" i="2"/>
  <c r="BH423" i="2"/>
  <c r="BG423" i="2"/>
  <c r="BE423" i="2"/>
  <c r="T423" i="2"/>
  <c r="R423" i="2"/>
  <c r="P423" i="2"/>
  <c r="BI418" i="2"/>
  <c r="BH418" i="2"/>
  <c r="BG418" i="2"/>
  <c r="BE418" i="2"/>
  <c r="T418" i="2"/>
  <c r="R418" i="2"/>
  <c r="P418" i="2"/>
  <c r="BI414" i="2"/>
  <c r="BH414" i="2"/>
  <c r="BG414" i="2"/>
  <c r="BE414" i="2"/>
  <c r="T414" i="2"/>
  <c r="R414" i="2"/>
  <c r="P414" i="2"/>
  <c r="BI412" i="2"/>
  <c r="BH412" i="2"/>
  <c r="BG412" i="2"/>
  <c r="BE412" i="2"/>
  <c r="T412" i="2"/>
  <c r="R412" i="2"/>
  <c r="P412" i="2"/>
  <c r="BI410" i="2"/>
  <c r="BH410" i="2"/>
  <c r="BG410" i="2"/>
  <c r="BE410" i="2"/>
  <c r="T410" i="2"/>
  <c r="R410" i="2"/>
  <c r="P410" i="2"/>
  <c r="BI408" i="2"/>
  <c r="BH408" i="2"/>
  <c r="BG408" i="2"/>
  <c r="BE408" i="2"/>
  <c r="T408" i="2"/>
  <c r="R408" i="2"/>
  <c r="P408" i="2"/>
  <c r="BI405" i="2"/>
  <c r="BH405" i="2"/>
  <c r="BG405" i="2"/>
  <c r="BE405" i="2"/>
  <c r="T405" i="2"/>
  <c r="R405" i="2"/>
  <c r="P405" i="2"/>
  <c r="BI400" i="2"/>
  <c r="BH400" i="2"/>
  <c r="BG400" i="2"/>
  <c r="BE400" i="2"/>
  <c r="T400" i="2"/>
  <c r="R400" i="2"/>
  <c r="P400" i="2"/>
  <c r="BI396" i="2"/>
  <c r="BH396" i="2"/>
  <c r="BG396" i="2"/>
  <c r="BE396" i="2"/>
  <c r="T396" i="2"/>
  <c r="R396" i="2"/>
  <c r="P396" i="2"/>
  <c r="BI395" i="2"/>
  <c r="BH395" i="2"/>
  <c r="BG395" i="2"/>
  <c r="BE395" i="2"/>
  <c r="T395" i="2"/>
  <c r="R395" i="2"/>
  <c r="P395" i="2"/>
  <c r="BI393" i="2"/>
  <c r="BH393" i="2"/>
  <c r="BG393" i="2"/>
  <c r="BE393" i="2"/>
  <c r="T393" i="2"/>
  <c r="R393" i="2"/>
  <c r="P393" i="2"/>
  <c r="BI391" i="2"/>
  <c r="BH391" i="2"/>
  <c r="BG391" i="2"/>
  <c r="BE391" i="2"/>
  <c r="T391" i="2"/>
  <c r="R391" i="2"/>
  <c r="P391" i="2"/>
  <c r="BI390" i="2"/>
  <c r="BH390" i="2"/>
  <c r="BG390" i="2"/>
  <c r="BE390" i="2"/>
  <c r="T390" i="2"/>
  <c r="R390" i="2"/>
  <c r="P390" i="2"/>
  <c r="BI388" i="2"/>
  <c r="BH388" i="2"/>
  <c r="BG388" i="2"/>
  <c r="BE388" i="2"/>
  <c r="T388" i="2"/>
  <c r="R388" i="2"/>
  <c r="P388" i="2"/>
  <c r="BI387" i="2"/>
  <c r="BH387" i="2"/>
  <c r="BG387" i="2"/>
  <c r="BE387" i="2"/>
  <c r="T387" i="2"/>
  <c r="R387" i="2"/>
  <c r="P387" i="2"/>
  <c r="BI378" i="2"/>
  <c r="BH378" i="2"/>
  <c r="BG378" i="2"/>
  <c r="BE378" i="2"/>
  <c r="T378" i="2"/>
  <c r="R378" i="2"/>
  <c r="P378" i="2"/>
  <c r="BI376" i="2"/>
  <c r="BH376" i="2"/>
  <c r="BG376" i="2"/>
  <c r="BE376" i="2"/>
  <c r="T376" i="2"/>
  <c r="R376" i="2"/>
  <c r="P376" i="2"/>
  <c r="BI374" i="2"/>
  <c r="BH374" i="2"/>
  <c r="BG374" i="2"/>
  <c r="BE374" i="2"/>
  <c r="T374" i="2"/>
  <c r="R374" i="2"/>
  <c r="P374" i="2"/>
  <c r="BI368" i="2"/>
  <c r="BH368" i="2"/>
  <c r="BG368" i="2"/>
  <c r="BE368" i="2"/>
  <c r="T368" i="2"/>
  <c r="R368" i="2"/>
  <c r="P368" i="2"/>
  <c r="BI365" i="2"/>
  <c r="BH365" i="2"/>
  <c r="BG365" i="2"/>
  <c r="BE365" i="2"/>
  <c r="T365" i="2"/>
  <c r="R365" i="2"/>
  <c r="P365" i="2"/>
  <c r="BI362" i="2"/>
  <c r="BH362" i="2"/>
  <c r="BG362" i="2"/>
  <c r="BE362" i="2"/>
  <c r="T362" i="2"/>
  <c r="R362" i="2"/>
  <c r="P362" i="2"/>
  <c r="BI359" i="2"/>
  <c r="BH359" i="2"/>
  <c r="BG359" i="2"/>
  <c r="BE359" i="2"/>
  <c r="T359" i="2"/>
  <c r="R359" i="2"/>
  <c r="P359" i="2"/>
  <c r="BI352" i="2"/>
  <c r="BH352" i="2"/>
  <c r="BG352" i="2"/>
  <c r="BE352" i="2"/>
  <c r="T352" i="2"/>
  <c r="R352" i="2"/>
  <c r="P352" i="2"/>
  <c r="BI343" i="2"/>
  <c r="BH343" i="2"/>
  <c r="BG343" i="2"/>
  <c r="BE343" i="2"/>
  <c r="T343" i="2"/>
  <c r="R343" i="2"/>
  <c r="P343" i="2"/>
  <c r="BI337" i="2"/>
  <c r="BH337" i="2"/>
  <c r="BG337" i="2"/>
  <c r="BE337" i="2"/>
  <c r="T337" i="2"/>
  <c r="R337" i="2"/>
  <c r="P337" i="2"/>
  <c r="BI333" i="2"/>
  <c r="BH333" i="2"/>
  <c r="BG333" i="2"/>
  <c r="BE333" i="2"/>
  <c r="T333" i="2"/>
  <c r="R333" i="2"/>
  <c r="P333" i="2"/>
  <c r="BI327" i="2"/>
  <c r="BH327" i="2"/>
  <c r="BG327" i="2"/>
  <c r="BE327" i="2"/>
  <c r="T327" i="2"/>
  <c r="R327" i="2"/>
  <c r="P327" i="2"/>
  <c r="BI321" i="2"/>
  <c r="BH321" i="2"/>
  <c r="BG321" i="2"/>
  <c r="BE321" i="2"/>
  <c r="T321" i="2"/>
  <c r="R321" i="2"/>
  <c r="P321" i="2"/>
  <c r="BI311" i="2"/>
  <c r="BH311" i="2"/>
  <c r="BG311" i="2"/>
  <c r="BE311" i="2"/>
  <c r="T311" i="2"/>
  <c r="R311" i="2"/>
  <c r="P311" i="2"/>
  <c r="BI301" i="2"/>
  <c r="BH301" i="2"/>
  <c r="BG301" i="2"/>
  <c r="BE301" i="2"/>
  <c r="T301" i="2"/>
  <c r="R301" i="2"/>
  <c r="P301" i="2"/>
  <c r="BI293" i="2"/>
  <c r="BH293" i="2"/>
  <c r="BG293" i="2"/>
  <c r="BE293" i="2"/>
  <c r="T293" i="2"/>
  <c r="R293" i="2"/>
  <c r="P293" i="2"/>
  <c r="BI290" i="2"/>
  <c r="BH290" i="2"/>
  <c r="BG290" i="2"/>
  <c r="BE290" i="2"/>
  <c r="T290" i="2"/>
  <c r="R290" i="2"/>
  <c r="P290" i="2"/>
  <c r="BI287" i="2"/>
  <c r="BH287" i="2"/>
  <c r="BG287" i="2"/>
  <c r="BE287" i="2"/>
  <c r="T287" i="2"/>
  <c r="R287" i="2"/>
  <c r="P287" i="2"/>
  <c r="BI277" i="2"/>
  <c r="BH277" i="2"/>
  <c r="BG277" i="2"/>
  <c r="BE277" i="2"/>
  <c r="T277" i="2"/>
  <c r="R277" i="2"/>
  <c r="P277" i="2"/>
  <c r="BI267" i="2"/>
  <c r="BH267" i="2"/>
  <c r="BG267" i="2"/>
  <c r="BE267" i="2"/>
  <c r="T267" i="2"/>
  <c r="R267" i="2"/>
  <c r="P267" i="2"/>
  <c r="BI262" i="2"/>
  <c r="BH262" i="2"/>
  <c r="BG262" i="2"/>
  <c r="BE262" i="2"/>
  <c r="T262" i="2"/>
  <c r="R262" i="2"/>
  <c r="P262" i="2"/>
  <c r="BI258" i="2"/>
  <c r="BH258" i="2"/>
  <c r="BG258" i="2"/>
  <c r="BE258" i="2"/>
  <c r="T258" i="2"/>
  <c r="R258" i="2"/>
  <c r="P258" i="2"/>
  <c r="BI255" i="2"/>
  <c r="BH255" i="2"/>
  <c r="BG255" i="2"/>
  <c r="BE255" i="2"/>
  <c r="T255" i="2"/>
  <c r="R255" i="2"/>
  <c r="P255" i="2"/>
  <c r="BI245" i="2"/>
  <c r="BH245" i="2"/>
  <c r="BG245" i="2"/>
  <c r="BE245" i="2"/>
  <c r="T245" i="2"/>
  <c r="R245" i="2"/>
  <c r="P245" i="2"/>
  <c r="BI239" i="2"/>
  <c r="BH239" i="2"/>
  <c r="BG239" i="2"/>
  <c r="BE239" i="2"/>
  <c r="T239" i="2"/>
  <c r="R239" i="2"/>
  <c r="P239" i="2"/>
  <c r="BI235" i="2"/>
  <c r="BH235" i="2"/>
  <c r="BG235" i="2"/>
  <c r="BE235" i="2"/>
  <c r="T235" i="2"/>
  <c r="R235" i="2"/>
  <c r="P235" i="2"/>
  <c r="BI227" i="2"/>
  <c r="BH227" i="2"/>
  <c r="BG227" i="2"/>
  <c r="BE227" i="2"/>
  <c r="T227" i="2"/>
  <c r="R227" i="2"/>
  <c r="P227" i="2"/>
  <c r="BI215" i="2"/>
  <c r="BH215" i="2"/>
  <c r="BG215" i="2"/>
  <c r="BE215" i="2"/>
  <c r="T215" i="2"/>
  <c r="R215" i="2"/>
  <c r="P215" i="2"/>
  <c r="BI211" i="2"/>
  <c r="BH211" i="2"/>
  <c r="BG211" i="2"/>
  <c r="BE211" i="2"/>
  <c r="T211" i="2"/>
  <c r="R211" i="2"/>
  <c r="P211" i="2"/>
  <c r="BI199" i="2"/>
  <c r="BH199" i="2"/>
  <c r="BG199" i="2"/>
  <c r="BE199" i="2"/>
  <c r="T199" i="2"/>
  <c r="R199" i="2"/>
  <c r="P199" i="2"/>
  <c r="BI185" i="2"/>
  <c r="BH185" i="2"/>
  <c r="BG185" i="2"/>
  <c r="BE185" i="2"/>
  <c r="T185" i="2"/>
  <c r="R185" i="2"/>
  <c r="P185" i="2"/>
  <c r="BI183" i="2"/>
  <c r="BH183" i="2"/>
  <c r="BG183" i="2"/>
  <c r="BE183" i="2"/>
  <c r="T183" i="2"/>
  <c r="R183" i="2"/>
  <c r="P183" i="2"/>
  <c r="BI173" i="2"/>
  <c r="BH173" i="2"/>
  <c r="BG173" i="2"/>
  <c r="BE173" i="2"/>
  <c r="T173" i="2"/>
  <c r="R173" i="2"/>
  <c r="P173" i="2"/>
  <c r="BI163" i="2"/>
  <c r="BH163" i="2"/>
  <c r="BG163" i="2"/>
  <c r="BE163" i="2"/>
  <c r="T163" i="2"/>
  <c r="R163" i="2"/>
  <c r="P163" i="2"/>
  <c r="BI158" i="2"/>
  <c r="BH158" i="2"/>
  <c r="BG158" i="2"/>
  <c r="BE158" i="2"/>
  <c r="T158" i="2"/>
  <c r="R158" i="2"/>
  <c r="P158" i="2"/>
  <c r="BI155" i="2"/>
  <c r="BH155" i="2"/>
  <c r="BG155" i="2"/>
  <c r="BE155" i="2"/>
  <c r="T155" i="2"/>
  <c r="R155" i="2"/>
  <c r="P155" i="2"/>
  <c r="BI151" i="2"/>
  <c r="F35" i="2" s="1"/>
  <c r="BH151" i="2"/>
  <c r="F34" i="2" s="1"/>
  <c r="BG151" i="2"/>
  <c r="BE151" i="2"/>
  <c r="J31" i="2" s="1"/>
  <c r="T151" i="2"/>
  <c r="R151" i="2"/>
  <c r="P151" i="2"/>
  <c r="F142" i="2"/>
  <c r="E140" i="2"/>
  <c r="F87" i="2"/>
  <c r="E85" i="2"/>
  <c r="J22" i="2"/>
  <c r="E22" i="2"/>
  <c r="J145" i="2"/>
  <c r="J21" i="2"/>
  <c r="J19" i="2"/>
  <c r="E19" i="2"/>
  <c r="J89" i="2"/>
  <c r="J18" i="2"/>
  <c r="J16" i="2"/>
  <c r="E16" i="2"/>
  <c r="F90" i="2"/>
  <c r="J15" i="2"/>
  <c r="J13" i="2"/>
  <c r="E13" i="2"/>
  <c r="F144" i="2"/>
  <c r="J12" i="2"/>
  <c r="J10" i="2"/>
  <c r="J87" i="2" s="1"/>
  <c r="L90" i="1"/>
  <c r="AM90" i="1"/>
  <c r="AM89" i="1"/>
  <c r="L89" i="1"/>
  <c r="AM87" i="1"/>
  <c r="L87" i="1"/>
  <c r="L85" i="1"/>
  <c r="L84" i="1"/>
  <c r="BK1571" i="2"/>
  <c r="J1530" i="2"/>
  <c r="BK1504" i="2"/>
  <c r="BK1490" i="2"/>
  <c r="J1463" i="2"/>
  <c r="J1391" i="2"/>
  <c r="J1384" i="2"/>
  <c r="J1375" i="2"/>
  <c r="J1368" i="2"/>
  <c r="J1347" i="2"/>
  <c r="BK1300" i="2"/>
  <c r="BK1146" i="2"/>
  <c r="J1129" i="2"/>
  <c r="J1116" i="2"/>
  <c r="J1106" i="2"/>
  <c r="J1093" i="2"/>
  <c r="BK1067" i="2"/>
  <c r="J1052" i="2"/>
  <c r="BK1035" i="2"/>
  <c r="BK1024" i="2"/>
  <c r="BK1005" i="2"/>
  <c r="BK986" i="2"/>
  <c r="BK969" i="2"/>
  <c r="BK960" i="2"/>
  <c r="BK945" i="2"/>
  <c r="J882" i="2"/>
  <c r="BK848" i="2"/>
  <c r="J814" i="2"/>
  <c r="BK803" i="2"/>
  <c r="BK791" i="2"/>
  <c r="BK755" i="2"/>
  <c r="J740" i="2"/>
  <c r="BK735" i="2"/>
  <c r="BK728" i="2"/>
  <c r="BK711" i="2"/>
  <c r="BK704" i="2"/>
  <c r="J682" i="2"/>
  <c r="J670" i="2"/>
  <c r="BK663" i="2"/>
  <c r="BK645" i="2"/>
  <c r="BK616" i="2"/>
  <c r="J436" i="2"/>
  <c r="J655" i="2"/>
  <c r="BK639" i="2"/>
  <c r="BK624" i="2"/>
  <c r="BK613" i="2"/>
  <c r="J598" i="2"/>
  <c r="BK580" i="2"/>
  <c r="J563" i="2"/>
  <c r="J545" i="2"/>
  <c r="BK511" i="2"/>
  <c r="J393" i="2"/>
  <c r="BK343" i="2"/>
  <c r="J1069" i="2"/>
  <c r="J1045" i="2"/>
  <c r="BK1023" i="2"/>
  <c r="BK992" i="2"/>
  <c r="BK967" i="2"/>
  <c r="BK917" i="2"/>
  <c r="J827" i="2"/>
  <c r="BK809" i="2"/>
  <c r="J749" i="2"/>
  <c r="BK689" i="2"/>
  <c r="J551" i="2"/>
  <c r="BK211" i="2"/>
  <c r="BK637" i="2"/>
  <c r="BK183" i="2"/>
  <c r="J561" i="2"/>
  <c r="BK391" i="2"/>
  <c r="J352" i="2"/>
  <c r="J185" i="2"/>
  <c r="J572" i="2"/>
  <c r="BK563" i="2"/>
  <c r="BK509" i="2"/>
  <c r="BK365" i="2"/>
  <c r="J580" i="2"/>
  <c r="BK185" i="2"/>
  <c r="BK1593" i="2"/>
  <c r="BK1582" i="2"/>
  <c r="BK1581" i="2"/>
  <c r="BK1580" i="2"/>
  <c r="BK1579" i="2"/>
  <c r="BK1576" i="2"/>
  <c r="J1573" i="2"/>
  <c r="BK1554" i="2"/>
  <c r="BK1506" i="2"/>
  <c r="J1504" i="2"/>
  <c r="J1490" i="2"/>
  <c r="BK1463" i="2"/>
  <c r="J1415" i="2"/>
  <c r="BK1384" i="2"/>
  <c r="J1378" i="2"/>
  <c r="BK1368" i="2"/>
  <c r="J1355" i="2"/>
  <c r="J1350" i="2"/>
  <c r="BK1340" i="2"/>
  <c r="J1334" i="2"/>
  <c r="J1300" i="2"/>
  <c r="BK1140" i="2"/>
  <c r="BK1130" i="2"/>
  <c r="BK1122" i="2"/>
  <c r="BK1108" i="2"/>
  <c r="BK1072" i="2"/>
  <c r="BK1059" i="2"/>
  <c r="BK1042" i="2"/>
  <c r="BK1030" i="2"/>
  <c r="BK1015" i="2"/>
  <c r="BK1002" i="2"/>
  <c r="BK975" i="2"/>
  <c r="J964" i="2"/>
  <c r="J947" i="2"/>
  <c r="BK943" i="2"/>
  <c r="J879" i="2"/>
  <c r="BK835" i="2"/>
  <c r="BK811" i="2"/>
  <c r="BK795" i="2"/>
  <c r="BK751" i="2"/>
  <c r="BK730" i="2"/>
  <c r="J713" i="2"/>
  <c r="J708" i="2"/>
  <c r="BK700" i="2"/>
  <c r="J684" i="2"/>
  <c r="BK676" i="2"/>
  <c r="BK669" i="2"/>
  <c r="J646" i="2"/>
  <c r="BK625" i="2"/>
  <c r="BK442" i="2"/>
  <c r="BK287" i="2"/>
  <c r="BK581" i="2"/>
  <c r="BK227" i="2"/>
  <c r="J640" i="2"/>
  <c r="J293" i="2"/>
  <c r="J622" i="2"/>
  <c r="J408" i="2"/>
  <c r="J343" i="2"/>
  <c r="J512" i="2"/>
  <c r="J491" i="2"/>
  <c r="BK439" i="2"/>
  <c r="J566" i="2"/>
  <c r="J468" i="2"/>
  <c r="BK290" i="2"/>
  <c r="J605" i="2"/>
  <c r="BK557" i="2"/>
  <c r="BK424" i="2"/>
  <c r="J255" i="2"/>
  <c r="BK479" i="2"/>
  <c r="BK452" i="2"/>
  <c r="J621" i="2"/>
  <c r="J610" i="2"/>
  <c r="J456" i="2"/>
  <c r="BK408" i="2"/>
  <c r="BK311" i="2"/>
  <c r="J616" i="2"/>
  <c r="J604" i="2"/>
  <c r="BK577" i="2"/>
  <c r="J376" i="2"/>
  <c r="J390" i="2"/>
  <c r="BK468" i="2"/>
  <c r="J163" i="2"/>
  <c r="J211" i="2"/>
  <c r="J199" i="2"/>
  <c r="BK173" i="2"/>
  <c r="BK1027" i="2"/>
  <c r="J996" i="2"/>
  <c r="BK971" i="2"/>
  <c r="BK947" i="2"/>
  <c r="J845" i="2"/>
  <c r="BK807" i="2"/>
  <c r="BK740" i="2"/>
  <c r="BK729" i="2"/>
  <c r="BK713" i="2"/>
  <c r="BK706" i="2"/>
  <c r="J446" i="2"/>
  <c r="J439" i="2"/>
  <c r="J400" i="2"/>
  <c r="BK388" i="2"/>
  <c r="BK362" i="2"/>
  <c r="J277" i="2"/>
  <c r="BK1583" i="2"/>
  <c r="BK1323" i="2"/>
  <c r="J1319" i="2"/>
  <c r="J1311" i="2"/>
  <c r="J1303" i="2"/>
  <c r="BK1288" i="2"/>
  <c r="J1280" i="2"/>
  <c r="BK1262" i="2"/>
  <c r="J1254" i="2"/>
  <c r="BK1238" i="2"/>
  <c r="J1235" i="2"/>
  <c r="BK1224" i="2"/>
  <c r="BK1215" i="2"/>
  <c r="J1212" i="2"/>
  <c r="J1207" i="2"/>
  <c r="BK1199" i="2"/>
  <c r="BK1182" i="2"/>
  <c r="BK1175" i="2"/>
  <c r="BK1150" i="2"/>
  <c r="J1134" i="2"/>
  <c r="J1122" i="2"/>
  <c r="BK1093" i="2"/>
  <c r="BK1068" i="2"/>
  <c r="J1056" i="2"/>
  <c r="J1042" i="2"/>
  <c r="J1039" i="2"/>
  <c r="J1013" i="2"/>
  <c r="J973" i="2"/>
  <c r="BK954" i="2"/>
  <c r="J863" i="2"/>
  <c r="BK816" i="2"/>
  <c r="J803" i="2"/>
  <c r="J753" i="2"/>
  <c r="J743" i="2"/>
  <c r="BK732" i="2"/>
  <c r="BK714" i="2"/>
  <c r="BK686" i="2"/>
  <c r="J678" i="2"/>
  <c r="BK670" i="2"/>
  <c r="J665" i="2"/>
  <c r="J657" i="2"/>
  <c r="BK641" i="2"/>
  <c r="BK617" i="2"/>
  <c r="BK607" i="2"/>
  <c r="BK592" i="2"/>
  <c r="BK551" i="2"/>
  <c r="J492" i="2"/>
  <c r="J362" i="2"/>
  <c r="BK1595" i="2"/>
  <c r="J1049" i="2"/>
  <c r="J1020" i="2"/>
  <c r="J945" i="2"/>
  <c r="BK845" i="2"/>
  <c r="J791" i="2"/>
  <c r="J706" i="2"/>
  <c r="J503" i="2"/>
  <c r="J158" i="2"/>
  <c r="BK405" i="2"/>
  <c r="J662" i="2"/>
  <c r="J410" i="2"/>
  <c r="J511" i="2"/>
  <c r="BK599" i="2"/>
  <c r="J576" i="2"/>
  <c r="J427" i="2"/>
  <c r="BK245" i="2"/>
  <c r="J592" i="2"/>
  <c r="BK524" i="2"/>
  <c r="BK410" i="2"/>
  <c r="BK480" i="2"/>
  <c r="J245" i="2"/>
  <c r="BK614" i="2"/>
  <c r="BK446" i="2"/>
  <c r="J365" i="2"/>
  <c r="BK636" i="2"/>
  <c r="J607" i="2"/>
  <c r="BK574" i="2"/>
  <c r="BK262" i="2"/>
  <c r="J1595" i="2"/>
  <c r="J1593" i="2"/>
  <c r="J1582" i="2"/>
  <c r="J1581" i="2"/>
  <c r="J1579" i="2"/>
  <c r="BK1573" i="2"/>
  <c r="J1571" i="2"/>
  <c r="J1506" i="2"/>
  <c r="J1502" i="2"/>
  <c r="J1487" i="2"/>
  <c r="BK1415" i="2"/>
  <c r="J1381" i="2"/>
  <c r="BK1372" i="2"/>
  <c r="J1364" i="2"/>
  <c r="J1351" i="2"/>
  <c r="J1337" i="2"/>
  <c r="BK1291" i="2"/>
  <c r="J1119" i="2"/>
  <c r="BK1097" i="2"/>
  <c r="BK1076" i="2"/>
  <c r="J1065" i="2"/>
  <c r="BK1038" i="2"/>
  <c r="J1025" i="2"/>
  <c r="BK657" i="2"/>
  <c r="J630" i="2"/>
  <c r="J611" i="2"/>
  <c r="BK610" i="2"/>
  <c r="J601" i="2"/>
  <c r="J581" i="2"/>
  <c r="BK545" i="2"/>
  <c r="J514" i="2"/>
  <c r="J495" i="2"/>
  <c r="BK474" i="2"/>
  <c r="BK359" i="2"/>
  <c r="J1591" i="2"/>
  <c r="J1344" i="2"/>
  <c r="BK1334" i="2"/>
  <c r="J1199" i="2"/>
  <c r="BK1186" i="2"/>
  <c r="J1178" i="2"/>
  <c r="J1167" i="2"/>
  <c r="J1150" i="2"/>
  <c r="J1146" i="2"/>
  <c r="BK1136" i="2"/>
  <c r="J1132" i="2"/>
  <c r="BK1124" i="2"/>
  <c r="BK1119" i="2"/>
  <c r="BK1106" i="2"/>
  <c r="J1097" i="2"/>
  <c r="BK1081" i="2"/>
  <c r="J1067" i="2"/>
  <c r="BK1052" i="2"/>
  <c r="J1032" i="2"/>
  <c r="BK1020" i="2"/>
  <c r="J992" i="2"/>
  <c r="J960" i="2"/>
  <c r="BK933" i="2"/>
  <c r="J817" i="2"/>
  <c r="BK806" i="2"/>
  <c r="BK747" i="2"/>
  <c r="J737" i="2"/>
  <c r="J722" i="2"/>
  <c r="J711" i="2"/>
  <c r="J471" i="2"/>
  <c r="J445" i="2"/>
  <c r="BK390" i="2"/>
  <c r="BK378" i="2"/>
  <c r="J337" i="2"/>
  <c r="J227" i="2"/>
  <c r="J1329" i="2"/>
  <c r="BK1319" i="2"/>
  <c r="J1315" i="2"/>
  <c r="BK1307" i="2"/>
  <c r="J1299" i="2"/>
  <c r="J1288" i="2"/>
  <c r="BK1270" i="2"/>
  <c r="J1262" i="2"/>
  <c r="BK1246" i="2"/>
  <c r="BK1235" i="2"/>
  <c r="J1234" i="2"/>
  <c r="J1215" i="2"/>
  <c r="BK1211" i="2"/>
  <c r="BK1207" i="2"/>
  <c r="BK1194" i="2"/>
  <c r="J1186" i="2"/>
  <c r="BK1171" i="2"/>
  <c r="J1163" i="2"/>
  <c r="J1124" i="2"/>
  <c r="BK1116" i="2"/>
  <c r="J1072" i="2"/>
  <c r="J1058" i="2"/>
  <c r="J1047" i="2"/>
  <c r="BK1018" i="2"/>
  <c r="J1005" i="2"/>
  <c r="BK964" i="2"/>
  <c r="J943" i="2"/>
  <c r="BK879" i="2"/>
  <c r="J857" i="2"/>
  <c r="J807" i="2"/>
  <c r="J751" i="2"/>
  <c r="J735" i="2"/>
  <c r="J719" i="2"/>
  <c r="J688" i="2"/>
  <c r="BK679" i="2"/>
  <c r="BK673" i="2"/>
  <c r="J669" i="2"/>
  <c r="BK661" i="2"/>
  <c r="J656" i="2"/>
  <c r="J628" i="2"/>
  <c r="J615" i="2"/>
  <c r="BK605" i="2"/>
  <c r="BK572" i="2"/>
  <c r="J557" i="2"/>
  <c r="J509" i="2"/>
  <c r="J387" i="2"/>
  <c r="BK337" i="2"/>
  <c r="J1076" i="2"/>
  <c r="J1038" i="2"/>
  <c r="J1018" i="2"/>
  <c r="BK962" i="2"/>
  <c r="J835" i="2"/>
  <c r="J795" i="2"/>
  <c r="J730" i="2"/>
  <c r="J593" i="2"/>
  <c r="J155" i="2"/>
  <c r="J483" i="2"/>
  <c r="BK267" i="2"/>
  <c r="BK503" i="2"/>
  <c r="J359" i="2"/>
  <c r="J696" i="2"/>
  <c r="J235" i="2"/>
  <c r="J486" i="2"/>
  <c r="J333" i="2"/>
  <c r="BK215" i="2"/>
  <c r="BK570" i="2"/>
  <c r="J412" i="2"/>
  <c r="J599" i="2"/>
  <c r="J258" i="2"/>
  <c r="J617" i="2"/>
  <c r="J606" i="2"/>
  <c r="J418" i="2"/>
  <c r="BK327" i="2"/>
  <c r="BK235" i="2"/>
  <c r="J609" i="2"/>
  <c r="BK488" i="2"/>
  <c r="J591" i="2"/>
  <c r="J478" i="2"/>
  <c r="J462" i="2"/>
  <c r="J1500" i="2"/>
  <c r="J1439" i="2"/>
  <c r="J1387" i="2"/>
  <c r="BK1375" i="2"/>
  <c r="BK1369" i="2"/>
  <c r="BK1364" i="2"/>
  <c r="BK1351" i="2"/>
  <c r="BK1347" i="2"/>
  <c r="BK1330" i="2"/>
  <c r="BK1143" i="2"/>
  <c r="BK1134" i="2"/>
  <c r="J1127" i="2"/>
  <c r="J1110" i="2"/>
  <c r="BK1100" i="2"/>
  <c r="J1081" i="2"/>
  <c r="J1062" i="2"/>
  <c r="BK1047" i="2"/>
  <c r="BK1032" i="2"/>
  <c r="BK1014" i="2"/>
  <c r="BK1008" i="2"/>
  <c r="BK996" i="2"/>
  <c r="BK984" i="2"/>
  <c r="J967" i="2"/>
  <c r="J950" i="2"/>
  <c r="J917" i="2"/>
  <c r="J869" i="2"/>
  <c r="BK851" i="2"/>
  <c r="J816" i="2"/>
  <c r="J806" i="2"/>
  <c r="J769" i="2"/>
  <c r="BK745" i="2"/>
  <c r="BK737" i="2"/>
  <c r="J729" i="2"/>
  <c r="J717" i="2"/>
  <c r="J704" i="2"/>
  <c r="J679" i="2"/>
  <c r="J661" i="2"/>
  <c r="J641" i="2"/>
  <c r="J614" i="2"/>
  <c r="J424" i="2"/>
  <c r="J151" i="2"/>
  <c r="BK516" i="2"/>
  <c r="BK477" i="2"/>
  <c r="J374" i="2"/>
  <c r="BK293" i="2"/>
  <c r="BK1065" i="2"/>
  <c r="BK1043" i="2"/>
  <c r="J1024" i="2"/>
  <c r="BK981" i="2"/>
  <c r="J969" i="2"/>
  <c r="J885" i="2"/>
  <c r="J810" i="2"/>
  <c r="J801" i="2"/>
  <c r="J745" i="2"/>
  <c r="BK602" i="2"/>
  <c r="BK433" i="2"/>
  <c r="J703" i="2"/>
  <c r="J327" i="2"/>
  <c r="BK656" i="2"/>
  <c r="BK427" i="2"/>
  <c r="BK374" i="2"/>
  <c r="BK534" i="2"/>
  <c r="BK510" i="2"/>
  <c r="BK151" i="2"/>
  <c r="J391" i="2"/>
  <c r="BK514" i="2"/>
  <c r="J477" i="2"/>
  <c r="BK352" i="2"/>
  <c r="BK321" i="2"/>
  <c r="J595" i="2"/>
  <c r="J537" i="2"/>
  <c r="BK445" i="2"/>
  <c r="BK395" i="2"/>
  <c r="J690" i="2"/>
  <c r="BK462" i="2"/>
  <c r="J239" i="2"/>
  <c r="BK619" i="2"/>
  <c r="J602" i="2"/>
  <c r="J423" i="2"/>
  <c r="J395" i="2"/>
  <c r="J262" i="2"/>
  <c r="J619" i="2"/>
  <c r="J612" i="2"/>
  <c r="BK601" i="2"/>
  <c r="BK483" i="2"/>
  <c r="J267" i="2"/>
  <c r="J378" i="2"/>
  <c r="BK595" i="2"/>
  <c r="BK333" i="2"/>
  <c r="BK1530" i="2"/>
  <c r="BK1502" i="2"/>
  <c r="BK1487" i="2"/>
  <c r="BK1439" i="2"/>
  <c r="BK1387" i="2"/>
  <c r="BK1378" i="2"/>
  <c r="J1369" i="2"/>
  <c r="BK1361" i="2"/>
  <c r="BK1350" i="2"/>
  <c r="J1340" i="2"/>
  <c r="BK1147" i="2"/>
  <c r="J1136" i="2"/>
  <c r="BK1113" i="2"/>
  <c r="J1094" i="2"/>
  <c r="J1079" i="2"/>
  <c r="BK1066" i="2"/>
  <c r="BK1045" i="2"/>
  <c r="BK1039" i="2"/>
  <c r="J1027" i="2"/>
  <c r="BK1010" i="2"/>
  <c r="BK990" i="2"/>
  <c r="J971" i="2"/>
  <c r="BK958" i="2"/>
  <c r="BK901" i="2"/>
  <c r="BK863" i="2"/>
  <c r="BK843" i="2"/>
  <c r="J809" i="2"/>
  <c r="BK801" i="2"/>
  <c r="BK753" i="2"/>
  <c r="BK739" i="2"/>
  <c r="J732" i="2"/>
  <c r="J714" i="2"/>
  <c r="BK708" i="2"/>
  <c r="BK697" i="2"/>
  <c r="BK678" i="2"/>
  <c r="BK664" i="2"/>
  <c r="BK655" i="2"/>
  <c r="BK622" i="2"/>
  <c r="J433" i="2"/>
  <c r="BK199" i="2"/>
  <c r="J488" i="2"/>
  <c r="BK376" i="2"/>
  <c r="J290" i="2"/>
  <c r="BK1056" i="2"/>
  <c r="J1030" i="2"/>
  <c r="J1002" i="2"/>
  <c r="J975" i="2"/>
  <c r="J958" i="2"/>
  <c r="BK869" i="2"/>
  <c r="J811" i="2"/>
  <c r="J755" i="2"/>
  <c r="BK726" i="2"/>
  <c r="J624" i="2"/>
  <c r="BK471" i="2"/>
  <c r="J474" i="2"/>
  <c r="BK239" i="2"/>
  <c r="J534" i="2"/>
  <c r="BK396" i="2"/>
  <c r="BK158" i="2"/>
  <c r="J526" i="2"/>
  <c r="BK412" i="2"/>
  <c r="J577" i="2"/>
  <c r="J697" i="2"/>
  <c r="BK495" i="2"/>
  <c r="J396" i="2"/>
  <c r="J311" i="2"/>
  <c r="J639" i="2"/>
  <c r="BK591" i="2"/>
  <c r="BK512" i="2"/>
  <c r="J173" i="2"/>
  <c r="BK561" i="2"/>
  <c r="BK456" i="2"/>
  <c r="BK623" i="2"/>
  <c r="J613" i="2"/>
  <c r="BK604" i="2"/>
  <c r="J442" i="2"/>
  <c r="J414" i="2"/>
  <c r="BK387" i="2"/>
  <c r="BK258" i="2"/>
  <c r="BK255" i="2"/>
  <c r="BK611" i="2"/>
  <c r="BK594" i="2"/>
  <c r="BK492" i="2"/>
  <c r="J287" i="2"/>
  <c r="BK155" i="2"/>
  <c r="BK277" i="2"/>
  <c r="J459" i="2"/>
  <c r="J1583" i="2"/>
  <c r="J1580" i="2"/>
  <c r="J1576" i="2"/>
  <c r="J1554" i="2"/>
  <c r="BK1500" i="2"/>
  <c r="BK1391" i="2"/>
  <c r="J1372" i="2"/>
  <c r="J1361" i="2"/>
  <c r="BK1344" i="2"/>
  <c r="BK1299" i="2"/>
  <c r="BK1132" i="2"/>
  <c r="J1113" i="2"/>
  <c r="BK1069" i="2"/>
  <c r="J1043" i="2"/>
  <c r="J1023" i="2"/>
  <c r="J990" i="2"/>
  <c r="J962" i="2"/>
  <c r="BK885" i="2"/>
  <c r="BK827" i="2"/>
  <c r="BK798" i="2"/>
  <c r="BK743" i="2"/>
  <c r="BK722" i="2"/>
  <c r="J700" i="2"/>
  <c r="J673" i="2"/>
  <c r="J637" i="2"/>
  <c r="J405" i="2"/>
  <c r="BK694" i="2"/>
  <c r="BK692" i="2"/>
  <c r="BK690" i="2"/>
  <c r="BK688" i="2"/>
  <c r="BK682" i="2"/>
  <c r="BK674" i="2"/>
  <c r="BK665" i="2"/>
  <c r="J663" i="2"/>
  <c r="BK660" i="2"/>
  <c r="J645" i="2"/>
  <c r="J636" i="2"/>
  <c r="BK621" i="2"/>
  <c r="BK606" i="2"/>
  <c r="BK576" i="2"/>
  <c r="J510" i="2"/>
  <c r="J479" i="2"/>
  <c r="J452" i="2"/>
  <c r="BK1586" i="2"/>
  <c r="BK1303" i="2"/>
  <c r="J1194" i="2"/>
  <c r="J1182" i="2"/>
  <c r="J1171" i="2"/>
  <c r="J1147" i="2"/>
  <c r="BK1138" i="2"/>
  <c r="J1130" i="2"/>
  <c r="BK1110" i="2"/>
  <c r="J1100" i="2"/>
  <c r="J1068" i="2"/>
  <c r="BK1049" i="2"/>
  <c r="J1014" i="2"/>
  <c r="J954" i="2"/>
  <c r="J848" i="2"/>
  <c r="BK804" i="2"/>
  <c r="BK717" i="2"/>
  <c r="BK478" i="2"/>
  <c r="BK423" i="2"/>
  <c r="BK368" i="2"/>
  <c r="J1586" i="2"/>
  <c r="J1323" i="2"/>
  <c r="BK1311" i="2"/>
  <c r="J1291" i="2"/>
  <c r="J1270" i="2"/>
  <c r="J1246" i="2"/>
  <c r="BK1234" i="2"/>
  <c r="BK1212" i="2"/>
  <c r="BK1204" i="2"/>
  <c r="BK1178" i="2"/>
  <c r="BK1127" i="2"/>
  <c r="BK1079" i="2"/>
  <c r="J1054" i="2"/>
  <c r="BK1025" i="2"/>
  <c r="J981" i="2"/>
  <c r="J901" i="2"/>
  <c r="J843" i="2"/>
  <c r="BK769" i="2"/>
  <c r="J739" i="2"/>
  <c r="BK696" i="2"/>
  <c r="J674" i="2"/>
  <c r="J668" i="2"/>
  <c r="J652" i="2"/>
  <c r="BK612" i="2"/>
  <c r="J570" i="2"/>
  <c r="BK414" i="2"/>
  <c r="BK1062" i="2"/>
  <c r="J1010" i="2"/>
  <c r="J933" i="2"/>
  <c r="J804" i="2"/>
  <c r="J574" i="2"/>
  <c r="BK486" i="2"/>
  <c r="J516" i="2"/>
  <c r="BK163" i="2"/>
  <c r="BK400" i="2"/>
  <c r="J524" i="2"/>
  <c r="J388" i="2"/>
  <c r="BK652" i="2"/>
  <c r="BK418" i="2"/>
  <c r="J321" i="2"/>
  <c r="J594" i="2"/>
  <c r="BK393" i="2"/>
  <c r="BK615" i="2"/>
  <c r="BK566" i="2"/>
  <c r="AS94" i="1"/>
  <c r="J183" i="2"/>
  <c r="BK1381" i="2"/>
  <c r="BK1355" i="2"/>
  <c r="J1330" i="2"/>
  <c r="J1138" i="2"/>
  <c r="J1103" i="2"/>
  <c r="BK1054" i="2"/>
  <c r="BK1013" i="2"/>
  <c r="BK973" i="2"/>
  <c r="BK950" i="2"/>
  <c r="BK857" i="2"/>
  <c r="BK810" i="2"/>
  <c r="J747" i="2"/>
  <c r="BK719" i="2"/>
  <c r="BK703" i="2"/>
  <c r="BK671" i="2"/>
  <c r="BK628" i="2"/>
  <c r="J301" i="2"/>
  <c r="J694" i="2"/>
  <c r="J692" i="2"/>
  <c r="J689" i="2"/>
  <c r="J686" i="2"/>
  <c r="J676" i="2"/>
  <c r="BK668" i="2"/>
  <c r="J664" i="2"/>
  <c r="BK662" i="2"/>
  <c r="BK646" i="2"/>
  <c r="BK640" i="2"/>
  <c r="J623" i="2"/>
  <c r="BK609" i="2"/>
  <c r="BK598" i="2"/>
  <c r="BK537" i="2"/>
  <c r="J480" i="2"/>
  <c r="BK459" i="2"/>
  <c r="BK1591" i="2"/>
  <c r="BK1337" i="2"/>
  <c r="J1204" i="2"/>
  <c r="J1190" i="2"/>
  <c r="J1175" i="2"/>
  <c r="BK1163" i="2"/>
  <c r="J1143" i="2"/>
  <c r="BK1129" i="2"/>
  <c r="J1108" i="2"/>
  <c r="BK1094" i="2"/>
  <c r="J1066" i="2"/>
  <c r="J1015" i="2"/>
  <c r="J984" i="2"/>
  <c r="J851" i="2"/>
  <c r="J798" i="2"/>
  <c r="J726" i="2"/>
  <c r="BK491" i="2"/>
  <c r="BK436" i="2"/>
  <c r="BK301" i="2"/>
  <c r="BK1329" i="2"/>
  <c r="BK1315" i="2"/>
  <c r="J1307" i="2"/>
  <c r="BK1280" i="2"/>
  <c r="BK1254" i="2"/>
  <c r="J1238" i="2"/>
  <c r="J1224" i="2"/>
  <c r="J1211" i="2"/>
  <c r="BK1190" i="2"/>
  <c r="BK1167" i="2"/>
  <c r="J1140" i="2"/>
  <c r="BK1103" i="2"/>
  <c r="J1059" i="2"/>
  <c r="J1035" i="2"/>
  <c r="J986" i="2"/>
  <c r="BK882" i="2"/>
  <c r="BK814" i="2"/>
  <c r="BK749" i="2"/>
  <c r="J728" i="2"/>
  <c r="BK684" i="2"/>
  <c r="J671" i="2"/>
  <c r="J660" i="2"/>
  <c r="J625" i="2"/>
  <c r="BK593" i="2"/>
  <c r="BK526" i="2"/>
  <c r="J368" i="2"/>
  <c r="BK1058" i="2"/>
  <c r="J1008" i="2"/>
  <c r="BK817" i="2"/>
  <c r="BK630" i="2"/>
  <c r="J215" i="2"/>
  <c r="P266" i="2" l="1"/>
  <c r="T394" i="2"/>
  <c r="P162" i="2"/>
  <c r="T399" i="2"/>
  <c r="R266" i="2"/>
  <c r="T386" i="2"/>
  <c r="R394" i="2"/>
  <c r="T426" i="2"/>
  <c r="P579" i="2"/>
  <c r="BK603" i="2"/>
  <c r="J603" i="2" s="1"/>
  <c r="J106" i="2" s="1"/>
  <c r="BK659" i="2"/>
  <c r="J659" i="2"/>
  <c r="J107" i="2"/>
  <c r="BK667" i="2"/>
  <c r="J667" i="2"/>
  <c r="J108" i="2"/>
  <c r="BK681" i="2"/>
  <c r="J681" i="2"/>
  <c r="J109" i="2" s="1"/>
  <c r="T681" i="2"/>
  <c r="R699" i="2"/>
  <c r="R716" i="2"/>
  <c r="P1017" i="2"/>
  <c r="BK1075" i="2"/>
  <c r="J1075" i="2"/>
  <c r="J116" i="2"/>
  <c r="BK162" i="2"/>
  <c r="J162" i="2"/>
  <c r="J97" i="2" s="1"/>
  <c r="P1162" i="2"/>
  <c r="T162" i="2"/>
  <c r="P386" i="2"/>
  <c r="P399" i="2"/>
  <c r="R494" i="2"/>
  <c r="T742" i="2"/>
  <c r="T1061" i="2"/>
  <c r="R1075" i="2"/>
  <c r="BK1214" i="2"/>
  <c r="J1214" i="2" s="1"/>
  <c r="J120" i="2" s="1"/>
  <c r="P1302" i="2"/>
  <c r="BK150" i="2"/>
  <c r="J150" i="2" s="1"/>
  <c r="J96" i="2" s="1"/>
  <c r="R150" i="2"/>
  <c r="BK426" i="2"/>
  <c r="J426" i="2" s="1"/>
  <c r="J103" i="2" s="1"/>
  <c r="P742" i="2"/>
  <c r="P1075" i="2"/>
  <c r="R1237" i="2"/>
  <c r="T150" i="2"/>
  <c r="P426" i="2"/>
  <c r="P603" i="2"/>
  <c r="R667" i="2"/>
  <c r="BK716" i="2"/>
  <c r="J716" i="2" s="1"/>
  <c r="J111" i="2" s="1"/>
  <c r="R1096" i="2"/>
  <c r="R1302" i="2"/>
  <c r="BK266" i="2"/>
  <c r="J266" i="2" s="1"/>
  <c r="J98" i="2" s="1"/>
  <c r="BK386" i="2"/>
  <c r="J386" i="2"/>
  <c r="J99" i="2"/>
  <c r="BK399" i="2"/>
  <c r="J399" i="2"/>
  <c r="J102" i="2" s="1"/>
  <c r="T494" i="2"/>
  <c r="R742" i="2"/>
  <c r="BK1061" i="2"/>
  <c r="J1061" i="2"/>
  <c r="J114" i="2"/>
  <c r="BK1096" i="2"/>
  <c r="J1096" i="2"/>
  <c r="J117" i="2" s="1"/>
  <c r="T1162" i="2"/>
  <c r="R1214" i="2"/>
  <c r="P1390" i="2"/>
  <c r="R162" i="2"/>
  <c r="R399" i="2"/>
  <c r="P494" i="2"/>
  <c r="R579" i="2"/>
  <c r="R603" i="2"/>
  <c r="P659" i="2"/>
  <c r="P667" i="2"/>
  <c r="P681" i="2"/>
  <c r="BK699" i="2"/>
  <c r="J699" i="2"/>
  <c r="J110" i="2"/>
  <c r="P699" i="2"/>
  <c r="P716" i="2"/>
  <c r="BK1017" i="2"/>
  <c r="J1017" i="2"/>
  <c r="J113" i="2"/>
  <c r="P1061" i="2"/>
  <c r="T1075" i="2"/>
  <c r="P1214" i="2"/>
  <c r="BK1302" i="2"/>
  <c r="J1302" i="2" s="1"/>
  <c r="J122" i="2" s="1"/>
  <c r="R1371" i="2"/>
  <c r="P1237" i="2"/>
  <c r="R386" i="2"/>
  <c r="P394" i="2"/>
  <c r="BK494" i="2"/>
  <c r="J494" i="2"/>
  <c r="J104" i="2" s="1"/>
  <c r="T579" i="2"/>
  <c r="T603" i="2"/>
  <c r="R659" i="2"/>
  <c r="T659" i="2"/>
  <c r="T667" i="2"/>
  <c r="R681" i="2"/>
  <c r="T699" i="2"/>
  <c r="T716" i="2"/>
  <c r="R1017" i="2"/>
  <c r="R1061" i="2"/>
  <c r="P1096" i="2"/>
  <c r="R1162" i="2"/>
  <c r="T1214" i="2"/>
  <c r="T1302" i="2"/>
  <c r="BK1371" i="2"/>
  <c r="J1371" i="2"/>
  <c r="J123" i="2"/>
  <c r="P1371" i="2"/>
  <c r="T1371" i="2"/>
  <c r="T1390" i="2"/>
  <c r="P1570" i="2"/>
  <c r="T1570" i="2"/>
  <c r="P150" i="2"/>
  <c r="P149" i="2"/>
  <c r="T266" i="2"/>
  <c r="BK394" i="2"/>
  <c r="J394" i="2"/>
  <c r="J100" i="2" s="1"/>
  <c r="R426" i="2"/>
  <c r="BK579" i="2"/>
  <c r="J579" i="2"/>
  <c r="J105" i="2" s="1"/>
  <c r="BK742" i="2"/>
  <c r="J742" i="2" s="1"/>
  <c r="J112" i="2" s="1"/>
  <c r="T1017" i="2"/>
  <c r="T1096" i="2"/>
  <c r="BK1162" i="2"/>
  <c r="J1162" i="2"/>
  <c r="J119" i="2" s="1"/>
  <c r="BK1237" i="2"/>
  <c r="J1237" i="2"/>
  <c r="J121" i="2"/>
  <c r="T1237" i="2"/>
  <c r="BK1390" i="2"/>
  <c r="J1390" i="2"/>
  <c r="J124" i="2"/>
  <c r="R1390" i="2"/>
  <c r="BK1570" i="2"/>
  <c r="J1570" i="2" s="1"/>
  <c r="J125" i="2" s="1"/>
  <c r="R1570" i="2"/>
  <c r="BK1149" i="2"/>
  <c r="J1149" i="2" s="1"/>
  <c r="J118" i="2" s="1"/>
  <c r="BK1594" i="2"/>
  <c r="J1594" i="2"/>
  <c r="J130" i="2" s="1"/>
  <c r="BK1071" i="2"/>
  <c r="J1071" i="2" s="1"/>
  <c r="J115" i="2" s="1"/>
  <c r="BK1585" i="2"/>
  <c r="J1585" i="2"/>
  <c r="J126" i="2"/>
  <c r="BK1590" i="2"/>
  <c r="J1590" i="2"/>
  <c r="J128" i="2"/>
  <c r="BK1592" i="2"/>
  <c r="J1592" i="2"/>
  <c r="J129" i="2" s="1"/>
  <c r="J90" i="2"/>
  <c r="J144" i="2"/>
  <c r="BF151" i="2"/>
  <c r="BF343" i="2"/>
  <c r="BF374" i="2"/>
  <c r="BF391" i="2"/>
  <c r="BF410" i="2"/>
  <c r="BF439" i="2"/>
  <c r="BF580" i="2"/>
  <c r="BF592" i="2"/>
  <c r="BF378" i="2"/>
  <c r="BF387" i="2"/>
  <c r="BF480" i="2"/>
  <c r="BF483" i="2"/>
  <c r="BF524" i="2"/>
  <c r="BF537" i="2"/>
  <c r="BF557" i="2"/>
  <c r="BF610" i="2"/>
  <c r="BF621" i="2"/>
  <c r="BF623" i="2"/>
  <c r="BF637" i="2"/>
  <c r="BF239" i="2"/>
  <c r="BF262" i="2"/>
  <c r="BF267" i="2"/>
  <c r="BF321" i="2"/>
  <c r="BF333" i="2"/>
  <c r="BF368" i="2"/>
  <c r="BF388" i="2"/>
  <c r="BF395" i="2"/>
  <c r="BF400" i="2"/>
  <c r="BF424" i="2"/>
  <c r="BF442" i="2"/>
  <c r="BF609" i="2"/>
  <c r="BF624" i="2"/>
  <c r="BF474" i="2"/>
  <c r="BF510" i="2"/>
  <c r="BF512" i="2"/>
  <c r="BF593" i="2"/>
  <c r="F89" i="2"/>
  <c r="BF155" i="2"/>
  <c r="BF158" i="2"/>
  <c r="BF393" i="2"/>
  <c r="BF427" i="2"/>
  <c r="BF486" i="2"/>
  <c r="BF488" i="2"/>
  <c r="BF495" i="2"/>
  <c r="BF598" i="2"/>
  <c r="BF601" i="2"/>
  <c r="BF602" i="2"/>
  <c r="BF617" i="2"/>
  <c r="BF255" i="2"/>
  <c r="BF258" i="2"/>
  <c r="BF301" i="2"/>
  <c r="BF337" i="2"/>
  <c r="BF376" i="2"/>
  <c r="BF390" i="2"/>
  <c r="BF456" i="2"/>
  <c r="BF468" i="2"/>
  <c r="BF572" i="2"/>
  <c r="BF577" i="2"/>
  <c r="BF365" i="2"/>
  <c r="BF396" i="2"/>
  <c r="J142" i="2"/>
  <c r="BF173" i="2"/>
  <c r="BF199" i="2"/>
  <c r="BF215" i="2"/>
  <c r="BF405" i="2"/>
  <c r="BF503" i="2"/>
  <c r="BF514" i="2"/>
  <c r="BF566" i="2"/>
  <c r="BF183" i="2"/>
  <c r="BF293" i="2"/>
  <c r="BF433" i="2"/>
  <c r="BF509" i="2"/>
  <c r="BF511" i="2"/>
  <c r="BF545" i="2"/>
  <c r="BF551" i="2"/>
  <c r="BF614" i="2"/>
  <c r="BF616" i="2"/>
  <c r="BF636" i="2"/>
  <c r="BF639" i="2"/>
  <c r="BF646" i="2"/>
  <c r="BF660" i="2"/>
  <c r="BF423" i="2"/>
  <c r="BF436" i="2"/>
  <c r="BF479" i="2"/>
  <c r="BF492" i="2"/>
  <c r="BF563" i="2"/>
  <c r="BF163" i="2"/>
  <c r="BF445" i="2"/>
  <c r="BF516" i="2"/>
  <c r="BF534" i="2"/>
  <c r="BF591" i="2"/>
  <c r="BF604" i="2"/>
  <c r="BF606" i="2"/>
  <c r="BF619" i="2"/>
  <c r="BF671" i="2"/>
  <c r="BF682" i="2"/>
  <c r="BF697" i="2"/>
  <c r="BF722" i="2"/>
  <c r="BF769" i="2"/>
  <c r="BF803" i="2"/>
  <c r="BF807" i="2"/>
  <c r="BF827" i="2"/>
  <c r="BF843" i="2"/>
  <c r="BF863" i="2"/>
  <c r="BF901" i="2"/>
  <c r="BF975" i="2"/>
  <c r="BF990" i="2"/>
  <c r="BF996" i="2"/>
  <c r="BF1023" i="2"/>
  <c r="BF1027" i="2"/>
  <c r="BF1042" i="2"/>
  <c r="BF1054" i="2"/>
  <c r="BF1059" i="2"/>
  <c r="BF1595" i="2"/>
  <c r="BF277" i="2"/>
  <c r="BF311" i="2"/>
  <c r="BF477" i="2"/>
  <c r="BF478" i="2"/>
  <c r="BF570" i="2"/>
  <c r="BF576" i="2"/>
  <c r="BF581" i="2"/>
  <c r="BF594" i="2"/>
  <c r="BF599" i="2"/>
  <c r="BF607" i="2"/>
  <c r="BF611" i="2"/>
  <c r="BF622" i="2"/>
  <c r="BF655" i="2"/>
  <c r="BF662" i="2"/>
  <c r="BF668" i="2"/>
  <c r="BF673" i="2"/>
  <c r="BF674" i="2"/>
  <c r="BF676" i="2"/>
  <c r="BF688" i="2"/>
  <c r="BF694" i="2"/>
  <c r="BF713" i="2"/>
  <c r="BF717" i="2"/>
  <c r="BF747" i="2"/>
  <c r="BF811" i="2"/>
  <c r="BF869" i="2"/>
  <c r="BF879" i="2"/>
  <c r="BF950" i="2"/>
  <c r="BF962" i="2"/>
  <c r="BF971" i="2"/>
  <c r="BF1024" i="2"/>
  <c r="BF1038" i="2"/>
  <c r="BF1039" i="2"/>
  <c r="BF1045" i="2"/>
  <c r="BF1052" i="2"/>
  <c r="BF1058" i="2"/>
  <c r="BF1067" i="2"/>
  <c r="BF1072" i="2"/>
  <c r="BF1076" i="2"/>
  <c r="BF1097" i="2"/>
  <c r="BF1108" i="2"/>
  <c r="BF1119" i="2"/>
  <c r="BF1124" i="2"/>
  <c r="BF1132" i="2"/>
  <c r="BF1138" i="2"/>
  <c r="BF1150" i="2"/>
  <c r="BF1175" i="2"/>
  <c r="BF1190" i="2"/>
  <c r="BF1199" i="2"/>
  <c r="BF1204" i="2"/>
  <c r="BF1207" i="2"/>
  <c r="BF1211" i="2"/>
  <c r="BF1212" i="2"/>
  <c r="BF1215" i="2"/>
  <c r="BF1224" i="2"/>
  <c r="BF1234" i="2"/>
  <c r="BF1235" i="2"/>
  <c r="BF1238" i="2"/>
  <c r="BF1246" i="2"/>
  <c r="BF1254" i="2"/>
  <c r="BF1262" i="2"/>
  <c r="BF1270" i="2"/>
  <c r="BF1280" i="2"/>
  <c r="BF1299" i="2"/>
  <c r="BF1303" i="2"/>
  <c r="BF1307" i="2"/>
  <c r="BF1311" i="2"/>
  <c r="BF1315" i="2"/>
  <c r="BF1319" i="2"/>
  <c r="BF1323" i="2"/>
  <c r="BF1583" i="2"/>
  <c r="BF185" i="2"/>
  <c r="BF211" i="2"/>
  <c r="BF235" i="2"/>
  <c r="BF287" i="2"/>
  <c r="BF290" i="2"/>
  <c r="BF327" i="2"/>
  <c r="BF408" i="2"/>
  <c r="BF412" i="2"/>
  <c r="BF414" i="2"/>
  <c r="BF459" i="2"/>
  <c r="BF462" i="2"/>
  <c r="BF708" i="2"/>
  <c r="BF714" i="2"/>
  <c r="BF735" i="2"/>
  <c r="BF739" i="2"/>
  <c r="BF804" i="2"/>
  <c r="BF816" i="2"/>
  <c r="BF917" i="2"/>
  <c r="BF945" i="2"/>
  <c r="BF969" i="2"/>
  <c r="BF1018" i="2"/>
  <c r="BF1025" i="2"/>
  <c r="BF1047" i="2"/>
  <c r="BF1079" i="2"/>
  <c r="BF1127" i="2"/>
  <c r="BF1143" i="2"/>
  <c r="BF1147" i="2"/>
  <c r="BF1163" i="2"/>
  <c r="BF1167" i="2"/>
  <c r="BF1171" i="2"/>
  <c r="BF1178" i="2"/>
  <c r="BF1182" i="2"/>
  <c r="BF1186" i="2"/>
  <c r="BF1194" i="2"/>
  <c r="BF1340" i="2"/>
  <c r="BF1586" i="2"/>
  <c r="F145" i="2"/>
  <c r="BF446" i="2"/>
  <c r="BF452" i="2"/>
  <c r="BF471" i="2"/>
  <c r="BF491" i="2"/>
  <c r="BF526" i="2"/>
  <c r="BF561" i="2"/>
  <c r="BF574" i="2"/>
  <c r="BF595" i="2"/>
  <c r="BF605" i="2"/>
  <c r="BF613" i="2"/>
  <c r="BF615" i="2"/>
  <c r="BF625" i="2"/>
  <c r="BF628" i="2"/>
  <c r="BF640" i="2"/>
  <c r="BF645" i="2"/>
  <c r="BF657" i="2"/>
  <c r="BF670" i="2"/>
  <c r="BF686" i="2"/>
  <c r="BF689" i="2"/>
  <c r="BF690" i="2"/>
  <c r="BF692" i="2"/>
  <c r="BC95" i="1"/>
  <c r="BF352" i="2"/>
  <c r="BF362" i="2"/>
  <c r="BF418" i="2"/>
  <c r="BF612" i="2"/>
  <c r="BF630" i="2"/>
  <c r="BF641" i="2"/>
  <c r="BF652" i="2"/>
  <c r="BF656" i="2"/>
  <c r="BF661" i="2"/>
  <c r="BF663" i="2"/>
  <c r="BF664" i="2"/>
  <c r="BF665" i="2"/>
  <c r="BF669" i="2"/>
  <c r="BF678" i="2"/>
  <c r="BF679" i="2"/>
  <c r="BF684" i="2"/>
  <c r="BF696" i="2"/>
  <c r="BF700" i="2"/>
  <c r="BF703" i="2"/>
  <c r="BF704" i="2"/>
  <c r="BF706" i="2"/>
  <c r="BF711" i="2"/>
  <c r="BF719" i="2"/>
  <c r="BF726" i="2"/>
  <c r="BF728" i="2"/>
  <c r="BF729" i="2"/>
  <c r="BF730" i="2"/>
  <c r="BF732" i="2"/>
  <c r="BF737" i="2"/>
  <c r="BF740" i="2"/>
  <c r="BF743" i="2"/>
  <c r="BF745" i="2"/>
  <c r="BF749" i="2"/>
  <c r="BF751" i="2"/>
  <c r="BF753" i="2"/>
  <c r="BF755" i="2"/>
  <c r="BF791" i="2"/>
  <c r="BF795" i="2"/>
  <c r="BF798" i="2"/>
  <c r="BF801" i="2"/>
  <c r="BF806" i="2"/>
  <c r="BF809" i="2"/>
  <c r="BF810" i="2"/>
  <c r="BF814" i="2"/>
  <c r="BF817" i="2"/>
  <c r="BF835" i="2"/>
  <c r="BF845" i="2"/>
  <c r="BF848" i="2"/>
  <c r="BF851" i="2"/>
  <c r="BF857" i="2"/>
  <c r="BF882" i="2"/>
  <c r="BF885" i="2"/>
  <c r="BF933" i="2"/>
  <c r="BF943" i="2"/>
  <c r="BF947" i="2"/>
  <c r="BF954" i="2"/>
  <c r="BF958" i="2"/>
  <c r="BF960" i="2"/>
  <c r="BF964" i="2"/>
  <c r="BF967" i="2"/>
  <c r="BF973" i="2"/>
  <c r="BF981" i="2"/>
  <c r="BF984" i="2"/>
  <c r="BF986" i="2"/>
  <c r="BF992" i="2"/>
  <c r="BF1002" i="2"/>
  <c r="BF1005" i="2"/>
  <c r="BF1008" i="2"/>
  <c r="BF1010" i="2"/>
  <c r="BF1013" i="2"/>
  <c r="BF1014" i="2"/>
  <c r="BF1015" i="2"/>
  <c r="BF1020" i="2"/>
  <c r="BF1030" i="2"/>
  <c r="BF1032" i="2"/>
  <c r="BF1035" i="2"/>
  <c r="BF1043" i="2"/>
  <c r="BF1049" i="2"/>
  <c r="BF1056" i="2"/>
  <c r="BF1062" i="2"/>
  <c r="BF1065" i="2"/>
  <c r="BF1066" i="2"/>
  <c r="BF1068" i="2"/>
  <c r="BF1069" i="2"/>
  <c r="BF1081" i="2"/>
  <c r="BF1093" i="2"/>
  <c r="BF1094" i="2"/>
  <c r="BF1100" i="2"/>
  <c r="BF1103" i="2"/>
  <c r="BF1106" i="2"/>
  <c r="BF1110" i="2"/>
  <c r="BF1113" i="2"/>
  <c r="BF1116" i="2"/>
  <c r="BF1122" i="2"/>
  <c r="BF1129" i="2"/>
  <c r="BF1130" i="2"/>
  <c r="BF1134" i="2"/>
  <c r="BF1136" i="2"/>
  <c r="BF1140" i="2"/>
  <c r="BF1146" i="2"/>
  <c r="BF1288" i="2"/>
  <c r="BF1291" i="2"/>
  <c r="BF1300" i="2"/>
  <c r="BF1329" i="2"/>
  <c r="BF1330" i="2"/>
  <c r="BF1334" i="2"/>
  <c r="BF1337" i="2"/>
  <c r="BF1344" i="2"/>
  <c r="BF1347" i="2"/>
  <c r="BF1350" i="2"/>
  <c r="BF1351" i="2"/>
  <c r="BF1355" i="2"/>
  <c r="BF1361" i="2"/>
  <c r="BF1364" i="2"/>
  <c r="BF1368" i="2"/>
  <c r="BF1369" i="2"/>
  <c r="BF1372" i="2"/>
  <c r="BF1375" i="2"/>
  <c r="BF1378" i="2"/>
  <c r="BF1381" i="2"/>
  <c r="BF1384" i="2"/>
  <c r="BF1387" i="2"/>
  <c r="BF1391" i="2"/>
  <c r="BF1415" i="2"/>
  <c r="BF1439" i="2"/>
  <c r="BF1463" i="2"/>
  <c r="BF1487" i="2"/>
  <c r="BF1490" i="2"/>
  <c r="BF1500" i="2"/>
  <c r="BF1502" i="2"/>
  <c r="BF1504" i="2"/>
  <c r="BF1506" i="2"/>
  <c r="BF1530" i="2"/>
  <c r="BF1554" i="2"/>
  <c r="BF1571" i="2"/>
  <c r="BF1573" i="2"/>
  <c r="BF1576" i="2"/>
  <c r="BF1579" i="2"/>
  <c r="BF1580" i="2"/>
  <c r="BF1581" i="2"/>
  <c r="BF1582" i="2"/>
  <c r="BF1591" i="2"/>
  <c r="BF1593" i="2"/>
  <c r="AV95" i="1"/>
  <c r="BF227" i="2"/>
  <c r="BF245" i="2"/>
  <c r="BF359" i="2"/>
  <c r="BD95" i="1"/>
  <c r="BD94" i="1" s="1"/>
  <c r="W33" i="1" s="1"/>
  <c r="F31" i="2"/>
  <c r="F33" i="2"/>
  <c r="BC94" i="1"/>
  <c r="W32" i="1"/>
  <c r="P398" i="2" l="1"/>
  <c r="T149" i="2"/>
  <c r="R149" i="2"/>
  <c r="P148" i="2"/>
  <c r="AU95" i="1"/>
  <c r="R398" i="2"/>
  <c r="T398" i="2"/>
  <c r="AZ95" i="1"/>
  <c r="AZ94" i="1" s="1"/>
  <c r="W29" i="1" s="1"/>
  <c r="BB95" i="1"/>
  <c r="BK149" i="2"/>
  <c r="J149" i="2"/>
  <c r="J95" i="2"/>
  <c r="BK1589" i="2"/>
  <c r="J1589" i="2"/>
  <c r="J127" i="2"/>
  <c r="BK398" i="2"/>
  <c r="J398" i="2" s="1"/>
  <c r="J101" i="2" s="1"/>
  <c r="AU94" i="1"/>
  <c r="J32" i="2"/>
  <c r="AW95" i="1" s="1"/>
  <c r="AT95" i="1" s="1"/>
  <c r="AY94" i="1"/>
  <c r="F32" i="2"/>
  <c r="BA95" i="1" s="1"/>
  <c r="BA94" i="1" s="1"/>
  <c r="W30" i="1" s="1"/>
  <c r="BB94" i="1"/>
  <c r="AX94" i="1"/>
  <c r="R148" i="2" l="1"/>
  <c r="T148" i="2"/>
  <c r="BK148" i="2"/>
  <c r="J148" i="2"/>
  <c r="J94" i="2" s="1"/>
  <c r="AV94" i="1"/>
  <c r="AK29" i="1" s="1"/>
  <c r="AW94" i="1"/>
  <c r="AK30" i="1"/>
  <c r="W31" i="1"/>
  <c r="J28" i="2" l="1"/>
  <c r="AG95" i="1" s="1"/>
  <c r="AG94" i="1" s="1"/>
  <c r="AT94" i="1"/>
  <c r="AK26" i="1" l="1"/>
  <c r="AN94" i="1"/>
  <c r="J37" i="2"/>
  <c r="AN95" i="1"/>
  <c r="AK35" i="1"/>
</calcChain>
</file>

<file path=xl/sharedStrings.xml><?xml version="1.0" encoding="utf-8"?>
<sst xmlns="http://schemas.openxmlformats.org/spreadsheetml/2006/main" count="15513" uniqueCount="2012">
  <si>
    <t>Export Komplet</t>
  </si>
  <si>
    <t/>
  </si>
  <si>
    <t>2.0</t>
  </si>
  <si>
    <t>ZAMOK</t>
  </si>
  <si>
    <t>False</t>
  </si>
  <si>
    <t>{40019976-35c1-4555-9a96-4f708e8df00a}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</si>
  <si>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</si>
  <si>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</si>
  <si>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</si>
  <si>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</si>
  <si>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</si>
  <si>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</si>
  <si>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</si>
  <si>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</si>
  <si>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10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</si>
  <si>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</si>
  <si>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</si>
  <si>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Byt Svojsíkova 1438/5, byt č.14</t>
  </si>
  <si>
    <t>KSO:</t>
  </si>
  <si>
    <t>CC-CZ:</t>
  </si>
  <si>
    <t>Místo:</t>
  </si>
  <si>
    <t xml:space="preserve"> </t>
  </si>
  <si>
    <t>Datum:</t>
  </si>
  <si>
    <t>20. 10. 2024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</si>
  <si>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</si>
  <si>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</si>
  <si>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</si>
  <si>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</si>
  <si>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</si>
  <si>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</si>
  <si>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</si>
  <si>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</si>
  <si>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</si>
  <si>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</si>
  <si>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</si>
  <si>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</si>
  <si>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</si>
  <si>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</si>
  <si>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</si>
  <si>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</si>
  <si>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</si>
  <si>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</si>
  <si>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</si>
  <si>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</si>
  <si>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</si>
  <si>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</si>
  <si>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</si>
  <si>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</si>
  <si>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</si>
  <si>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</si>
  <si>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</si>
  <si>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</si>
  <si>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</si>
  <si>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</si>
  <si>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</si>
  <si>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</si>
  <si>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</si>
  <si>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</si>
  <si>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</si>
  <si>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</si>
  <si>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</si>
  <si>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</si>
  <si>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</si>
  <si>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</si>
  <si>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</si>
  <si>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</si>
  <si>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</si>
  <si>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</si>
  <si>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</si>
  <si>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</si>
  <si>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</si>
  <si>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</si>
  <si>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</si>
  <si>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</si>
  <si>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</si>
  <si>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</si>
  <si>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</si>
  <si>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</si>
  <si>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</si>
  <si>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</si>
  <si>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</si>
  <si>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</si>
  <si>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</si>
  <si>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</si>
  <si>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</si>
  <si>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</si>
  <si>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</si>
  <si>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</si>
  <si>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</si>
  <si>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</si>
  <si>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</si>
  <si>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</si>
  <si>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</si>
  <si>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</si>
  <si>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721 - Zdravotechnika - vnitřní kanalizace</t>
  </si>
  <si>
    <t xml:space="preserve">    722 - Zdravotechnika - vnitřní vodovod</t>
  </si>
  <si>
    <t xml:space="preserve">    723 - Zdravotechnika - vnitřní plynovod</t>
  </si>
  <si>
    <t xml:space="preserve">    725 - Zdravotechnika - zařizovací předměty</t>
  </si>
  <si>
    <t xml:space="preserve">    726 - Zdravotechnika - předstěnové instalace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</si>
  <si>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</si>
  <si>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</si>
  <si>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</si>
  <si>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</si>
  <si>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741 - Elektroinstalace - silnoproud</t>
  </si>
  <si>
    <t xml:space="preserve">    742 - Elektroinstalace - slaboproud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</si>
  <si>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</si>
  <si>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</si>
  <si>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</si>
  <si>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</si>
  <si>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</si>
  <si>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</si>
  <si>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775 - Podlahy skládané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</si>
  <si>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</si>
  <si>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</si>
  <si>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</si>
  <si>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</si>
  <si>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</si>
  <si>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>HZS - Hodinové zúčtovací sazby</t>
  </si>
  <si>
    <t>VRN - Vedlejší rozpočtové náklady</t>
  </si>
  <si>
    <t xml:space="preserve">    VRN3 - Zařízení staveniště</t>
  </si>
  <si>
    <t xml:space="preserve">    VRN4 - Inženýrská činnost</t>
  </si>
  <si>
    <t xml:space="preserve">    VRN7 - Provozní vlivy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</si>
  <si>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</si>
  <si>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</si>
  <si>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</si>
  <si>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</si>
  <si>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</si>
  <si>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</si>
  <si>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</si>
  <si>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</si>
  <si>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</si>
  <si>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</si>
  <si>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</si>
  <si>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</si>
  <si>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</si>
  <si>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</si>
  <si>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</si>
  <si>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</si>
  <si>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</si>
  <si>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</si>
  <si>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</si>
  <si>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340237211</t>
  </si>
  <si>
    <t>Zazdívka otvorů v příčkách nebo stěnách pl přes 0,09 do 0,25 m2 cihlami plnými tl do 100 mm</t>
  </si>
  <si>
    <t>kus</t>
  </si>
  <si>
    <t>4</t>
  </si>
  <si>
    <t>2</t>
  </si>
  <si>
    <t>1590313011</t>
  </si>
  <si>
    <t>VV</t>
  </si>
  <si>
    <t>Rozvody ZTI a elektro</t>
  </si>
  <si>
    <t>8</t>
  </si>
  <si>
    <t>Součet</t>
  </si>
  <si>
    <t>5</t>
  </si>
  <si>
    <t>342272245</t>
  </si>
  <si>
    <t>Příčka z pórobetonových hladkých tvárnic na tenkovrstvou maltu tl 150 mm</t>
  </si>
  <si>
    <t>m2</t>
  </si>
  <si>
    <t>189657201</t>
  </si>
  <si>
    <t>Přizdívka koupelna komínové těleso</t>
  </si>
  <si>
    <t>1,4</t>
  </si>
  <si>
    <t>6</t>
  </si>
  <si>
    <t>342291121</t>
  </si>
  <si>
    <t>Ukotvení příček k cihelným konstrukcím plochými kotvami</t>
  </si>
  <si>
    <t>m</t>
  </si>
  <si>
    <t>-1830871246</t>
  </si>
  <si>
    <t>Přizdívka koupelna</t>
  </si>
  <si>
    <t>2,5</t>
  </si>
  <si>
    <t>Úpravy povrchů, podlahy a osazování výplní</t>
  </si>
  <si>
    <t>7</t>
  </si>
  <si>
    <t>611131121</t>
  </si>
  <si>
    <t>Penetrační disperzní nátěr vnitřních stropů nanášený ručně</t>
  </si>
  <si>
    <t>-1854759696</t>
  </si>
  <si>
    <t>Chodba 1.1</t>
  </si>
  <si>
    <t>1,22*2,72</t>
  </si>
  <si>
    <t>Koupelna 1.2</t>
  </si>
  <si>
    <t>0,92*3,539+(3,539-1,614)*0,369</t>
  </si>
  <si>
    <t>Obývací pokoj 1.4</t>
  </si>
  <si>
    <t>3,55*1,25+3,45*4,75+1,44*0,17</t>
  </si>
  <si>
    <t>Pokoj 1.5</t>
  </si>
  <si>
    <t>4,927*2,59</t>
  </si>
  <si>
    <t>611311131</t>
  </si>
  <si>
    <t>Vápenný štuk vnitřních rovných stropů tloušťky do 3 mm</t>
  </si>
  <si>
    <t>-1085937344</t>
  </si>
  <si>
    <t>9</t>
  </si>
  <si>
    <t>611315101</t>
  </si>
  <si>
    <t>Vápenná hrubá omítka rýh ve stropech š do 150 mm</t>
  </si>
  <si>
    <t>-1004327197</t>
  </si>
  <si>
    <t>12*0,1</t>
  </si>
  <si>
    <t>612131101</t>
  </si>
  <si>
    <t>Cementový postřik vnitřních stěn nanášený celoplošně ručně</t>
  </si>
  <si>
    <t>2049888408</t>
  </si>
  <si>
    <t>Kanalizace připojovací</t>
  </si>
  <si>
    <t>15*0,15</t>
  </si>
  <si>
    <t>Vodovod</t>
  </si>
  <si>
    <t>28,5*0,2</t>
  </si>
  <si>
    <t>Elektro</t>
  </si>
  <si>
    <t>300*0,05</t>
  </si>
  <si>
    <t>Doplnění zdiva okolo nové zárubně do koupelny</t>
  </si>
  <si>
    <t>1,8*2</t>
  </si>
  <si>
    <t>Pod obklady koupelna s WC</t>
  </si>
  <si>
    <t>(3,539*2+1,289*2)*2-0,7*2</t>
  </si>
  <si>
    <t>Kuchyně po obkladu</t>
  </si>
  <si>
    <t>0,15*0,15*(18*4+7*9)</t>
  </si>
  <si>
    <t>11</t>
  </si>
  <si>
    <t>612131121</t>
  </si>
  <si>
    <t>Penetrační disperzní nátěr vnitřních stěn nanášený ručně</t>
  </si>
  <si>
    <t>-1416908081</t>
  </si>
  <si>
    <t>(1,22*2+2,72*2)*2,8-0,7*2-0,8*2*2</t>
  </si>
  <si>
    <t>(3,539*2+1,289*2)*2,8-0,7*2-0,92*0,765+0,2*(0,92+0,765*2)</t>
  </si>
  <si>
    <t>(4,923*2+3,45*2+0,5*2+1,23*2)*2,8-0,8*2*2-0,928*0,778-2,9*1,47+0,2*(2,9+1,47*2)</t>
  </si>
  <si>
    <t>(4,927*2+2,59*2)*2,8-0,8*2-1,584*1,47+0,2*(1,47*2+1,584)</t>
  </si>
  <si>
    <t>Odpočet obkladu koupelny</t>
  </si>
  <si>
    <t>-((3,539*2+1,289*2)*2-0,7*2)</t>
  </si>
  <si>
    <t>612142001</t>
  </si>
  <si>
    <t>Pletivo sklovláknité vnitřních stěn vtlačené do tmelu</t>
  </si>
  <si>
    <t>1222417370</t>
  </si>
  <si>
    <t>Spoje nové dozdívky s  původním zdivem</t>
  </si>
  <si>
    <t>5*0,5*2</t>
  </si>
  <si>
    <t>13</t>
  </si>
  <si>
    <t>612311131</t>
  </si>
  <si>
    <t>Vápenný štuk vnitřních stěn tloušťky do 3 mm</t>
  </si>
  <si>
    <t>-2054789523</t>
  </si>
  <si>
    <t>14</t>
  </si>
  <si>
    <t>612315101</t>
  </si>
  <si>
    <t>Vápenná hrubá omítka rýh ve stěnách š do 150 mm</t>
  </si>
  <si>
    <t>-515944648</t>
  </si>
  <si>
    <t>13,5*0,15</t>
  </si>
  <si>
    <t>29*0,2</t>
  </si>
  <si>
    <t>228*0,05</t>
  </si>
  <si>
    <t>15</t>
  </si>
  <si>
    <t>612315212</t>
  </si>
  <si>
    <t>Vápenná hladká omítka malých ploch přes 0,09 do 0,25 m2 na stěnách</t>
  </si>
  <si>
    <t>-1458187969</t>
  </si>
  <si>
    <t>8*2</t>
  </si>
  <si>
    <t>16</t>
  </si>
  <si>
    <t>612321121</t>
  </si>
  <si>
    <t>Vápenocementová omítka hladká jednovrstvá vnitřních stěn nanášená ručně</t>
  </si>
  <si>
    <t>205584122</t>
  </si>
  <si>
    <t>17</t>
  </si>
  <si>
    <t>619991001</t>
  </si>
  <si>
    <t>Zakrytí podlahy fólií</t>
  </si>
  <si>
    <t>1844100442</t>
  </si>
  <si>
    <t>18</t>
  </si>
  <si>
    <t>629991011</t>
  </si>
  <si>
    <t>Zakrytí výplní otvorů a svislých ploch fólií přilepenou lepící páskou</t>
  </si>
  <si>
    <t>488725659</t>
  </si>
  <si>
    <t>Okna včetně parapetu</t>
  </si>
  <si>
    <t>1,6*1,8+3*1,8+1*1,1+1*1,1</t>
  </si>
  <si>
    <t>19</t>
  </si>
  <si>
    <t>631311131</t>
  </si>
  <si>
    <t>Doplnění dosavadních mazanin betonem prostým plochy do 1 m2 tloušťky přes 80 mm</t>
  </si>
  <si>
    <t>m3</t>
  </si>
  <si>
    <t>-166876779</t>
  </si>
  <si>
    <t>Po rozvodech v podlaze</t>
  </si>
  <si>
    <t>13*0,3*0,2</t>
  </si>
  <si>
    <t>20</t>
  </si>
  <si>
    <t>635211411</t>
  </si>
  <si>
    <t>Doplnění násypů pod podlahy, mazaniny a dlažby perlitem pl do 2 m2</t>
  </si>
  <si>
    <t>1880834042</t>
  </si>
  <si>
    <t>Ostatní konstrukce a práce, bourání</t>
  </si>
  <si>
    <t>949101111</t>
  </si>
  <si>
    <t>Lešení pomocné pro objekty pozemních staveb s lešeňovou podlahou v do 1,9 m zatížení do 150 kg/m2</t>
  </si>
  <si>
    <t>373168228</t>
  </si>
  <si>
    <t>22</t>
  </si>
  <si>
    <t>952901111</t>
  </si>
  <si>
    <t>Vyčištění budov bytové a občanské výstavby při výšce podlaží do 4 m</t>
  </si>
  <si>
    <t>-748176105</t>
  </si>
  <si>
    <t>23</t>
  </si>
  <si>
    <t>952902021</t>
  </si>
  <si>
    <t>Čištění budov zametení hladkých podlah</t>
  </si>
  <si>
    <t>-1833825548</t>
  </si>
  <si>
    <t>Společné prostory - dny x plocha</t>
  </si>
  <si>
    <t>45*100</t>
  </si>
  <si>
    <t>25</t>
  </si>
  <si>
    <t>962031133</t>
  </si>
  <si>
    <t>Bourání příček nebo přizdívek z cihel pálených tl přes 100 do 150 mm</t>
  </si>
  <si>
    <t>1402564712</t>
  </si>
  <si>
    <t>Koupelna obezdívka vany</t>
  </si>
  <si>
    <t>0,6*2,5</t>
  </si>
  <si>
    <t>26</t>
  </si>
  <si>
    <t>965042141</t>
  </si>
  <si>
    <t>Bourání podkladů pod dlažby nebo mazanin betonových nebo z litého asfaltu tl do 100 mm pl přes 4 m2</t>
  </si>
  <si>
    <t>981892198</t>
  </si>
  <si>
    <t>Zvýšená podlaha v kuchyni</t>
  </si>
  <si>
    <t>1,2*0,65*0,1</t>
  </si>
  <si>
    <t>Rozvod ZTI v podlaze</t>
  </si>
  <si>
    <t>3*0,3*0,1</t>
  </si>
  <si>
    <t>Rozvod UT v podlaze</t>
  </si>
  <si>
    <t>10*0,3*0,1</t>
  </si>
  <si>
    <t>27</t>
  </si>
  <si>
    <t>965046111</t>
  </si>
  <si>
    <t>Broušení stávajících betonových podlah úběr do 3 mm</t>
  </si>
  <si>
    <t>-1815748361</t>
  </si>
  <si>
    <t>28</t>
  </si>
  <si>
    <t>965046119</t>
  </si>
  <si>
    <t>Příplatek k broušení stávajících betonových podlah za každý další 1 mm úběru</t>
  </si>
  <si>
    <t>497022002</t>
  </si>
  <si>
    <t>29</t>
  </si>
  <si>
    <t>965081213</t>
  </si>
  <si>
    <t>Bourání podlah z dlaždic keramických nebo xylolitových tl do 10 mm plochy přes 1 m2</t>
  </si>
  <si>
    <t>-1564295550</t>
  </si>
  <si>
    <t>Koupelna</t>
  </si>
  <si>
    <t>Kuchyně</t>
  </si>
  <si>
    <t>3,55*1,2</t>
  </si>
  <si>
    <t>30</t>
  </si>
  <si>
    <t>965082922</t>
  </si>
  <si>
    <t>Odstranění násypů pod podlahami tl do 100 mm pl do 2 m2</t>
  </si>
  <si>
    <t>1672011234</t>
  </si>
  <si>
    <t>32</t>
  </si>
  <si>
    <t>971033431</t>
  </si>
  <si>
    <t>Vybourání otvorů ve zdivu cihelném pl do 0,25 m2 na MVC nebo MV tl do 150 mm</t>
  </si>
  <si>
    <t>884704466</t>
  </si>
  <si>
    <t>33</t>
  </si>
  <si>
    <t>974031132</t>
  </si>
  <si>
    <t>Vysekání rýh ve zdivu cihelném hl do 50 mm š do 70 mm</t>
  </si>
  <si>
    <t>2134407842</t>
  </si>
  <si>
    <t>Připojovací umyvadlo</t>
  </si>
  <si>
    <t>kotel voda</t>
  </si>
  <si>
    <t>34</t>
  </si>
  <si>
    <t>974031142</t>
  </si>
  <si>
    <t>Vysekání rýh ve zdivu cihelném hl do 70 mm š do 70 mm</t>
  </si>
  <si>
    <t>-1399684575</t>
  </si>
  <si>
    <t xml:space="preserve">Připojovací kanalizace umyvadlo </t>
  </si>
  <si>
    <t>Připojovací potrubí  - myčka, pračka, dřez</t>
  </si>
  <si>
    <t>Kuchyně myčka a  pračka</t>
  </si>
  <si>
    <t>35</t>
  </si>
  <si>
    <t>974031144</t>
  </si>
  <si>
    <t>Vysekání rýh ve zdivu cihelném hl do 70 mm š do 150 mm</t>
  </si>
  <si>
    <t>871152267</t>
  </si>
  <si>
    <t>Vovovod</t>
  </si>
  <si>
    <t>Kuchyně dřez</t>
  </si>
  <si>
    <t>36</t>
  </si>
  <si>
    <t>974031153</t>
  </si>
  <si>
    <t>Vysekání rýh ve zdivu cihelném hl do 100 mm š do 100 mm</t>
  </si>
  <si>
    <t>-346511704</t>
  </si>
  <si>
    <t>Koupelna sprcha odpad</t>
  </si>
  <si>
    <t>37</t>
  </si>
  <si>
    <t>974031164</t>
  </si>
  <si>
    <t>Vysekání rýh ve zdivu cihelném hl do 150 mm š do 150 mm</t>
  </si>
  <si>
    <t>355156959</t>
  </si>
  <si>
    <t>WC</t>
  </si>
  <si>
    <t>38</t>
  </si>
  <si>
    <t>977132122</t>
  </si>
  <si>
    <t>Vyvrtání otvorů pro elektroinstalační krabice ve stěnách z dutých cihel nebo tvárnic hloubky přes 60 do 90 mm</t>
  </si>
  <si>
    <t>226616734</t>
  </si>
  <si>
    <t>Krabice elektro silno + slaboproud</t>
  </si>
  <si>
    <t>62</t>
  </si>
  <si>
    <t>39</t>
  </si>
  <si>
    <t>977312112</t>
  </si>
  <si>
    <t>Řezání stávajících betonových mazanin vyztužených hl do 100 mm</t>
  </si>
  <si>
    <t>-1725562103</t>
  </si>
  <si>
    <t>3*2</t>
  </si>
  <si>
    <t>10*2</t>
  </si>
  <si>
    <t>40</t>
  </si>
  <si>
    <t>977332121</t>
  </si>
  <si>
    <t>Frézování drážek ve stěnách z cihel včetně omítky do 30x30 mm</t>
  </si>
  <si>
    <t>-1121038933</t>
  </si>
  <si>
    <t>220</t>
  </si>
  <si>
    <t>41</t>
  </si>
  <si>
    <t>977343121</t>
  </si>
  <si>
    <t>Frézování drážek ve stropech z betonu včetně omítky do 30x30 mm</t>
  </si>
  <si>
    <t>1118880670</t>
  </si>
  <si>
    <t>42</t>
  </si>
  <si>
    <t>978059541</t>
  </si>
  <si>
    <t>Odsekání a odebrání obkladů stěn z vnitřních obkládaček plochy přes 1 m2</t>
  </si>
  <si>
    <t>-661116446</t>
  </si>
  <si>
    <t xml:space="preserve">Obklady koupelna </t>
  </si>
  <si>
    <t>(3,539*2+1,289*2)*1,65-0,7*1,65</t>
  </si>
  <si>
    <t>Obývací pokoj za plynovým topidlem</t>
  </si>
  <si>
    <t>1,5</t>
  </si>
  <si>
    <t>997</t>
  </si>
  <si>
    <t>Přesun sutě</t>
  </si>
  <si>
    <t>43</t>
  </si>
  <si>
    <t>997013217</t>
  </si>
  <si>
    <t>Vnitrostaveništní doprava suti a vybouraných hmot pro budovy v přes 21 do 24 m ručně</t>
  </si>
  <si>
    <t>t</t>
  </si>
  <si>
    <t>977818863</t>
  </si>
  <si>
    <t>44</t>
  </si>
  <si>
    <t>997013219</t>
  </si>
  <si>
    <t>Příplatek k vnitrostaveništní dopravě suti a vybouraných hmot za zvětšenou dopravu suti ZKD 10 m</t>
  </si>
  <si>
    <t>1479825264</t>
  </si>
  <si>
    <t>6,827*25 'Přepočtené koeficientem množství</t>
  </si>
  <si>
    <t>45</t>
  </si>
  <si>
    <t>997013501</t>
  </si>
  <si>
    <t>Odvoz suti a vybouraných hmot na skládku nebo meziskládku do 1 km se složením</t>
  </si>
  <si>
    <t>-181223345</t>
  </si>
  <si>
    <t>46</t>
  </si>
  <si>
    <t>997013509</t>
  </si>
  <si>
    <t>Příplatek k odvozu suti a vybouraných hmot na skládku ZKD 1 km přes 1 km</t>
  </si>
  <si>
    <t>-1584661611</t>
  </si>
  <si>
    <t>6,827*19 'Přepočtené koeficientem množství</t>
  </si>
  <si>
    <t>47</t>
  </si>
  <si>
    <t>997013631</t>
  </si>
  <si>
    <t>Poplatek za uložení na skládce (skládkovné) stavebního odpadu směsného kód odpadu 17 09 04</t>
  </si>
  <si>
    <t>818507403</t>
  </si>
  <si>
    <t>998</t>
  </si>
  <si>
    <t>Přesun hmot</t>
  </si>
  <si>
    <t>48</t>
  </si>
  <si>
    <t>998018003</t>
  </si>
  <si>
    <t>Přesun hmot pro budovy ruční pro budovy v přes 12 do 24 m</t>
  </si>
  <si>
    <t>-1266617692</t>
  </si>
  <si>
    <t>49</t>
  </si>
  <si>
    <t>998018011</t>
  </si>
  <si>
    <t>Příplatek k ručnímu přesunu hmot pro budovy za zvětšený přesun ZKD 100 m</t>
  </si>
  <si>
    <t>167960831</t>
  </si>
  <si>
    <t>4,593*2 'Přepočtené koeficientem množství</t>
  </si>
  <si>
    <t>PSV</t>
  </si>
  <si>
    <t>Práce a dodávky PSV</t>
  </si>
  <si>
    <t>711</t>
  </si>
  <si>
    <t>Izolace proti vodě, vlhkosti a plynům</t>
  </si>
  <si>
    <t>50</t>
  </si>
  <si>
    <t>711199101</t>
  </si>
  <si>
    <t>Provedení těsnícího pásu do spoje dilatační nebo styčné spáry podlaha - stěna</t>
  </si>
  <si>
    <t>259991395</t>
  </si>
  <si>
    <t>Koupelna podlaha a rohy sprchového koutu</t>
  </si>
  <si>
    <t>3,539*2+1,289*2</t>
  </si>
  <si>
    <t>2,2*2</t>
  </si>
  <si>
    <t>51</t>
  </si>
  <si>
    <t>M</t>
  </si>
  <si>
    <t>28355022</t>
  </si>
  <si>
    <t>páska pružná těsnící hydroizolační š do 125mm</t>
  </si>
  <si>
    <t>-357257387</t>
  </si>
  <si>
    <t>14,056</t>
  </si>
  <si>
    <t>14,056*1,1 'Přepočtené koeficientem množství</t>
  </si>
  <si>
    <t>52</t>
  </si>
  <si>
    <t>711199102</t>
  </si>
  <si>
    <t>Provedení těsnícího koutu pro vnější nebo vnitřní roh spáry podlaha - stěna</t>
  </si>
  <si>
    <t>85823397</t>
  </si>
  <si>
    <t>6+2</t>
  </si>
  <si>
    <t>53</t>
  </si>
  <si>
    <t>59054242</t>
  </si>
  <si>
    <t>páska pružná těsnící hydroizolační -kout</t>
  </si>
  <si>
    <t>973681870</t>
  </si>
  <si>
    <t>54</t>
  </si>
  <si>
    <t>59054004</t>
  </si>
  <si>
    <t>páska pružná těsnící hydroizolační-roh</t>
  </si>
  <si>
    <t>-2014772348</t>
  </si>
  <si>
    <t>55</t>
  </si>
  <si>
    <t>711493112</t>
  </si>
  <si>
    <t>Izolace proti podpovrchové a tlakové vodě vodorovná těsnicí stěrkou jednosložkovou na bázi cementu</t>
  </si>
  <si>
    <t>83615816</t>
  </si>
  <si>
    <t xml:space="preserve">Koupelna </t>
  </si>
  <si>
    <t>56</t>
  </si>
  <si>
    <t>711493122</t>
  </si>
  <si>
    <t>Izolace proti podpovrchové a tlakové vodě svislá těsnicí stěrkou jednosložkovou na bázi cementu</t>
  </si>
  <si>
    <t>1041291022</t>
  </si>
  <si>
    <t>Koupelna  -soklík podlahy a za sprchou</t>
  </si>
  <si>
    <t>(3,539*2+1,289*2)*0,1</t>
  </si>
  <si>
    <t>(1+1+1,15)*2,2</t>
  </si>
  <si>
    <t>57</t>
  </si>
  <si>
    <t>998711123</t>
  </si>
  <si>
    <t>Přesun hmot tonážní pro izolace proti vodě, vlhkosti a plynům ruční v objektech v přes 12 do 24 m</t>
  </si>
  <si>
    <t>327973375</t>
  </si>
  <si>
    <t>58</t>
  </si>
  <si>
    <t>998711129</t>
  </si>
  <si>
    <t>Příplatek k ručnímu přesunu hmot tonážnímu pro izolace proti vodě, vlhkosti a plynům za zvětšený přesun ZKD 50 m</t>
  </si>
  <si>
    <t>1014732942</t>
  </si>
  <si>
    <t>0,054*2 'Přepočtené koeficientem množství</t>
  </si>
  <si>
    <t>721</t>
  </si>
  <si>
    <t>Zdravotechnika - vnitřní kanalizace</t>
  </si>
  <si>
    <t>59</t>
  </si>
  <si>
    <t>721170972</t>
  </si>
  <si>
    <t>Potrubí z PVC krácení trub DN 50</t>
  </si>
  <si>
    <t>-1389905309</t>
  </si>
  <si>
    <t>Dřez</t>
  </si>
  <si>
    <t>Pračka</t>
  </si>
  <si>
    <t>60</t>
  </si>
  <si>
    <t>721170973</t>
  </si>
  <si>
    <t>Potrubí z PVC krácení trub DN 70</t>
  </si>
  <si>
    <t>-877911106</t>
  </si>
  <si>
    <t>Koupelna vana</t>
  </si>
  <si>
    <t>61</t>
  </si>
  <si>
    <t>721170974</t>
  </si>
  <si>
    <t>Potrubí z PVC krácení trub DN 110</t>
  </si>
  <si>
    <t>19843490</t>
  </si>
  <si>
    <t>721171803</t>
  </si>
  <si>
    <t>Demontáž potrubí z PVC D do 75</t>
  </si>
  <si>
    <t>1470521625</t>
  </si>
  <si>
    <t>Vana, dřez, pračka</t>
  </si>
  <si>
    <t>63</t>
  </si>
  <si>
    <t>721171808</t>
  </si>
  <si>
    <t>Demontáž potrubí z PVC D přes 75 do 114</t>
  </si>
  <si>
    <t>-904970485</t>
  </si>
  <si>
    <t>64</t>
  </si>
  <si>
    <t>721171905</t>
  </si>
  <si>
    <t>Potrubí z PP vsazení odbočky do hrdla DN 110</t>
  </si>
  <si>
    <t>-1624600107</t>
  </si>
  <si>
    <t>65</t>
  </si>
  <si>
    <t>721174042</t>
  </si>
  <si>
    <t>Potrubí kanalizační z PP připojovací DN 40</t>
  </si>
  <si>
    <t>-1514513520</t>
  </si>
  <si>
    <t>Umyvadlo koupelna</t>
  </si>
  <si>
    <t>kotel</t>
  </si>
  <si>
    <t>66</t>
  </si>
  <si>
    <t>721174043</t>
  </si>
  <si>
    <t>Potrubí kanalizační z PP připojovací DN 50</t>
  </si>
  <si>
    <t>1375490688</t>
  </si>
  <si>
    <t>Pračka,myčka,dřez, část umyvadlo a kotel</t>
  </si>
  <si>
    <t>67</t>
  </si>
  <si>
    <t>721174044</t>
  </si>
  <si>
    <t>Potrubí kanalizační z PP připojovací DN 75</t>
  </si>
  <si>
    <t>1548717708</t>
  </si>
  <si>
    <t>Sprcha koupelna</t>
  </si>
  <si>
    <t>68</t>
  </si>
  <si>
    <t>721174045</t>
  </si>
  <si>
    <t>Potrubí kanalizační z PP připojovací DN 110</t>
  </si>
  <si>
    <t>1685306334</t>
  </si>
  <si>
    <t>69</t>
  </si>
  <si>
    <t>721194104</t>
  </si>
  <si>
    <t>Vyvedení a upevnění odpadních výpustek DN 40</t>
  </si>
  <si>
    <t>-1283792213</t>
  </si>
  <si>
    <t>Kotel sifon</t>
  </si>
  <si>
    <t>70</t>
  </si>
  <si>
    <t>721194105</t>
  </si>
  <si>
    <t>Vyvedení a upevnění odpadních výpustek DN 50</t>
  </si>
  <si>
    <t>744960262</t>
  </si>
  <si>
    <t>Pračka, myčka, dřez</t>
  </si>
  <si>
    <t>1+1+1</t>
  </si>
  <si>
    <t>71</t>
  </si>
  <si>
    <t>721194107</t>
  </si>
  <si>
    <t>Vyvedení a upevnění odpadních výpustek DN 70</t>
  </si>
  <si>
    <t>-1682466702</t>
  </si>
  <si>
    <t>Sprcha</t>
  </si>
  <si>
    <t>72</t>
  </si>
  <si>
    <t>721194109</t>
  </si>
  <si>
    <t>Vyvedení a upevnění odpadních výpustek DN 110</t>
  </si>
  <si>
    <t>-1563107397</t>
  </si>
  <si>
    <t>wc</t>
  </si>
  <si>
    <t>73</t>
  </si>
  <si>
    <t>721219128</t>
  </si>
  <si>
    <t>Montáž odtokového sprchového žlabu délky do 1050 mm</t>
  </si>
  <si>
    <t>1856219264</t>
  </si>
  <si>
    <t>425</t>
  </si>
  <si>
    <t>6777700041</t>
  </si>
  <si>
    <t>Žlab sprchový nerezový Alca APZ101-750 Low</t>
  </si>
  <si>
    <t>-2829555</t>
  </si>
  <si>
    <t>75</t>
  </si>
  <si>
    <t>LINE750M</t>
  </si>
  <si>
    <t>Rošt Alca 75 cm nerez mat zebra LINE-750M</t>
  </si>
  <si>
    <t>1511539410</t>
  </si>
  <si>
    <t>76</t>
  </si>
  <si>
    <t>721226512</t>
  </si>
  <si>
    <t>Zápachová uzávěrka podomítková pro pračku a myčku DN 50</t>
  </si>
  <si>
    <t>1554634467</t>
  </si>
  <si>
    <t>Pračka, myčka</t>
  </si>
  <si>
    <t>1+1</t>
  </si>
  <si>
    <t>77</t>
  </si>
  <si>
    <t>28615689</t>
  </si>
  <si>
    <t>zátka hrdlová odpadní HTM DN 50</t>
  </si>
  <si>
    <t>1857147762</t>
  </si>
  <si>
    <t>Příprava dřez, pračka, myčka</t>
  </si>
  <si>
    <t>78</t>
  </si>
  <si>
    <t>721290111</t>
  </si>
  <si>
    <t>Zkouška těsnosti potrubí kanalizace vodou DN do 125</t>
  </si>
  <si>
    <t>1257284085</t>
  </si>
  <si>
    <t>13,5</t>
  </si>
  <si>
    <t>79</t>
  </si>
  <si>
    <t>725813112</t>
  </si>
  <si>
    <t>Ventil rohový pračkový G 3/4"</t>
  </si>
  <si>
    <t>-1023044685</t>
  </si>
  <si>
    <t>Pračka a myčka</t>
  </si>
  <si>
    <t>80</t>
  </si>
  <si>
    <t>998721123</t>
  </si>
  <si>
    <t>Přesun hmot tonážní pro vnitřní kanalizaci ruční v objektech v přes 12 do 24 m</t>
  </si>
  <si>
    <t>1208182102</t>
  </si>
  <si>
    <t>81</t>
  </si>
  <si>
    <t>998721129</t>
  </si>
  <si>
    <t>Příplatek k ručnímu přesunu hmot tonážnímu pro vnitřní kanalizaci za zvětšený přesun ZKD 50 m</t>
  </si>
  <si>
    <t>-1242549241</t>
  </si>
  <si>
    <t>0,016*2 'Přepočtené koeficientem množství</t>
  </si>
  <si>
    <t>722</t>
  </si>
  <si>
    <t>Zdravotechnika - vnitřní vodovod</t>
  </si>
  <si>
    <t>82</t>
  </si>
  <si>
    <t>722170801</t>
  </si>
  <si>
    <t>Demontáž rozvodů vody z plastů D do 25</t>
  </si>
  <si>
    <t>1233687257</t>
  </si>
  <si>
    <t>Rozvody v koupelně</t>
  </si>
  <si>
    <t>Rozvod WC</t>
  </si>
  <si>
    <t>4*2</t>
  </si>
  <si>
    <t>83</t>
  </si>
  <si>
    <t>722174022</t>
  </si>
  <si>
    <t>Potrubí vodovodní plastové PPR svar polyfúze PN 20 D 20x3,4 mm</t>
  </si>
  <si>
    <t>1068566838</t>
  </si>
  <si>
    <t>Vodovod kuchyně</t>
  </si>
  <si>
    <t>3*2+4</t>
  </si>
  <si>
    <t>9,5*2</t>
  </si>
  <si>
    <t>84</t>
  </si>
  <si>
    <t>722174062</t>
  </si>
  <si>
    <t>Potrubí vodovodní plastové křížení PPR svar polyfúze PN 20 D 20x3,4 mm</t>
  </si>
  <si>
    <t>-116431830</t>
  </si>
  <si>
    <t>85</t>
  </si>
  <si>
    <t>722179191</t>
  </si>
  <si>
    <t>Příplatek k rozvodu vody z plastů za malý rozsah prací na zakázce do 20 m</t>
  </si>
  <si>
    <t>soubor</t>
  </si>
  <si>
    <t>16412007</t>
  </si>
  <si>
    <t>86</t>
  </si>
  <si>
    <t>722179192</t>
  </si>
  <si>
    <t>Příplatek k rozvodu vody z plastů za potrubí do D 32 mm do 15 svarů</t>
  </si>
  <si>
    <t>896133515</t>
  </si>
  <si>
    <t>87</t>
  </si>
  <si>
    <t>722181231</t>
  </si>
  <si>
    <t>Ochrana vodovodního potrubí přilepenými termoizolačními trubicemi z PE tl přes 9 do 13 mm DN do 22 mm</t>
  </si>
  <si>
    <t>-1731336773</t>
  </si>
  <si>
    <t>88</t>
  </si>
  <si>
    <t>722181812</t>
  </si>
  <si>
    <t>Demontáž plstěných pásů z trub D do 50</t>
  </si>
  <si>
    <t>-1638727590</t>
  </si>
  <si>
    <t>89</t>
  </si>
  <si>
    <t>722190401</t>
  </si>
  <si>
    <t>Vyvedení a upevnění výpustku DN do 25</t>
  </si>
  <si>
    <t>1131438509</t>
  </si>
  <si>
    <t>Kuchyně pro dřez,myčku a pračku</t>
  </si>
  <si>
    <t>2+1+1</t>
  </si>
  <si>
    <t>Koupelna umyvadlo, kotel a sprcha</t>
  </si>
  <si>
    <t>2+1+2</t>
  </si>
  <si>
    <t>90</t>
  </si>
  <si>
    <t>722190901</t>
  </si>
  <si>
    <t>Uzavření nebo otevření vodovodního potrubí při opravách</t>
  </si>
  <si>
    <t>-279308143</t>
  </si>
  <si>
    <t>91</t>
  </si>
  <si>
    <t>722220152</t>
  </si>
  <si>
    <t>Nástěnka závitová plastová PPR PN 20 DN 20 x G 1/2"</t>
  </si>
  <si>
    <t>-1620846278</t>
  </si>
  <si>
    <t>Dřez,myčka</t>
  </si>
  <si>
    <t>2+1</t>
  </si>
  <si>
    <t>Koupelna umyvadlo a WC</t>
  </si>
  <si>
    <t>92</t>
  </si>
  <si>
    <t>722220161</t>
  </si>
  <si>
    <t>Nástěnný komplet plastový PPR PN 20 DN 20 x G 1/2"</t>
  </si>
  <si>
    <t>998140555</t>
  </si>
  <si>
    <t>Koupelna sprcha</t>
  </si>
  <si>
    <t>93</t>
  </si>
  <si>
    <t>722220861</t>
  </si>
  <si>
    <t>Demontáž armatur závitových se dvěma závity G do 3/4</t>
  </si>
  <si>
    <t>-421676616</t>
  </si>
  <si>
    <t>Rohový ventil k WC</t>
  </si>
  <si>
    <t>94</t>
  </si>
  <si>
    <t>722220872</t>
  </si>
  <si>
    <t>Demontáž armatur závitových se dvěma závity a šroubením G přes 3/8 do 3/4</t>
  </si>
  <si>
    <t>-270822010</t>
  </si>
  <si>
    <t>Hadička k WC</t>
  </si>
  <si>
    <t>Hadička ohřívač koupelna</t>
  </si>
  <si>
    <t>95</t>
  </si>
  <si>
    <t>722232172</t>
  </si>
  <si>
    <t>Kohout kulový rohový G 3/4" PN 42 do 185°C plnoprůtokový s vnějším a vnitřním závitem</t>
  </si>
  <si>
    <t>-802690378</t>
  </si>
  <si>
    <t>Kuchyně pro dřez</t>
  </si>
  <si>
    <t xml:space="preserve">Koupelna umyvadlo </t>
  </si>
  <si>
    <t>96</t>
  </si>
  <si>
    <t>722239101</t>
  </si>
  <si>
    <t>Montáž armatur vodovodních se dvěma závity G 1/2"</t>
  </si>
  <si>
    <t>-1967239103</t>
  </si>
  <si>
    <t>Hadice k umyvadlu</t>
  </si>
  <si>
    <t>97</t>
  </si>
  <si>
    <t>55190005</t>
  </si>
  <si>
    <t>flexi hadice ohebná k baterii D 8x12mm F 1/2"xM10 500mm</t>
  </si>
  <si>
    <t>-638579754</t>
  </si>
  <si>
    <t>98</t>
  </si>
  <si>
    <t>722240122</t>
  </si>
  <si>
    <t>Kohout kulový plastový PPR DN 20</t>
  </si>
  <si>
    <t>1869891031</t>
  </si>
  <si>
    <t>Vodoměr</t>
  </si>
  <si>
    <t>99</t>
  </si>
  <si>
    <t>722260812</t>
  </si>
  <si>
    <t>Demontáž vodoměrů závitových G 3/4</t>
  </si>
  <si>
    <t>-1140622075</t>
  </si>
  <si>
    <t>100</t>
  </si>
  <si>
    <t>722260922</t>
  </si>
  <si>
    <t>Zpětná montáž vodoměrů závitových G 3/4</t>
  </si>
  <si>
    <t>-505094353</t>
  </si>
  <si>
    <t>101</t>
  </si>
  <si>
    <t>722290234</t>
  </si>
  <si>
    <t>Proplach a dezinfekce vodovodního potrubí DN do 80</t>
  </si>
  <si>
    <t>-1856545706</t>
  </si>
  <si>
    <t>102</t>
  </si>
  <si>
    <t>722290246</t>
  </si>
  <si>
    <t>Zkouška těsnosti vodovodního potrubí plastového DN do 40</t>
  </si>
  <si>
    <t>-2103502601</t>
  </si>
  <si>
    <t>103</t>
  </si>
  <si>
    <t>998722123</t>
  </si>
  <si>
    <t>Přesun hmot tonážní pro vnitřní vodovod ruční v objektech v přes 12 do 24 m</t>
  </si>
  <si>
    <t>807293961</t>
  </si>
  <si>
    <t>104</t>
  </si>
  <si>
    <t>998722129</t>
  </si>
  <si>
    <t>Příplatek k ručnímu k přesunu hmot tonážnímu pro vnitřní vodovod za zvětšený přesun ZKD 50 m</t>
  </si>
  <si>
    <t>-934255283</t>
  </si>
  <si>
    <t>0,038*2 'Přepočtené koeficientem množství</t>
  </si>
  <si>
    <t>723</t>
  </si>
  <si>
    <t>Zdravotechnika - vnitřní plynovod</t>
  </si>
  <si>
    <t>221</t>
  </si>
  <si>
    <t>723150365</t>
  </si>
  <si>
    <t>Chránička D 38x2,6 mm</t>
  </si>
  <si>
    <t>2044930089</t>
  </si>
  <si>
    <t>107</t>
  </si>
  <si>
    <t>723150801</t>
  </si>
  <si>
    <t>Demontáž potrubí ocelové hladké svařované D do 32</t>
  </si>
  <si>
    <t>43746305</t>
  </si>
  <si>
    <t>Chodba</t>
  </si>
  <si>
    <t>Obývací pokoj</t>
  </si>
  <si>
    <t>219</t>
  </si>
  <si>
    <t>723160204</t>
  </si>
  <si>
    <t>Přípojka k plynoměru spojované na závit bez ochozu G 1"</t>
  </si>
  <si>
    <t>-460768584</t>
  </si>
  <si>
    <t>723160334</t>
  </si>
  <si>
    <t>Rozpěrka přípojek plynoměru G 1"</t>
  </si>
  <si>
    <t>1308237158</t>
  </si>
  <si>
    <t>108</t>
  </si>
  <si>
    <t>723160804</t>
  </si>
  <si>
    <t>Demontáž přípojka k plynoměru na závit bez ochozu G 1</t>
  </si>
  <si>
    <t>pár</t>
  </si>
  <si>
    <t>1120961196</t>
  </si>
  <si>
    <t>217</t>
  </si>
  <si>
    <t>723160831</t>
  </si>
  <si>
    <t>Demontáž rozpěrky k plynoměru G 1</t>
  </si>
  <si>
    <t>2029762452</t>
  </si>
  <si>
    <t>212</t>
  </si>
  <si>
    <t>723181013</t>
  </si>
  <si>
    <t>Potrubí měděné polotvrdé spojované lisováním D 22x1 mm</t>
  </si>
  <si>
    <t>-1282690895</t>
  </si>
  <si>
    <t>Přívod ke kotli</t>
  </si>
  <si>
    <t>218</t>
  </si>
  <si>
    <t>723230103</t>
  </si>
  <si>
    <t>Kulový uzávěr přímý PN 5 G 3/4" FF s protipožární armaturou a 2x vnitřním závitem</t>
  </si>
  <si>
    <t>-2050927198</t>
  </si>
  <si>
    <t>213</t>
  </si>
  <si>
    <t>723231164</t>
  </si>
  <si>
    <t>Kohout kulový přímý G 1" PN 42 do 185°C plnoprůtokový vnitřní závit těžká řada</t>
  </si>
  <si>
    <t>1331425482</t>
  </si>
  <si>
    <t>109</t>
  </si>
  <si>
    <t>998723123</t>
  </si>
  <si>
    <t>Přesun hmot tonážní pro vnitřní plynovod ruční v objektech v přes 12 do 24 m</t>
  </si>
  <si>
    <t>1417208550</t>
  </si>
  <si>
    <t>216</t>
  </si>
  <si>
    <t>998723192</t>
  </si>
  <si>
    <t>Příplatek k přesunu hmot tonážní 723 za zvětšený přesun do 100 m</t>
  </si>
  <si>
    <t>-350948775</t>
  </si>
  <si>
    <t>725</t>
  </si>
  <si>
    <t>Zdravotechnika - zařizovací předměty</t>
  </si>
  <si>
    <t>111</t>
  </si>
  <si>
    <t>725110814</t>
  </si>
  <si>
    <t>Demontáž klozetu Kombi</t>
  </si>
  <si>
    <t>487218037</t>
  </si>
  <si>
    <t>112</t>
  </si>
  <si>
    <t>725119125</t>
  </si>
  <si>
    <t>Montáž klozetových mís závěsných na nosné stěny</t>
  </si>
  <si>
    <t>574243859</t>
  </si>
  <si>
    <t>113</t>
  </si>
  <si>
    <t>T007801</t>
  </si>
  <si>
    <t>Wc závěsné Ideal Standard Tesi zadní odpad T007801</t>
  </si>
  <si>
    <t>-856028088</t>
  </si>
  <si>
    <t>114</t>
  </si>
  <si>
    <t>725119131</t>
  </si>
  <si>
    <t>Montáž klozetových sedátek standardních</t>
  </si>
  <si>
    <t>-1474605979</t>
  </si>
  <si>
    <t>115</t>
  </si>
  <si>
    <t>T352801</t>
  </si>
  <si>
    <t>WC prkénko Ideal Standard Tesi plast bílá T352801</t>
  </si>
  <si>
    <t>-1844739731</t>
  </si>
  <si>
    <t>132</t>
  </si>
  <si>
    <t>725219102</t>
  </si>
  <si>
    <t>Montáž umyvadla připevněného na šrouby do zdiva</t>
  </si>
  <si>
    <t>1310495516</t>
  </si>
  <si>
    <t>133</t>
  </si>
  <si>
    <t>74350030001</t>
  </si>
  <si>
    <t>Závěsné umyvadlo VitrA Nuo 60x40 cm otvor pro baterii uprostřed 7435-003-0001</t>
  </si>
  <si>
    <t>88620083</t>
  </si>
  <si>
    <t>134</t>
  </si>
  <si>
    <t>725220851</t>
  </si>
  <si>
    <t>Demontáž van akrylátových</t>
  </si>
  <si>
    <t>1318207543</t>
  </si>
  <si>
    <t>135</t>
  </si>
  <si>
    <t>725244904</t>
  </si>
  <si>
    <t>Montáž sprchových dveří</t>
  </si>
  <si>
    <t>-909339082</t>
  </si>
  <si>
    <t>136</t>
  </si>
  <si>
    <t>SIKOTEXE90CRG</t>
  </si>
  <si>
    <t>Sprchové dveře 90 cm SAT TEX SIKOTEXE90CRG</t>
  </si>
  <si>
    <t>111556710</t>
  </si>
  <si>
    <t>116</t>
  </si>
  <si>
    <t>725291653</t>
  </si>
  <si>
    <t>Montáž zásobníku toaletních papírů</t>
  </si>
  <si>
    <t>-1667348488</t>
  </si>
  <si>
    <t>117</t>
  </si>
  <si>
    <t>SATDPROJ26</t>
  </si>
  <si>
    <t>Držák toaletního papíru SAT Project chrom SATDPROJ26</t>
  </si>
  <si>
    <t>2072642114</t>
  </si>
  <si>
    <t>118</t>
  </si>
  <si>
    <t>725291666</t>
  </si>
  <si>
    <t>Montáž háčku</t>
  </si>
  <si>
    <t>2053611000</t>
  </si>
  <si>
    <t>119</t>
  </si>
  <si>
    <t>SATDPROJ21</t>
  </si>
  <si>
    <t>Háček SAT Project chrom SATDPROJ21</t>
  </si>
  <si>
    <t>-469882151</t>
  </si>
  <si>
    <t>137</t>
  </si>
  <si>
    <t>725310823</t>
  </si>
  <si>
    <t>Demontáž dřez jednoduchý vestavěný v kuchyňských sestavách bez výtokových armatur</t>
  </si>
  <si>
    <t>1339536393</t>
  </si>
  <si>
    <t>138</t>
  </si>
  <si>
    <t>725514802</t>
  </si>
  <si>
    <t>Demontáž ohřívač průtokový plynový přes 5 do 16 l za minutu</t>
  </si>
  <si>
    <t>-1281514998</t>
  </si>
  <si>
    <t>139</t>
  </si>
  <si>
    <t>725610810</t>
  </si>
  <si>
    <t>Demontáž sporáků plynových</t>
  </si>
  <si>
    <t>971946417</t>
  </si>
  <si>
    <t>140</t>
  </si>
  <si>
    <t>725650805</t>
  </si>
  <si>
    <t>Demontáž těleso otopných plynových</t>
  </si>
  <si>
    <t>-890648061</t>
  </si>
  <si>
    <t>120</t>
  </si>
  <si>
    <t>725819202</t>
  </si>
  <si>
    <t>Montáž ventilů nástěnných G 3/4"</t>
  </si>
  <si>
    <t>-540420069</t>
  </si>
  <si>
    <t>121</t>
  </si>
  <si>
    <t>RR258</t>
  </si>
  <si>
    <t>Pračkový ventil Geos AGT s mezikusem RR 258 3/4 GEOS RR258</t>
  </si>
  <si>
    <t>1222998188</t>
  </si>
  <si>
    <t>122</t>
  </si>
  <si>
    <t>725820801</t>
  </si>
  <si>
    <t>Demontáž baterie nástěnné do G 3 / 4</t>
  </si>
  <si>
    <t>221230172</t>
  </si>
  <si>
    <t>Vana</t>
  </si>
  <si>
    <t>123</t>
  </si>
  <si>
    <t>725829131</t>
  </si>
  <si>
    <t>Montáž baterie umyvadlové stojánkové G 1/2" ostatní typ</t>
  </si>
  <si>
    <t>543130449</t>
  </si>
  <si>
    <t>124</t>
  </si>
  <si>
    <t>902030</t>
  </si>
  <si>
    <t>Umyvadlová baterie Novaservis Titania Cosmos s clic-clacem chrom 90203,0</t>
  </si>
  <si>
    <t>-1784823039</t>
  </si>
  <si>
    <t>125</t>
  </si>
  <si>
    <t>725849411</t>
  </si>
  <si>
    <t>Montáž baterie sprchové nástěnná s nastavitelnou výškou sprchy</t>
  </si>
  <si>
    <t>-1968246770</t>
  </si>
  <si>
    <t>126</t>
  </si>
  <si>
    <t>960650E</t>
  </si>
  <si>
    <t>Sprchová baterie Novaservis Titania Fresh Eco se sprchovým setem 100 mm chrom 96065,0E</t>
  </si>
  <si>
    <t>-239172345</t>
  </si>
  <si>
    <t>127</t>
  </si>
  <si>
    <t>725859101</t>
  </si>
  <si>
    <t>Montáž ventilů odpadních do DN 32 pro zařizovací předměty</t>
  </si>
  <si>
    <t>2107517472</t>
  </si>
  <si>
    <t>Umyvadlo</t>
  </si>
  <si>
    <t>128</t>
  </si>
  <si>
    <t>50105000</t>
  </si>
  <si>
    <t>Hansgrohe soupravy Odtoková Push-Open pro 50105000</t>
  </si>
  <si>
    <t>-109268466</t>
  </si>
  <si>
    <t>129</t>
  </si>
  <si>
    <t>725860811</t>
  </si>
  <si>
    <t>Demontáž uzávěrů zápachu jednoduchých</t>
  </si>
  <si>
    <t>-714135828</t>
  </si>
  <si>
    <t>130</t>
  </si>
  <si>
    <t>725869101</t>
  </si>
  <si>
    <t>Montáž zápachových uzávěrek umyvadlových do DN 40</t>
  </si>
  <si>
    <t>-957171770</t>
  </si>
  <si>
    <t>131</t>
  </si>
  <si>
    <t>SIFMLUX</t>
  </si>
  <si>
    <t>Sifon umyvadlový Optima 5/4 CR SIFMLUX</t>
  </si>
  <si>
    <t>847760728</t>
  </si>
  <si>
    <t>142</t>
  </si>
  <si>
    <t>998725123</t>
  </si>
  <si>
    <t>Přesun hmot tonážní pro zařizovací předměty ruční v objektech v přes 12 do 24 m</t>
  </si>
  <si>
    <t>1394905654</t>
  </si>
  <si>
    <t>143</t>
  </si>
  <si>
    <t>998725129</t>
  </si>
  <si>
    <t>Příplatek k ručnímu přesunu hmot tonážnímu pro zařizovací předměty za zvětšený přesun ZKD 50 m</t>
  </si>
  <si>
    <t>-1547630859</t>
  </si>
  <si>
    <t>0,083*2 'Přepočtené koeficientem množství</t>
  </si>
  <si>
    <t>726</t>
  </si>
  <si>
    <t>Zdravotechnika - předstěnové instalace</t>
  </si>
  <si>
    <t>183</t>
  </si>
  <si>
    <t>726111041.GBT</t>
  </si>
  <si>
    <t>Instalační předstěna Geberit Kombifix pro klozet s ovládáním shora v 820 mm závěsný do masivní zděné kce</t>
  </si>
  <si>
    <t>1551884547</t>
  </si>
  <si>
    <t>184</t>
  </si>
  <si>
    <t>726191001</t>
  </si>
  <si>
    <t>Zvukoizolační souprava pro klozet a bidet</t>
  </si>
  <si>
    <t>-1163437475</t>
  </si>
  <si>
    <t>185</t>
  </si>
  <si>
    <t>726191002</t>
  </si>
  <si>
    <t>Souprava pro předstěnovou montáž</t>
  </si>
  <si>
    <t>801721822</t>
  </si>
  <si>
    <t>186</t>
  </si>
  <si>
    <t>998726113</t>
  </si>
  <si>
    <t>Přesun hmot tonážní pro instalační prefabrikáty v objektech v přes 12 do 24 m</t>
  </si>
  <si>
    <t>-1874345247</t>
  </si>
  <si>
    <t>187</t>
  </si>
  <si>
    <t>998726133</t>
  </si>
  <si>
    <t>Přesun hmot tonážní pro instalační prefabrikáty ruční v objektech v přes 12 do 24 m</t>
  </si>
  <si>
    <t>-1277419654</t>
  </si>
  <si>
    <t>188</t>
  </si>
  <si>
    <t>998726139</t>
  </si>
  <si>
    <t>Příplatek k ručnímu přesunu hmot tonážnímu pro instalační prefabrikáty za zvětšený přesun ZKD 50 m</t>
  </si>
  <si>
    <t>-2122478132</t>
  </si>
  <si>
    <t>0,009*2 'Přepočtené koeficientem množství</t>
  </si>
  <si>
    <t>731</t>
  </si>
  <si>
    <t>Ústřední vytápění - kotelny</t>
  </si>
  <si>
    <t>196</t>
  </si>
  <si>
    <t>731244492</t>
  </si>
  <si>
    <t>Montáž kotle ocelového závěsného na plyn kondenzačního o výkonu přes 14 do 20 kW</t>
  </si>
  <si>
    <t>-967599250</t>
  </si>
  <si>
    <t>151</t>
  </si>
  <si>
    <t>6000049380</t>
  </si>
  <si>
    <t>Plynový kondenzační kotel PROTHERM Gepard Condens 18/25 MKV-A kombi</t>
  </si>
  <si>
    <t>-45007236</t>
  </si>
  <si>
    <t>198</t>
  </si>
  <si>
    <t>6000164711</t>
  </si>
  <si>
    <t>Regulátor Protherm MiGo Select</t>
  </si>
  <si>
    <t>514497381</t>
  </si>
  <si>
    <t>144</t>
  </si>
  <si>
    <t>731810302</t>
  </si>
  <si>
    <t>Nucený odtah spalin soustředným potrubím pro kondenzační kotel vodorovný 80/125 ke komínové šachtě</t>
  </si>
  <si>
    <t>726160528</t>
  </si>
  <si>
    <t>145</t>
  </si>
  <si>
    <t>6000165330</t>
  </si>
  <si>
    <t>Adaptér připojovací Protherm 80/125 mm</t>
  </si>
  <si>
    <t>534822760</t>
  </si>
  <si>
    <t>146</t>
  </si>
  <si>
    <t>731810322</t>
  </si>
  <si>
    <t>Nucený odtah spalin soustředným potrubím pro kondenzační kotel svislý 80/125 mm přes plochou střechu</t>
  </si>
  <si>
    <t>-157738917</t>
  </si>
  <si>
    <t>147</t>
  </si>
  <si>
    <t>731810342</t>
  </si>
  <si>
    <t>Prodloužení soustředného potrubí pro kondenzační kotel průměru 80/125 mm</t>
  </si>
  <si>
    <t>-1328203186</t>
  </si>
  <si>
    <t>207</t>
  </si>
  <si>
    <t>998731122</t>
  </si>
  <si>
    <t>Přesun hmot tonážní pro kotelny ruční v objektech v přes 6 do 12 m</t>
  </si>
  <si>
    <t>309232325</t>
  </si>
  <si>
    <t>208</t>
  </si>
  <si>
    <t>998731129</t>
  </si>
  <si>
    <t>Příplatek k ručnímu přesunu hmot tonážnímu pro kotelny za zvětšený přesun ZKD 50 m</t>
  </si>
  <si>
    <t>-1162531608</t>
  </si>
  <si>
    <t>0,044*2 'Přepočtené koeficientem množství</t>
  </si>
  <si>
    <t>733</t>
  </si>
  <si>
    <t>Ústřední vytápění - rozvodné potrubí</t>
  </si>
  <si>
    <t>190</t>
  </si>
  <si>
    <t>733222302</t>
  </si>
  <si>
    <t>Potrubí měděné polotvrdé spojované lisováním D 15x1 mm</t>
  </si>
  <si>
    <t>-1694316792</t>
  </si>
  <si>
    <t>191</t>
  </si>
  <si>
    <t>733222303</t>
  </si>
  <si>
    <t>Potrubí měděné polotvrdé spojované lisováním D 18x1 mm</t>
  </si>
  <si>
    <t>1848185864</t>
  </si>
  <si>
    <t>192</t>
  </si>
  <si>
    <t>733222304</t>
  </si>
  <si>
    <t>-6447064</t>
  </si>
  <si>
    <t>241</t>
  </si>
  <si>
    <t>733224202</t>
  </si>
  <si>
    <t>Příplatek k potrubí měděnému za potrubí vedené v kotelnách nebo strojovnách D 15x1 mm</t>
  </si>
  <si>
    <t>294640082</t>
  </si>
  <si>
    <t>211</t>
  </si>
  <si>
    <t>733224204</t>
  </si>
  <si>
    <t>Příplatek k potrubí měděnému za potrubí vedené v kotelnách nebo strojovnách D 22x1 mm</t>
  </si>
  <si>
    <t>879683960</t>
  </si>
  <si>
    <t>204</t>
  </si>
  <si>
    <t>733291101</t>
  </si>
  <si>
    <t>Zkouška těsnosti potrubí měděné D do 35x1,5</t>
  </si>
  <si>
    <t>419256506</t>
  </si>
  <si>
    <t>222</t>
  </si>
  <si>
    <t>733390304</t>
  </si>
  <si>
    <t xml:space="preserve">Napuštění potrubí </t>
  </si>
  <si>
    <t>1048032361</t>
  </si>
  <si>
    <t>205</t>
  </si>
  <si>
    <t>733811241</t>
  </si>
  <si>
    <t>Ochrana potrubí ústředního vytápění termoizolačními trubicemi z PE tl přes 13 do 20 mm DN do 22 mm</t>
  </si>
  <si>
    <t>96706740</t>
  </si>
  <si>
    <t>209</t>
  </si>
  <si>
    <t>998733123</t>
  </si>
  <si>
    <t>Přesun hmot tonážní pro rozvody potrubí ruční v objektech v přes 12 do 24 m</t>
  </si>
  <si>
    <t>1053543529</t>
  </si>
  <si>
    <t>210</t>
  </si>
  <si>
    <t>998733129</t>
  </si>
  <si>
    <t>Příplatek k ručnímu přesunu hmot tonážnímu pro rozvody potrubí za zvětšený přesun ZKD 50 m</t>
  </si>
  <si>
    <t>-1221409664</t>
  </si>
  <si>
    <t>0,024*2 'Přepočtené koeficientem množství</t>
  </si>
  <si>
    <t>734</t>
  </si>
  <si>
    <t>Ústřední vytápění - armatury</t>
  </si>
  <si>
    <t>371</t>
  </si>
  <si>
    <t>734209114</t>
  </si>
  <si>
    <t>Montáž armatury závitové s dvěma závity G 3/4</t>
  </si>
  <si>
    <t>-510758403</t>
  </si>
  <si>
    <t>Odkalovací filtr</t>
  </si>
  <si>
    <t>370</t>
  </si>
  <si>
    <t>IVR.IVANANOHOT341</t>
  </si>
  <si>
    <t>Cyklonový odkalovací filtr 4" - pro teplou vodu - 3/4"F-1"M, 500 µm</t>
  </si>
  <si>
    <t>1042251955</t>
  </si>
  <si>
    <t>223</t>
  </si>
  <si>
    <t>734221682</t>
  </si>
  <si>
    <t>Termostatická hlavice kapalinová PN 10 do 110°C otopných těles VK</t>
  </si>
  <si>
    <t>-1286860244</t>
  </si>
  <si>
    <t>224</t>
  </si>
  <si>
    <t>734261406</t>
  </si>
  <si>
    <t>Armatura připojovací přímá G 1/2x18 PN 10 do 110°C radiátorů typu VK</t>
  </si>
  <si>
    <t>2145025214</t>
  </si>
  <si>
    <t>225</t>
  </si>
  <si>
    <t>734261734</t>
  </si>
  <si>
    <t>Šroubení regulační radiátorové přímé G 1/2x16 bez vypouštění pro adaptér</t>
  </si>
  <si>
    <t>1496548807</t>
  </si>
  <si>
    <t>Kuchyně a pokoj</t>
  </si>
  <si>
    <t>226</t>
  </si>
  <si>
    <t>734291273</t>
  </si>
  <si>
    <t>Filtr závitový pro topné a chladicí systémy přímý G 3/4 PN 30 do 110°C s vnitřními závity a integrovaným magnetem</t>
  </si>
  <si>
    <t>538137744</t>
  </si>
  <si>
    <t>227</t>
  </si>
  <si>
    <t>998734123</t>
  </si>
  <si>
    <t>Přesun hmot tonážní pro armatury ruční v objektech v přes 12 do 24 m</t>
  </si>
  <si>
    <t>-2030675479</t>
  </si>
  <si>
    <t>228</t>
  </si>
  <si>
    <t>998734129</t>
  </si>
  <si>
    <t>Příplatek k ručnímu přesunu hmot tonážnímu pro armatury za zvětšený přesun ZKD 50 m</t>
  </si>
  <si>
    <t>-1568430013</t>
  </si>
  <si>
    <t>0,004*2 'Přepočtené koeficientem množství</t>
  </si>
  <si>
    <t>735</t>
  </si>
  <si>
    <t>Ústřední vytápění - otopná tělesa</t>
  </si>
  <si>
    <t>229</t>
  </si>
  <si>
    <t>735000912</t>
  </si>
  <si>
    <t>Vyregulování ventilu nebo kohoutu dvojregulačního s termostatickým ovládáním</t>
  </si>
  <si>
    <t>-1739500726</t>
  </si>
  <si>
    <t>240</t>
  </si>
  <si>
    <t>735152380</t>
  </si>
  <si>
    <t>Otopné těleso panel VK dvoudeskové bez přídavné přestupní plochy výška/délka 600/1400 mm výkon 1369 W</t>
  </si>
  <si>
    <t>-405259534</t>
  </si>
  <si>
    <t>Ložnice</t>
  </si>
  <si>
    <t>230</t>
  </si>
  <si>
    <t>735152382</t>
  </si>
  <si>
    <t>Otopné těleso panel VK dvoudeskové bez přídavné přestupní plochy výška/délka 600/1800 mm výkon 1760 W</t>
  </si>
  <si>
    <t>1056545971</t>
  </si>
  <si>
    <t>231</t>
  </si>
  <si>
    <t>735164511</t>
  </si>
  <si>
    <t>Montáž otopného tělesa trubkového na stěnu výšky tělesa do 1500 mm</t>
  </si>
  <si>
    <t>717859047</t>
  </si>
  <si>
    <t>232</t>
  </si>
  <si>
    <t>KRD.KLC12204500M10</t>
  </si>
  <si>
    <t>KORALUX LINEAR CLASSIC - M 1220/0450</t>
  </si>
  <si>
    <t>-1661226622</t>
  </si>
  <si>
    <t>233</t>
  </si>
  <si>
    <t>KRD.ZSKV0009</t>
  </si>
  <si>
    <t>Odbočka T</t>
  </si>
  <si>
    <t>357380849</t>
  </si>
  <si>
    <t>234</t>
  </si>
  <si>
    <t>EL05RC300</t>
  </si>
  <si>
    <t>Elektrické topné těleso Elvl s regulátorem prostorové teploty a programem sušení, bílá EL.05RC 300</t>
  </si>
  <si>
    <t>836653235</t>
  </si>
  <si>
    <t>235</t>
  </si>
  <si>
    <t>55129228</t>
  </si>
  <si>
    <t>armatura připojovací radiátorová HM s termostatickou hlavicí pro dvoutrubkovou soustavu rohová 1/2"x3/4E</t>
  </si>
  <si>
    <t>1959200831</t>
  </si>
  <si>
    <t>Koupelna žebřík</t>
  </si>
  <si>
    <t>236</t>
  </si>
  <si>
    <t>735191905</t>
  </si>
  <si>
    <t>Odvzdušnění otopných těles</t>
  </si>
  <si>
    <t>150786940</t>
  </si>
  <si>
    <t>237</t>
  </si>
  <si>
    <t>735191910</t>
  </si>
  <si>
    <t>Napuštění vody do otopných těles</t>
  </si>
  <si>
    <t>1475838705</t>
  </si>
  <si>
    <t>0,6*1,8*2+0,6*1,4*2+0,45*1,22</t>
  </si>
  <si>
    <t>238</t>
  </si>
  <si>
    <t>998735122</t>
  </si>
  <si>
    <t>Přesun hmot tonážní pro otopná tělesa ruční v objektech v přes 6 do 12 m</t>
  </si>
  <si>
    <t>-1326532477</t>
  </si>
  <si>
    <t>239</t>
  </si>
  <si>
    <t>998735129</t>
  </si>
  <si>
    <t>Příplatek k ručnímu přesunu hmot tonážnímu pro otopná tělesa za zvětšený přesun ZKD 50 m</t>
  </si>
  <si>
    <t>797145780</t>
  </si>
  <si>
    <t>0,094*2 'Přepočtené koeficientem množství</t>
  </si>
  <si>
    <t>741</t>
  </si>
  <si>
    <t>Elektroinstalace - silnoproud</t>
  </si>
  <si>
    <t>242</t>
  </si>
  <si>
    <t>741-1</t>
  </si>
  <si>
    <t>Vyřízení a zabezpečení navýšení příkonu do bytu</t>
  </si>
  <si>
    <t>ks</t>
  </si>
  <si>
    <t>394239709</t>
  </si>
  <si>
    <t>249</t>
  </si>
  <si>
    <t>741112001</t>
  </si>
  <si>
    <t>Montáž krabice zapuštěná plastová kruhová</t>
  </si>
  <si>
    <t>-2049023692</t>
  </si>
  <si>
    <t>250</t>
  </si>
  <si>
    <t>34571521</t>
  </si>
  <si>
    <t>krabice pod omítku PVC odbočná kruhová D 70mm s víčkem a svorkovnicí</t>
  </si>
  <si>
    <t>-1548172954</t>
  </si>
  <si>
    <t>251</t>
  </si>
  <si>
    <t>741112061</t>
  </si>
  <si>
    <t>Montáž krabice přístrojová zapuštěná plastová kruhová</t>
  </si>
  <si>
    <t>1117666214</t>
  </si>
  <si>
    <t>252</t>
  </si>
  <si>
    <t>1188894</t>
  </si>
  <si>
    <t>KRABICE PRISTROJOVA KP 68/2 KA MELKA</t>
  </si>
  <si>
    <t>-1063994178</t>
  </si>
  <si>
    <t>253</t>
  </si>
  <si>
    <t>741122005</t>
  </si>
  <si>
    <t>Montáž kabel Cu bez ukončení uložený pod omítku plný plochý 3x1 až 2,5 mm2 (CYKYLo)</t>
  </si>
  <si>
    <t>-293629212</t>
  </si>
  <si>
    <t>77+97</t>
  </si>
  <si>
    <t>254</t>
  </si>
  <si>
    <t>34109513</t>
  </si>
  <si>
    <t>kabel instalační plochý jádro Cu plné izolace PVC plášť PVC 450/750V (CYKYLo) 3x1,5mm2</t>
  </si>
  <si>
    <t>889268785</t>
  </si>
  <si>
    <t>SVĚTLA</t>
  </si>
  <si>
    <t>Světelný okruh 1</t>
  </si>
  <si>
    <t>Světelný okruh 2</t>
  </si>
  <si>
    <t>Pokoj</t>
  </si>
  <si>
    <t>Obývací pokoj s kuchyní</t>
  </si>
  <si>
    <t>77*1,2 'Přepočtené koeficientem množství</t>
  </si>
  <si>
    <t>255</t>
  </si>
  <si>
    <t>34109517</t>
  </si>
  <si>
    <t>kabel instalační plochý jádro Cu plné izolace PVC plášť PVC 450/750V (CYKYLo) 3x2,5mm2</t>
  </si>
  <si>
    <t>1738968517</t>
  </si>
  <si>
    <t>ZÁSUVKY</t>
  </si>
  <si>
    <t>Samostatný přívod  myčka</t>
  </si>
  <si>
    <t xml:space="preserve">Samostatný přívod  pračka </t>
  </si>
  <si>
    <t>Samostatný přívod kotel koupelna</t>
  </si>
  <si>
    <t>Samostatný přívod kuchyně 2 dvojzásuvky linka</t>
  </si>
  <si>
    <t>8+6</t>
  </si>
  <si>
    <t>Zásuvkový obvod 1</t>
  </si>
  <si>
    <t>Zásuvkový obvod 2</t>
  </si>
  <si>
    <t>97*1,2 'Přepočtené koeficientem množství</t>
  </si>
  <si>
    <t>256</t>
  </si>
  <si>
    <t>741122031</t>
  </si>
  <si>
    <t>Montáž kabel Cu bez ukončení uložený pod omítku plný kulatý 5x1,5 až 2,5 mm2 (CYKY)</t>
  </si>
  <si>
    <t>887075882</t>
  </si>
  <si>
    <t>Sporák</t>
  </si>
  <si>
    <t>257</t>
  </si>
  <si>
    <t>34111094</t>
  </si>
  <si>
    <t>kabel instalační jádro Cu plné izolace PVC plášť PVC 450/750V (CYKY) 5x2,5mm2</t>
  </si>
  <si>
    <t>2069388573</t>
  </si>
  <si>
    <t>10*1,2 'Přepočtené koeficientem množství</t>
  </si>
  <si>
    <t>312</t>
  </si>
  <si>
    <t>741122143</t>
  </si>
  <si>
    <t>Montáž kabel Cu plný kulatý žíla 5x4 až 6 mm2 zatažený v trubkách (např. CYKY)</t>
  </si>
  <si>
    <t>-1717725797</t>
  </si>
  <si>
    <t>Přívod od elektroměru k bytovému rozvaděči</t>
  </si>
  <si>
    <t>313</t>
  </si>
  <si>
    <t>34111100</t>
  </si>
  <si>
    <t>kabel instalační jádro Cu plné izolace PVC plášť PVC 450/750V (CYKY) 5x6mm2</t>
  </si>
  <si>
    <t>1843817649</t>
  </si>
  <si>
    <t>10*1,15 'Přepočtené koeficientem množství</t>
  </si>
  <si>
    <t>258</t>
  </si>
  <si>
    <t>741130001</t>
  </si>
  <si>
    <t>Ukončení vodič izolovaný do 2,5mm2 v rozváděči nebo na přístroji</t>
  </si>
  <si>
    <t>-1491865271</t>
  </si>
  <si>
    <t>259</t>
  </si>
  <si>
    <t>741130004</t>
  </si>
  <si>
    <t>Ukončení vodič izolovaný do 6 mm2 v rozváděči nebo na přístroji</t>
  </si>
  <si>
    <t>-721469056</t>
  </si>
  <si>
    <t>260</t>
  </si>
  <si>
    <t>741130021</t>
  </si>
  <si>
    <t>Ukončení vodič izolovaný do 2,5 mm2 na svorkovnici</t>
  </si>
  <si>
    <t>-842045323</t>
  </si>
  <si>
    <t>247</t>
  </si>
  <si>
    <t>741-2</t>
  </si>
  <si>
    <t>Demontáž původních rozvodů elektro</t>
  </si>
  <si>
    <t>-1955270857</t>
  </si>
  <si>
    <t>261</t>
  </si>
  <si>
    <t>741210001</t>
  </si>
  <si>
    <t>Montáž rozvodnice oceloplechová nebo plastová běžná do 20 kg</t>
  </si>
  <si>
    <t>-833844108</t>
  </si>
  <si>
    <t>262</t>
  </si>
  <si>
    <t>35711015</t>
  </si>
  <si>
    <t>rozvodnice nástěnná, plné dveře, IP41, 24 modulárních jednotek, vč. N/pE</t>
  </si>
  <si>
    <t>-1768591291</t>
  </si>
  <si>
    <t>263</t>
  </si>
  <si>
    <t>741210823</t>
  </si>
  <si>
    <t>Demontáž rozvodnic plastových pod omítkou s krytím přes IPx4 plochou přes 0,2 m2</t>
  </si>
  <si>
    <t>1847072706</t>
  </si>
  <si>
    <t>264</t>
  </si>
  <si>
    <t>741213811</t>
  </si>
  <si>
    <t>Demontáž kabelu silového z rozvodnice průřezu žil do 4 mm2 bez zachování funkčnosti</t>
  </si>
  <si>
    <t>-1177867337</t>
  </si>
  <si>
    <t>265</t>
  </si>
  <si>
    <t>741240022</t>
  </si>
  <si>
    <t>Montáž příslušenství rozvoden - tabulka pro přístroje lepená</t>
  </si>
  <si>
    <t>1847815410</t>
  </si>
  <si>
    <t>266</t>
  </si>
  <si>
    <t>741310101</t>
  </si>
  <si>
    <t>Montáž vypínač (polo)zapuštěný bezšroubové připojení 1-jednopólový</t>
  </si>
  <si>
    <t>-1117759532</t>
  </si>
  <si>
    <t>267</t>
  </si>
  <si>
    <t>8500142041</t>
  </si>
  <si>
    <t>Spínač kompletní řazení 1 ABB Tango bílá</t>
  </si>
  <si>
    <t>220419732</t>
  </si>
  <si>
    <t>268</t>
  </si>
  <si>
    <t>ABB.3901GA00010B1</t>
  </si>
  <si>
    <t>Rámeček jednonásobný</t>
  </si>
  <si>
    <t>2096314831</t>
  </si>
  <si>
    <t>Vypínače</t>
  </si>
  <si>
    <t>Střídavé vypínače</t>
  </si>
  <si>
    <t>Zásuvky</t>
  </si>
  <si>
    <t>269</t>
  </si>
  <si>
    <t>ABB.3901AB20B</t>
  </si>
  <si>
    <t>Rámeček dvojnásobný, vodorovný</t>
  </si>
  <si>
    <t>757721918</t>
  </si>
  <si>
    <t>270</t>
  </si>
  <si>
    <t>ABB.3901AB30B</t>
  </si>
  <si>
    <t>Rámeček trojnásobný, vodorovný</t>
  </si>
  <si>
    <t>-784180516</t>
  </si>
  <si>
    <t>Kuchyň nad linkou</t>
  </si>
  <si>
    <t>271</t>
  </si>
  <si>
    <t>ABB.3901AB40B</t>
  </si>
  <si>
    <t>Rámeček čtyřnásobný, vodorovný</t>
  </si>
  <si>
    <t>-192960178</t>
  </si>
  <si>
    <t>Pokoje</t>
  </si>
  <si>
    <t>272</t>
  </si>
  <si>
    <t>741310122</t>
  </si>
  <si>
    <t>Montáž přepínač (polo)zapuštěný bezšroubové připojení 6-střídavý</t>
  </si>
  <si>
    <t>994047061</t>
  </si>
  <si>
    <t>273</t>
  </si>
  <si>
    <t>ABB.355306289B1</t>
  </si>
  <si>
    <t>Přepínač střídavý, řazení 6</t>
  </si>
  <si>
    <t>490405699</t>
  </si>
  <si>
    <t>274</t>
  </si>
  <si>
    <t>ABB.3558A06340</t>
  </si>
  <si>
    <t>Přístroj přepínače střídavého, řazení 6, 6So</t>
  </si>
  <si>
    <t>-1248369691</t>
  </si>
  <si>
    <t>275</t>
  </si>
  <si>
    <t>741311875</t>
  </si>
  <si>
    <t>Demontáž spínačů zapuštěných normálních do 10 A šroubových bez zachování funkčnosti do 4 svorek</t>
  </si>
  <si>
    <t>1518626596</t>
  </si>
  <si>
    <t xml:space="preserve">Obývací pokoj </t>
  </si>
  <si>
    <t>276</t>
  </si>
  <si>
    <t>741312011</t>
  </si>
  <si>
    <t>Montáž odpojovač třípólový do 500 V do 400 A bez zapojení</t>
  </si>
  <si>
    <t>-344425857</t>
  </si>
  <si>
    <t>Hlavní vypínač</t>
  </si>
  <si>
    <t>277</t>
  </si>
  <si>
    <t>1000287288</t>
  </si>
  <si>
    <t>OEZ:42333 MSO-32-3N Vypínač RP</t>
  </si>
  <si>
    <t>-1931707165</t>
  </si>
  <si>
    <t>278</t>
  </si>
  <si>
    <t>741313001</t>
  </si>
  <si>
    <t>Montáž zásuvka (polo)zapuštěná bezšroubové připojení 2P+PE se zapojením vodičů</t>
  </si>
  <si>
    <t>-1974788771</t>
  </si>
  <si>
    <t>Kuchyně pračka</t>
  </si>
  <si>
    <t>Koupelna kotel</t>
  </si>
  <si>
    <t>Kuchyně myčka</t>
  </si>
  <si>
    <t>Obývací pokoj a kuchyně</t>
  </si>
  <si>
    <t>279</t>
  </si>
  <si>
    <t>ABB.55172389H3</t>
  </si>
  <si>
    <t>Zásuvka jednonásobná, chráněná</t>
  </si>
  <si>
    <t>2108835233</t>
  </si>
  <si>
    <t>280</t>
  </si>
  <si>
    <t>34555241</t>
  </si>
  <si>
    <t>přístroj zásuvky zápustné jednonásobné, krytka s clonkami, bezšroubové svorky</t>
  </si>
  <si>
    <t>-1040290931</t>
  </si>
  <si>
    <t>281</t>
  </si>
  <si>
    <t>741315823</t>
  </si>
  <si>
    <t>Demontáž zásuvek domovních normálních do 16A zapuštěných šroubových bez zachování funkčnosti 2P+PE</t>
  </si>
  <si>
    <t>39252331</t>
  </si>
  <si>
    <t>282</t>
  </si>
  <si>
    <t>741320105</t>
  </si>
  <si>
    <t>Montáž jistič jednopólový nn do 25 A ve skříni</t>
  </si>
  <si>
    <t>-34387905</t>
  </si>
  <si>
    <t>2+6</t>
  </si>
  <si>
    <t>283</t>
  </si>
  <si>
    <t>35822111</t>
  </si>
  <si>
    <t>jistič 1pólový-charakteristika B 16A</t>
  </si>
  <si>
    <t>1629678779</t>
  </si>
  <si>
    <t>284</t>
  </si>
  <si>
    <t>35822109</t>
  </si>
  <si>
    <t>jistič 1pólový-charakteristika B 10A</t>
  </si>
  <si>
    <t>-980350031</t>
  </si>
  <si>
    <t>Světelné okruhy</t>
  </si>
  <si>
    <t>285</t>
  </si>
  <si>
    <t>741320165</t>
  </si>
  <si>
    <t>Montáž jistič třípólový nn do 25 A ve skříni</t>
  </si>
  <si>
    <t>-407978355</t>
  </si>
  <si>
    <t>sporák</t>
  </si>
  <si>
    <t>286</t>
  </si>
  <si>
    <t>35822401</t>
  </si>
  <si>
    <t>jistič 3pólový-charakteristika B 16A</t>
  </si>
  <si>
    <t>-1327335576</t>
  </si>
  <si>
    <t>287</t>
  </si>
  <si>
    <t>741321003</t>
  </si>
  <si>
    <t>Montáž proudových chráničů dvoupólových nn do 25 A ve skříni</t>
  </si>
  <si>
    <t>-2118839649</t>
  </si>
  <si>
    <t>288</t>
  </si>
  <si>
    <t>35889206</t>
  </si>
  <si>
    <t>chránič proudový 4pólový 25A pracovního proudu 0,03A</t>
  </si>
  <si>
    <t>1243649274</t>
  </si>
  <si>
    <t>289</t>
  </si>
  <si>
    <t>741322825</t>
  </si>
  <si>
    <t>Demontáž jistič jednopólový nn do 63 A ze skříně</t>
  </si>
  <si>
    <t>1698082628</t>
  </si>
  <si>
    <t>290</t>
  </si>
  <si>
    <t>741330335</t>
  </si>
  <si>
    <t>Montáž objímka se žárovkou</t>
  </si>
  <si>
    <t>-702940991</t>
  </si>
  <si>
    <t>Pokoj, obývací pokoj, kuchyně</t>
  </si>
  <si>
    <t>291</t>
  </si>
  <si>
    <t>34513187</t>
  </si>
  <si>
    <t>objímka žárovky E27 svorcová 13x1 keramická 1332-857 s kovovým kroužkem</t>
  </si>
  <si>
    <t>1586152022</t>
  </si>
  <si>
    <t>292</t>
  </si>
  <si>
    <t>34711210</t>
  </si>
  <si>
    <t xml:space="preserve">žárovka čirá E27/42W </t>
  </si>
  <si>
    <t>-1898776278</t>
  </si>
  <si>
    <t>293</t>
  </si>
  <si>
    <t>741331032</t>
  </si>
  <si>
    <t>Montáž elektroměru třífázového bez zapojení vodičů</t>
  </si>
  <si>
    <t>680937337</t>
  </si>
  <si>
    <t>294</t>
  </si>
  <si>
    <t>741336841</t>
  </si>
  <si>
    <t>Demontáž elektroměr jednofázový nebo třífázový</t>
  </si>
  <si>
    <t>-165282438</t>
  </si>
  <si>
    <t>295</t>
  </si>
  <si>
    <t>741336875</t>
  </si>
  <si>
    <t>Demontáž termostatu</t>
  </si>
  <si>
    <t>-2020416530</t>
  </si>
  <si>
    <t>Kuchyně REGO</t>
  </si>
  <si>
    <t>Pokoj REGO</t>
  </si>
  <si>
    <t>296</t>
  </si>
  <si>
    <t>741370002</t>
  </si>
  <si>
    <t>Montáž svítidlo žárovkové bytové stropní přisazené 1 zdroj se sklem</t>
  </si>
  <si>
    <t>-599806627</t>
  </si>
  <si>
    <t>Koupelna , kuchyně,chodba</t>
  </si>
  <si>
    <t>297</t>
  </si>
  <si>
    <t>34825001</t>
  </si>
  <si>
    <t>svítidlo interiérové stropní přisazené kruhové D 200-300mm 1300-2000lm</t>
  </si>
  <si>
    <t>379862128</t>
  </si>
  <si>
    <t>298</t>
  </si>
  <si>
    <t>741372021</t>
  </si>
  <si>
    <t>Montáž svítidlo LED interiérové přisazené nástěnné hranaté nebo kruhové do 0,09 m2 se zapojením vodičů</t>
  </si>
  <si>
    <t>198620454</t>
  </si>
  <si>
    <t>299</t>
  </si>
  <si>
    <t>ESTHER280NEW</t>
  </si>
  <si>
    <t>Světlo nad zrcadlo Focco Esther 28x2,9 cm chrom ESTHER280NEW</t>
  </si>
  <si>
    <t>-1834926323</t>
  </si>
  <si>
    <t>300</t>
  </si>
  <si>
    <t>741371841</t>
  </si>
  <si>
    <t>Demontáž svítidla interiérového se standardní paticí nebo int. zdrojem LED přisazeného stropního do 0,09 m2 bez zachování funkčnosti</t>
  </si>
  <si>
    <t>-988939384</t>
  </si>
  <si>
    <t>Kuchyňka</t>
  </si>
  <si>
    <t>301</t>
  </si>
  <si>
    <t>741371844</t>
  </si>
  <si>
    <t>Demontáž svítidla interiérového se standardní paticí nebo int. zdrojem LED přisazeného nástěnného do 0,09 m2 bez zachování funkčnosti</t>
  </si>
  <si>
    <t>-1748034619</t>
  </si>
  <si>
    <t>302</t>
  </si>
  <si>
    <t>741410071</t>
  </si>
  <si>
    <t>Montáž pospojování ochranné konstrukce ostatní vodičem do 16 mm2 uloženým volně nebo pod omítku</t>
  </si>
  <si>
    <t>1217040627</t>
  </si>
  <si>
    <t xml:space="preserve">ochranné pospojování </t>
  </si>
  <si>
    <t>303</t>
  </si>
  <si>
    <t>34140844</t>
  </si>
  <si>
    <t>vodič propojovací jádro Cu lanované izolace PVC 450/750V (H07V-R) 1x6mm2</t>
  </si>
  <si>
    <t>650724289</t>
  </si>
  <si>
    <t>304</t>
  </si>
  <si>
    <t>741420021</t>
  </si>
  <si>
    <t>Montáž svorka hromosvodná se 2 šrouby</t>
  </si>
  <si>
    <t>1550670371</t>
  </si>
  <si>
    <t>305</t>
  </si>
  <si>
    <t>35441895</t>
  </si>
  <si>
    <t>svorka připojovací k připojení kovových částí</t>
  </si>
  <si>
    <t>-970327894</t>
  </si>
  <si>
    <t>koupelna, kuchyně</t>
  </si>
  <si>
    <t>306</t>
  </si>
  <si>
    <t>741810001</t>
  </si>
  <si>
    <t>Celková prohlídka elektrického rozvodu a zařízení do 100 000,- Kč</t>
  </si>
  <si>
    <t>1340852386</t>
  </si>
  <si>
    <t>307</t>
  </si>
  <si>
    <t>998741123</t>
  </si>
  <si>
    <t>Přesun hmot tonážní pro silnoproud ruční v objektech v přes 12 do 24 m</t>
  </si>
  <si>
    <t>2139124926</t>
  </si>
  <si>
    <t>308</t>
  </si>
  <si>
    <t>998741129</t>
  </si>
  <si>
    <t>Příplatek k ručnímu přesunu hmot tonážnímu pro silnoproud za zvětšený přesun ZKD 50 m</t>
  </si>
  <si>
    <t>-1000103159</t>
  </si>
  <si>
    <t>0,031*2 'Přepočtené koeficientem množství</t>
  </si>
  <si>
    <t>742</t>
  </si>
  <si>
    <t>Elektroinstalace - slaboproud</t>
  </si>
  <si>
    <t>315</t>
  </si>
  <si>
    <t>742110002</t>
  </si>
  <si>
    <t>Montáž trubek pro slaboproud plastových ohebných uložených pod omítku</t>
  </si>
  <si>
    <t>805180016</t>
  </si>
  <si>
    <t>316</t>
  </si>
  <si>
    <t>34571150</t>
  </si>
  <si>
    <t>trubka elektroinstalační ohebná z PH, D 13,5/18,7mm</t>
  </si>
  <si>
    <t>-329417860</t>
  </si>
  <si>
    <t>48*1,05 'Přepočtené koeficientem množství</t>
  </si>
  <si>
    <t>317</t>
  </si>
  <si>
    <t>742110506</t>
  </si>
  <si>
    <t>Montáž krabic pro slaboproud zapuštěných plastových odbočných univerzálních s víčkem</t>
  </si>
  <si>
    <t>1276032387</t>
  </si>
  <si>
    <t>318</t>
  </si>
  <si>
    <t>ABB.1SLM004102A1105</t>
  </si>
  <si>
    <t>Rozvodnice zapuštěná IP41/24M, Mistral41F vč. N/PE, plná dvířka</t>
  </si>
  <si>
    <t>-1716523964</t>
  </si>
  <si>
    <t>319</t>
  </si>
  <si>
    <t>742121001</t>
  </si>
  <si>
    <t>Montáž kabelů sdělovacích pro vnitřní rozvody do 15 žil</t>
  </si>
  <si>
    <t>-902040610</t>
  </si>
  <si>
    <t>24</t>
  </si>
  <si>
    <t>320</t>
  </si>
  <si>
    <t>34121301</t>
  </si>
  <si>
    <t>kabel koaxiální, jádro CU, izolace PVC, bílý, impedance 75 Ohm, pr. 7,05mm</t>
  </si>
  <si>
    <t>-1341182851</t>
  </si>
  <si>
    <t>24*1,2 'Přepočtené koeficientem množství</t>
  </si>
  <si>
    <t>321</t>
  </si>
  <si>
    <t>742124003</t>
  </si>
  <si>
    <t>Montáž kabelů datových FTP, UTP, STP pro vnitřní rozvody pevně</t>
  </si>
  <si>
    <t>145755648</t>
  </si>
  <si>
    <t>322</t>
  </si>
  <si>
    <t>34121269</t>
  </si>
  <si>
    <t>kabel datový celkově stíněný Al fólií jádro Cu plné plášť PVC (F/UTP) kategorie 6</t>
  </si>
  <si>
    <t>-317895346</t>
  </si>
  <si>
    <t>335</t>
  </si>
  <si>
    <t>742220801</t>
  </si>
  <si>
    <t>Demontáž ústředny PZTS do 16 ti zón a 4 podsystémů s komunikátorem na PCO a zdrojem</t>
  </si>
  <si>
    <t>-788891433</t>
  </si>
  <si>
    <t>Chodba ve skříni</t>
  </si>
  <si>
    <t>323</t>
  </si>
  <si>
    <t>742310006</t>
  </si>
  <si>
    <t>Montáž domácího nástěnného audio/video telefonu</t>
  </si>
  <si>
    <t>-61464098</t>
  </si>
  <si>
    <t>324</t>
  </si>
  <si>
    <t>742310806</t>
  </si>
  <si>
    <t>Demontáž domácího nástěnného audio/video telefonu</t>
  </si>
  <si>
    <t>-751484896</t>
  </si>
  <si>
    <t>325</t>
  </si>
  <si>
    <t>38226805</t>
  </si>
  <si>
    <t>domovní telefon s ovládáním elektrického zámku</t>
  </si>
  <si>
    <t>-449416835</t>
  </si>
  <si>
    <t>326</t>
  </si>
  <si>
    <t>742330044</t>
  </si>
  <si>
    <t>Montáž datové zásuvky 1 až 6 pozic</t>
  </si>
  <si>
    <t>-2061152372</t>
  </si>
  <si>
    <t>327</t>
  </si>
  <si>
    <t>37451183</t>
  </si>
  <si>
    <t>modul zásuvkový 1xRJ45 osazený 22,5x45mm se záclonkou úhlový UTP Cat6</t>
  </si>
  <si>
    <t>1440910330</t>
  </si>
  <si>
    <t>328</t>
  </si>
  <si>
    <t>34539100</t>
  </si>
  <si>
    <t>rámeček datové zásuvky pro 2 moduly 22,5x45mm</t>
  </si>
  <si>
    <t>680353618</t>
  </si>
  <si>
    <t>329</t>
  </si>
  <si>
    <t>742420121</t>
  </si>
  <si>
    <t>Montáž televizní zásuvky koncové nebo průběžné</t>
  </si>
  <si>
    <t>-189686082</t>
  </si>
  <si>
    <t>330</t>
  </si>
  <si>
    <t>ABB.5011AW0303C</t>
  </si>
  <si>
    <t>Zásuvka TV+R koncová,nástěnná</t>
  </si>
  <si>
    <t>667902806</t>
  </si>
  <si>
    <t>334</t>
  </si>
  <si>
    <t>ABB.5011AW0302B</t>
  </si>
  <si>
    <t>Zásuvka TV+R průchozí (odb.útlum 14 dB), kompletní Tango®</t>
  </si>
  <si>
    <t>-1308753786</t>
  </si>
  <si>
    <t>331</t>
  </si>
  <si>
    <t>11.002.117</t>
  </si>
  <si>
    <t>Rozbočovač EU2242P</t>
  </si>
  <si>
    <t>KS</t>
  </si>
  <si>
    <t>-599553040</t>
  </si>
  <si>
    <t>332</t>
  </si>
  <si>
    <t>998742123</t>
  </si>
  <si>
    <t>Přesun hmot tonážní pro slaboproud ruční v objektech v do 24 m</t>
  </si>
  <si>
    <t>-642434869</t>
  </si>
  <si>
    <t>333</t>
  </si>
  <si>
    <t>998742129</t>
  </si>
  <si>
    <t>Příplatek k ručnímu přesunu hmot tonážnímu pro slaboproud za zvětšený přesun ZKD 50 m</t>
  </si>
  <si>
    <t>-1068409281</t>
  </si>
  <si>
    <t>0,01*2 'Přepočtené koeficientem množství</t>
  </si>
  <si>
    <t>751</t>
  </si>
  <si>
    <t>Vzduchotechnika</t>
  </si>
  <si>
    <t>200</t>
  </si>
  <si>
    <t>751613140</t>
  </si>
  <si>
    <t>Montáž sifonu pro odvod kondenzátu</t>
  </si>
  <si>
    <t>-979814217</t>
  </si>
  <si>
    <t>Pro kotel</t>
  </si>
  <si>
    <t>202</t>
  </si>
  <si>
    <t>48481003</t>
  </si>
  <si>
    <t>sifon pro odvod kondenzátu</t>
  </si>
  <si>
    <t>-2081107816</t>
  </si>
  <si>
    <t>193</t>
  </si>
  <si>
    <t>751614121</t>
  </si>
  <si>
    <t>Montáž čidla CO2</t>
  </si>
  <si>
    <t>106515345</t>
  </si>
  <si>
    <t>195</t>
  </si>
  <si>
    <t>1971021</t>
  </si>
  <si>
    <t>DETEKTOR CO2-3 HUTTERMAN</t>
  </si>
  <si>
    <t>1396521588</t>
  </si>
  <si>
    <t>342</t>
  </si>
  <si>
    <t>998751122</t>
  </si>
  <si>
    <t>Přesun hmot tonážní pro vzduchotechniku ruční v objektech v přes 12 do 24 m</t>
  </si>
  <si>
    <t>708839278</t>
  </si>
  <si>
    <t>343</t>
  </si>
  <si>
    <t>998751129</t>
  </si>
  <si>
    <t>Příplatek k ručnímu přesunu hmot tonážnímu pro vzduchotechniku za zvětšený přesun za ZKD 50 m</t>
  </si>
  <si>
    <t>-1851565949</t>
  </si>
  <si>
    <t>0,001*2 'Přepočtené koeficientem množství</t>
  </si>
  <si>
    <t>762</t>
  </si>
  <si>
    <t>Konstrukce tesařské</t>
  </si>
  <si>
    <t>148</t>
  </si>
  <si>
    <t>762111811</t>
  </si>
  <si>
    <t>Demontáž stěn a příček z hraněného řeziva</t>
  </si>
  <si>
    <t>617416192</t>
  </si>
  <si>
    <t>3*2,9</t>
  </si>
  <si>
    <t>763</t>
  </si>
  <si>
    <t>Konstrukce suché výstavby</t>
  </si>
  <si>
    <t>149</t>
  </si>
  <si>
    <t>763111339</t>
  </si>
  <si>
    <t>SDK příčka tl 125 mm profil CW+UW 100 desky s vysokou mechanickou odolností 1xDFRIH2 12,5mm</t>
  </si>
  <si>
    <t>1973569001</t>
  </si>
  <si>
    <t>Doplnění ostění sprchového koutu po strop</t>
  </si>
  <si>
    <t>0,25*2,85</t>
  </si>
  <si>
    <t>150</t>
  </si>
  <si>
    <t>763121590</t>
  </si>
  <si>
    <t>SDK stěna předsazená pro osazení závěsného WC tl 150 - 250 mm profil CW+UW 50 desky 2xH2 12,5 bez TI</t>
  </si>
  <si>
    <t>-703497586</t>
  </si>
  <si>
    <t>1,1*1,2</t>
  </si>
  <si>
    <t>152</t>
  </si>
  <si>
    <t>763431811</t>
  </si>
  <si>
    <t>Demontáž minerálního podhledu lepeného na stropní konstrukci</t>
  </si>
  <si>
    <t>107303048</t>
  </si>
  <si>
    <t>(3,539+1,289)*0,8-0,92*0,765</t>
  </si>
  <si>
    <t>3,45*4,75+1,44*0,17</t>
  </si>
  <si>
    <t>(4,927+2,59)*2,8-1,584*1,472</t>
  </si>
  <si>
    <t>344</t>
  </si>
  <si>
    <t>998763333</t>
  </si>
  <si>
    <t>Přesun hmot tonážní pro konstrukce montované z desek ruční v objektech v přes 12 do 24 m</t>
  </si>
  <si>
    <t>-1457821662</t>
  </si>
  <si>
    <t>345</t>
  </si>
  <si>
    <t>998763339</t>
  </si>
  <si>
    <t>Příplatek k ručnímu přesunu hmot tonážnímu pro konstrukce montované z desek za zvětšený přesun ZKD 50 m</t>
  </si>
  <si>
    <t>1755396970</t>
  </si>
  <si>
    <t>0,065*2 'Přepočtené koeficientem množství</t>
  </si>
  <si>
    <t>766</t>
  </si>
  <si>
    <t>Konstrukce truhlářské</t>
  </si>
  <si>
    <t>430</t>
  </si>
  <si>
    <t>766411821</t>
  </si>
  <si>
    <t>Demontáž truhlářského obložení stěn z palubek</t>
  </si>
  <si>
    <t>1463798220</t>
  </si>
  <si>
    <t>429</t>
  </si>
  <si>
    <t>766411822</t>
  </si>
  <si>
    <t>Demontáž truhlářského obložení stěn podkladových roštů</t>
  </si>
  <si>
    <t>1458797788</t>
  </si>
  <si>
    <t>356</t>
  </si>
  <si>
    <t>766490813</t>
  </si>
  <si>
    <t>Demontáž polic délky jednoho kusu do 2000 mm</t>
  </si>
  <si>
    <t>1380225919</t>
  </si>
  <si>
    <t>153</t>
  </si>
  <si>
    <t>766491851</t>
  </si>
  <si>
    <t>Demontáž prahů dveří jednokřídlových</t>
  </si>
  <si>
    <t>214038782</t>
  </si>
  <si>
    <t>154</t>
  </si>
  <si>
    <t>766660001</t>
  </si>
  <si>
    <t>Montáž dveřních křídel otvíravých jednokřídlových š do 0,8 m do ocelové zárubně</t>
  </si>
  <si>
    <t>871889042</t>
  </si>
  <si>
    <t>158</t>
  </si>
  <si>
    <t>SLD.0012520.URS</t>
  </si>
  <si>
    <t>dveře dřevěné vnitřní hladké plné 1křídlové 70x197 cm KLASIK/CPL</t>
  </si>
  <si>
    <t>930748375</t>
  </si>
  <si>
    <t>Posuvné do koupelny</t>
  </si>
  <si>
    <t>155</t>
  </si>
  <si>
    <t>SLD.0012523.URS</t>
  </si>
  <si>
    <t>dveře dřevěné vnitřní hladké plné 1křídlové 80x197 cm KLASIK/CPL</t>
  </si>
  <si>
    <t>860049318</t>
  </si>
  <si>
    <t>156</t>
  </si>
  <si>
    <t>SLD.0012748.URS</t>
  </si>
  <si>
    <t>dveře vnitřní hladké ze2/3 zasklené 1křídlové 80x197 cm KLASIK 2/CPL</t>
  </si>
  <si>
    <t>1774667416</t>
  </si>
  <si>
    <t>346</t>
  </si>
  <si>
    <t>766660729</t>
  </si>
  <si>
    <t>Montáž dveřního interiérového kování - štítku s klikou</t>
  </si>
  <si>
    <t>1899960228</t>
  </si>
  <si>
    <t>Kuchyň a pokoj</t>
  </si>
  <si>
    <t>347</t>
  </si>
  <si>
    <t>2154000012</t>
  </si>
  <si>
    <t>Kování štítové nerez</t>
  </si>
  <si>
    <t>1872852382</t>
  </si>
  <si>
    <t>348</t>
  </si>
  <si>
    <t>766660730</t>
  </si>
  <si>
    <t>Montáž dveřního interiérového kování - WC kliky se zámkem</t>
  </si>
  <si>
    <t>-1069800540</t>
  </si>
  <si>
    <t>349</t>
  </si>
  <si>
    <t>2154000016</t>
  </si>
  <si>
    <t>Kování štítové  WC 72 nerez</t>
  </si>
  <si>
    <t>1320611116</t>
  </si>
  <si>
    <t>426</t>
  </si>
  <si>
    <t>766691924</t>
  </si>
  <si>
    <t>Vyvěšení nebo zavěšení křídel plastových dveří pl do 2 m2</t>
  </si>
  <si>
    <t>-1298634461</t>
  </si>
  <si>
    <t>350</t>
  </si>
  <si>
    <t>766691932</t>
  </si>
  <si>
    <t>Seřízení plastového okenního nebo dveřního otvíracího a sklápěcího křídla</t>
  </si>
  <si>
    <t>-412530891</t>
  </si>
  <si>
    <t>1+1+4+2</t>
  </si>
  <si>
    <t>351</t>
  </si>
  <si>
    <t>766695212</t>
  </si>
  <si>
    <t>Montáž truhlářských prahů dveří jednokřídlových š do 10 cm</t>
  </si>
  <si>
    <t>2099261021</t>
  </si>
  <si>
    <t>1+3</t>
  </si>
  <si>
    <t>352</t>
  </si>
  <si>
    <t>61187136</t>
  </si>
  <si>
    <t>práh dveřní dřevěný dubový tl 20mm dl 720mm š 100mm</t>
  </si>
  <si>
    <t>552188921</t>
  </si>
  <si>
    <t>353</t>
  </si>
  <si>
    <t>61187152</t>
  </si>
  <si>
    <t>práh dveřní dřevěný dubový tl 20mm dl 820mm š 70mm</t>
  </si>
  <si>
    <t>568727374</t>
  </si>
  <si>
    <t>163</t>
  </si>
  <si>
    <t>766812840</t>
  </si>
  <si>
    <t>Demontáž kuchyňských linek dřevěných nebo kovových dl přes 1,8 do 2,1 m</t>
  </si>
  <si>
    <t>1447546389</t>
  </si>
  <si>
    <t>165</t>
  </si>
  <si>
    <t>766825811</t>
  </si>
  <si>
    <t>Demontáž truhlářských vestavěných skříní jednokřídlových</t>
  </si>
  <si>
    <t>-1167920427</t>
  </si>
  <si>
    <t>166</t>
  </si>
  <si>
    <t>766825821</t>
  </si>
  <si>
    <t>Demontáž truhlářských vestavěných skříní dvoukřídlových</t>
  </si>
  <si>
    <t>-343814697</t>
  </si>
  <si>
    <t>354</t>
  </si>
  <si>
    <t>998766123</t>
  </si>
  <si>
    <t>Přesun hmot tonážní pro kce truhlářské ruční v objektech v přes 12 do 24 m</t>
  </si>
  <si>
    <t>-1231436131</t>
  </si>
  <si>
    <t>355</t>
  </si>
  <si>
    <t>998766129</t>
  </si>
  <si>
    <t>Příplatek k ručnímu přesunu hmot tonážnímu pro kce truhlářské za zvětšený přesun ZKD 50 m</t>
  </si>
  <si>
    <t>-2067074991</t>
  </si>
  <si>
    <t>0,021*2 'Přepočtené koeficientem množství</t>
  </si>
  <si>
    <t>767</t>
  </si>
  <si>
    <t>Konstrukce zámečnické</t>
  </si>
  <si>
    <t>357</t>
  </si>
  <si>
    <t>767996801</t>
  </si>
  <si>
    <t>Demontáž atypických zámečnických konstrukcí rozebráním hm jednotlivých dílů do 50 kg</t>
  </si>
  <si>
    <t>kg</t>
  </si>
  <si>
    <t>-1178852481</t>
  </si>
  <si>
    <t>Garnyž kuchyně</t>
  </si>
  <si>
    <t>Garnyž koupelna</t>
  </si>
  <si>
    <t>Garnyž obývací pokoj</t>
  </si>
  <si>
    <t>Garnyž ložnice</t>
  </si>
  <si>
    <t>Věšáky koupelna</t>
  </si>
  <si>
    <t>771</t>
  </si>
  <si>
    <t>Podlahy z dlaždic</t>
  </si>
  <si>
    <t>358</t>
  </si>
  <si>
    <t>771111011</t>
  </si>
  <si>
    <t>Vysátí podkladu před pokládkou dlažby</t>
  </si>
  <si>
    <t>1338848492</t>
  </si>
  <si>
    <t>359</t>
  </si>
  <si>
    <t>771121011</t>
  </si>
  <si>
    <t>Nátěr penetrační na podlahu</t>
  </si>
  <si>
    <t>-509605686</t>
  </si>
  <si>
    <t>360</t>
  </si>
  <si>
    <t>771151022</t>
  </si>
  <si>
    <t>Samonivelační stěrka podlah pevnosti 30 MPa tl přes 3 do 5 mm</t>
  </si>
  <si>
    <t>-1105884093</t>
  </si>
  <si>
    <t>428</t>
  </si>
  <si>
    <t>771471810</t>
  </si>
  <si>
    <t>Demontáž soklíků z dlaždic keramických kladených do malty rovných</t>
  </si>
  <si>
    <t>-38283770</t>
  </si>
  <si>
    <t>0,7*2+1</t>
  </si>
  <si>
    <t>361</t>
  </si>
  <si>
    <t>771576114</t>
  </si>
  <si>
    <t>Montáž podlah keramických velkoformátových hladkých lepených flexi rychletuhnoucím lepidlem přes 4 do 6 ks/m2</t>
  </si>
  <si>
    <t>-97924605</t>
  </si>
  <si>
    <t>362</t>
  </si>
  <si>
    <t>DARSE6601</t>
  </si>
  <si>
    <t>Dlažba Rako Cemento světle šedá 30x60 cm reliéfní DARSE660.1</t>
  </si>
  <si>
    <t>-1704715043</t>
  </si>
  <si>
    <t>Dlažba sprchový kout</t>
  </si>
  <si>
    <t>1,08*2</t>
  </si>
  <si>
    <t>433</t>
  </si>
  <si>
    <t>DAKSE6601</t>
  </si>
  <si>
    <t>Dlažba Rako Cemento světle šedá 30x60 cm mat DAKSE660.1</t>
  </si>
  <si>
    <t>-847242463</t>
  </si>
  <si>
    <t>Dlažba mimo sprchový kout</t>
  </si>
  <si>
    <t>4*1,08</t>
  </si>
  <si>
    <t>363</t>
  </si>
  <si>
    <t>771577151</t>
  </si>
  <si>
    <t>Příplatek k montáži podlah keramických do malty za plochu do 5 m2</t>
  </si>
  <si>
    <t>133397101</t>
  </si>
  <si>
    <t>364</t>
  </si>
  <si>
    <t>771591115</t>
  </si>
  <si>
    <t>Podlahy spárování silikonem</t>
  </si>
  <si>
    <t>-741610082</t>
  </si>
  <si>
    <t xml:space="preserve">Styk podlaha - obklad </t>
  </si>
  <si>
    <t>0,92*2+3,539*2+2*0,369</t>
  </si>
  <si>
    <t>365</t>
  </si>
  <si>
    <t>771591121</t>
  </si>
  <si>
    <t>Podlahy separační provazec do pružných spar průměru 4 mm</t>
  </si>
  <si>
    <t>1459446768</t>
  </si>
  <si>
    <t>366</t>
  </si>
  <si>
    <t>771591251</t>
  </si>
  <si>
    <t>Izolace těsnící manžetou pro prostupy potrubí</t>
  </si>
  <si>
    <t>1508069832</t>
  </si>
  <si>
    <t>Odpad sprcha</t>
  </si>
  <si>
    <t>367</t>
  </si>
  <si>
    <t>771592011</t>
  </si>
  <si>
    <t>Čištění vnitřních ploch podlah nebo schodišť po položení dlažby chemickými prostředky</t>
  </si>
  <si>
    <t>945665558</t>
  </si>
  <si>
    <t>368</t>
  </si>
  <si>
    <t>998771123</t>
  </si>
  <si>
    <t>Přesun hmot tonážní pro podlahy z dlaždic ruční v objektech v přes 12 do 24 m</t>
  </si>
  <si>
    <t>-78032035</t>
  </si>
  <si>
    <t>369</t>
  </si>
  <si>
    <t>998771129</t>
  </si>
  <si>
    <t>Příplatek k ručnímu přesunu hmot tonážnímu pro podlahy z dlaždic za zvětšený přesun ZKD 50 m</t>
  </si>
  <si>
    <t>841394357</t>
  </si>
  <si>
    <t>0,119*2 'Přepočtené koeficientem množství</t>
  </si>
  <si>
    <t>775</t>
  </si>
  <si>
    <t>Podlahy skládané</t>
  </si>
  <si>
    <t>372</t>
  </si>
  <si>
    <t>775413115</t>
  </si>
  <si>
    <t>Montáž podlahové lišty ze dřeva tvrdého nebo měkkého lepené</t>
  </si>
  <si>
    <t>-1568664917</t>
  </si>
  <si>
    <t>Soklíky PVC podlah</t>
  </si>
  <si>
    <t>1,22*2+2,72*2-0,8*2-0,7</t>
  </si>
  <si>
    <t>3,55+0,65+1,25*2+3,45*2+4,75+2*0,17-0,8*2</t>
  </si>
  <si>
    <t>4,927*2+2,59*2-0,8</t>
  </si>
  <si>
    <t>373</t>
  </si>
  <si>
    <t>61418203</t>
  </si>
  <si>
    <t>Originální lišta Experto Ultimo 24244</t>
  </si>
  <si>
    <t>-221058274</t>
  </si>
  <si>
    <t>36,904*1,05 'Přepočtené koeficientem množství</t>
  </si>
  <si>
    <t>374</t>
  </si>
  <si>
    <t>998775123</t>
  </si>
  <si>
    <t>Přesun hmot tonážní pro podlahy skládané ruční v objektech v přes 12 do 24 m</t>
  </si>
  <si>
    <t>1594336781</t>
  </si>
  <si>
    <t>383</t>
  </si>
  <si>
    <t>998775129</t>
  </si>
  <si>
    <t>Příplatek k ručnímu přesunu hmot tonážnímu pro podlahy skládané za zvětšený přesun ZKD 50 m</t>
  </si>
  <si>
    <t>69337761</t>
  </si>
  <si>
    <t>776</t>
  </si>
  <si>
    <t>Podlahy povlakové</t>
  </si>
  <si>
    <t>167</t>
  </si>
  <si>
    <t>776111115</t>
  </si>
  <si>
    <t>Broušení podkladu povlakových podlah před litím stěrky</t>
  </si>
  <si>
    <t>-2034704579</t>
  </si>
  <si>
    <t>168</t>
  </si>
  <si>
    <t>776111311</t>
  </si>
  <si>
    <t>Vysátí podkladu povlakových podlah</t>
  </si>
  <si>
    <t>1464985265</t>
  </si>
  <si>
    <t>169</t>
  </si>
  <si>
    <t>776121321</t>
  </si>
  <si>
    <t>Neředěná penetrace savého podkladu povlakových podlah</t>
  </si>
  <si>
    <t>-92443923</t>
  </si>
  <si>
    <t>171</t>
  </si>
  <si>
    <t>776141122</t>
  </si>
  <si>
    <t>Stěrka podlahová nivelační pro vyrovnání podkladu povlakových podlah pevnosti 30 MPa tl přes 3 do 5 mm</t>
  </si>
  <si>
    <t>-1608014126</t>
  </si>
  <si>
    <t>172</t>
  </si>
  <si>
    <t>776201811</t>
  </si>
  <si>
    <t>Demontáž lepených povlakových podlah bez podložky ručně</t>
  </si>
  <si>
    <t>717447520</t>
  </si>
  <si>
    <t>381</t>
  </si>
  <si>
    <t>776231111</t>
  </si>
  <si>
    <t>Lepení lamel a čtverců z vinylu standardním lepidlem</t>
  </si>
  <si>
    <t>2058862240</t>
  </si>
  <si>
    <t>382</t>
  </si>
  <si>
    <t>FTR.31111260.1</t>
  </si>
  <si>
    <t>Vinylová podlaha Ultimo LVT 55 Summer Oak 24244</t>
  </si>
  <si>
    <t>-299214175</t>
  </si>
  <si>
    <t>37,149</t>
  </si>
  <si>
    <t>37,149*1,1 'Přepočtené koeficientem množství</t>
  </si>
  <si>
    <t>176</t>
  </si>
  <si>
    <t>776991111</t>
  </si>
  <si>
    <t>Spárování silikonem</t>
  </si>
  <si>
    <t>1731815165</t>
  </si>
  <si>
    <t>177</t>
  </si>
  <si>
    <t>998776123</t>
  </si>
  <si>
    <t>Přesun hmot tonážní pro podlahy povlakové ruční v objektech v přes 12 do 24 m</t>
  </si>
  <si>
    <t>2139107570</t>
  </si>
  <si>
    <t>178</t>
  </si>
  <si>
    <t>998776129</t>
  </si>
  <si>
    <t>Příplatek k ručnímu přesunu hmot tonážnímu pro podlahy povlakové za zvětšený přesun ZKD 50 m</t>
  </si>
  <si>
    <t>-2069863300</t>
  </si>
  <si>
    <t>0,445*2 'Přepočtené koeficientem množství</t>
  </si>
  <si>
    <t>781</t>
  </si>
  <si>
    <t>Dokončovací práce - obklady</t>
  </si>
  <si>
    <t>384</t>
  </si>
  <si>
    <t>781111011</t>
  </si>
  <si>
    <t>Ometení (oprášení) stěny při přípravě podkladu</t>
  </si>
  <si>
    <t>-1837445365</t>
  </si>
  <si>
    <t>385</t>
  </si>
  <si>
    <t>781121011</t>
  </si>
  <si>
    <t>Nátěr penetrační na stěnu</t>
  </si>
  <si>
    <t>132875297</t>
  </si>
  <si>
    <t>386</t>
  </si>
  <si>
    <t>781131251</t>
  </si>
  <si>
    <t>Izolace pod obklad těsnící manžetou pro prostupy potrubí</t>
  </si>
  <si>
    <t>-1844343646</t>
  </si>
  <si>
    <t>Koupelna baterie sprcha</t>
  </si>
  <si>
    <t>387</t>
  </si>
  <si>
    <t>781472291</t>
  </si>
  <si>
    <t>Příplatek k montáži obkladů keramických lepených cementovým flexibilním lepidlem za plochu do 10 m2</t>
  </si>
  <si>
    <t>-1287514788</t>
  </si>
  <si>
    <t>388</t>
  </si>
  <si>
    <t>781474164</t>
  </si>
  <si>
    <t>Montáž obkladů vnitřních keramických velkoformátových z dekorů přes 4 do 6 ks/m2 lepených flexibilním lepidlem</t>
  </si>
  <si>
    <t>-1099715220</t>
  </si>
  <si>
    <t>432</t>
  </si>
  <si>
    <t>-500857949</t>
  </si>
  <si>
    <t>17,912</t>
  </si>
  <si>
    <t>Ztratné navíc</t>
  </si>
  <si>
    <t>19,912*1,15 'Přepočtené koeficientem množství</t>
  </si>
  <si>
    <t>390</t>
  </si>
  <si>
    <t>781491011</t>
  </si>
  <si>
    <t>Montáž zrcadel plochy do 1 m2 lepených silikonovým tmelem na podkladní omítku</t>
  </si>
  <si>
    <t>-1192647194</t>
  </si>
  <si>
    <t>391</t>
  </si>
  <si>
    <t>63465126</t>
  </si>
  <si>
    <t>zrcadlo nemontované čiré tl 5mm max rozměr 3210x2250mm</t>
  </si>
  <si>
    <t>-1087485042</t>
  </si>
  <si>
    <t>Rozměr</t>
  </si>
  <si>
    <t>0,75*1</t>
  </si>
  <si>
    <t>0,75*1,1 'Přepočtené koeficientem množství</t>
  </si>
  <si>
    <t>179</t>
  </si>
  <si>
    <t>781491822</t>
  </si>
  <si>
    <t>Demontáž vanových dvířek plastových lepených s rámem</t>
  </si>
  <si>
    <t>-583277298</t>
  </si>
  <si>
    <t>431</t>
  </si>
  <si>
    <t>781491831</t>
  </si>
  <si>
    <t>Demontáž zrcadel lepených</t>
  </si>
  <si>
    <t>929740121</t>
  </si>
  <si>
    <t>0,5</t>
  </si>
  <si>
    <t>393</t>
  </si>
  <si>
    <t>781492211</t>
  </si>
  <si>
    <t>Montáž profilů rohových lepených flexibilním cementovým lepidlem</t>
  </si>
  <si>
    <t>939387126</t>
  </si>
  <si>
    <t>Obklady koupelna s WC</t>
  </si>
  <si>
    <t>394</t>
  </si>
  <si>
    <t>19416005</t>
  </si>
  <si>
    <t>lišta ukončovací z eloxovaného hliníku 10mm</t>
  </si>
  <si>
    <t>-947763441</t>
  </si>
  <si>
    <t>16*1,2 'Přepočtené koeficientem množství</t>
  </si>
  <si>
    <t>395</t>
  </si>
  <si>
    <t>781493610</t>
  </si>
  <si>
    <t>Montáž vanových plastových dvířek lepených s uchycením na magnet</t>
  </si>
  <si>
    <t>-69135998</t>
  </si>
  <si>
    <t>Koupelna vodoměr</t>
  </si>
  <si>
    <t>396</t>
  </si>
  <si>
    <t>ALP.AVD004</t>
  </si>
  <si>
    <t>Magnetická vanová dvířka (pod obklady) výškově stavitelná</t>
  </si>
  <si>
    <t>1533786140</t>
  </si>
  <si>
    <t>397</t>
  </si>
  <si>
    <t>781495141</t>
  </si>
  <si>
    <t>Průnik obkladem kruhový do DN 30</t>
  </si>
  <si>
    <t>1917020379</t>
  </si>
  <si>
    <t>Koupelna sprchová a umyvadlová baterie, kotel</t>
  </si>
  <si>
    <t>2+2+4</t>
  </si>
  <si>
    <t>398</t>
  </si>
  <si>
    <t>781495142</t>
  </si>
  <si>
    <t>Průnik obkladem kruhový do DN 90</t>
  </si>
  <si>
    <t>-1350552458</t>
  </si>
  <si>
    <t xml:space="preserve">zásuvky a vypínače koupelna </t>
  </si>
  <si>
    <t>3+2</t>
  </si>
  <si>
    <t>Sifon umyvadlo</t>
  </si>
  <si>
    <t>399</t>
  </si>
  <si>
    <t>781495143</t>
  </si>
  <si>
    <t>Průnik obkladem kruhový přes DN 90</t>
  </si>
  <si>
    <t>2037447932</t>
  </si>
  <si>
    <t xml:space="preserve">WC </t>
  </si>
  <si>
    <t>400</t>
  </si>
  <si>
    <t>781495211</t>
  </si>
  <si>
    <t>Čištění vnitřních ploch stěn po provedení obkladu chemickými prostředky</t>
  </si>
  <si>
    <t>-1777661315</t>
  </si>
  <si>
    <t>401</t>
  </si>
  <si>
    <t>998781123</t>
  </si>
  <si>
    <t>Přesun hmot tonážní pro obklady keramické ruční v objektech v přes 12 do 24 m</t>
  </si>
  <si>
    <t>120235515</t>
  </si>
  <si>
    <t>402</t>
  </si>
  <si>
    <t>998781129</t>
  </si>
  <si>
    <t>Příplatek k ručnímu přesunu hmot tonážnímu pro obklady keramické za zvětšený přesun ZKD 50 m</t>
  </si>
  <si>
    <t>-148162827</t>
  </si>
  <si>
    <t>0,184*2 'Přepočtené koeficientem množství</t>
  </si>
  <si>
    <t>783</t>
  </si>
  <si>
    <t>Dokončovací práce - nátěry</t>
  </si>
  <si>
    <t>404</t>
  </si>
  <si>
    <t>783301401</t>
  </si>
  <si>
    <t>Ometení zámečnických konstrukcí</t>
  </si>
  <si>
    <t>1687610502</t>
  </si>
  <si>
    <t>Zárubně</t>
  </si>
  <si>
    <t>2*4</t>
  </si>
  <si>
    <t>405</t>
  </si>
  <si>
    <t>783306805</t>
  </si>
  <si>
    <t>Odstranění nátěru ze zámečnických konstrukcí opálením</t>
  </si>
  <si>
    <t>-563505807</t>
  </si>
  <si>
    <t>406</t>
  </si>
  <si>
    <t>783314101</t>
  </si>
  <si>
    <t>Základní jednonásobný syntetický nátěr zámečnických konstrukcí</t>
  </si>
  <si>
    <t>-1527943563</t>
  </si>
  <si>
    <t>407</t>
  </si>
  <si>
    <t>783315101</t>
  </si>
  <si>
    <t>Mezinátěr jednonásobný syntetický standardní zámečnických konstrukcí</t>
  </si>
  <si>
    <t>-1645829978</t>
  </si>
  <si>
    <t>408</t>
  </si>
  <si>
    <t>783317101</t>
  </si>
  <si>
    <t>Krycí jednonásobný syntetický standardní nátěr zámečnických konstrukcí</t>
  </si>
  <si>
    <t>608964159</t>
  </si>
  <si>
    <t>409</t>
  </si>
  <si>
    <t>783342101</t>
  </si>
  <si>
    <t>Tmelení včetně přebroušení zámečnických konstrukcí polyuretanovým tmelem</t>
  </si>
  <si>
    <t>1144585714</t>
  </si>
  <si>
    <t>784</t>
  </si>
  <si>
    <t>Dokončovací práce - malby a tapety</t>
  </si>
  <si>
    <t>410</t>
  </si>
  <si>
    <t>784111001</t>
  </si>
  <si>
    <t>Oprášení (ometení ) podkladu v místnostech v do 3,80 m</t>
  </si>
  <si>
    <t>1178010501</t>
  </si>
  <si>
    <t>STROPY</t>
  </si>
  <si>
    <t>STĚNY</t>
  </si>
  <si>
    <t>Odpočet obklady kopelna s WC</t>
  </si>
  <si>
    <t>411</t>
  </si>
  <si>
    <t>784111011</t>
  </si>
  <si>
    <t>Obroušení podkladu omítnutého v místnostech v do 3,80 m</t>
  </si>
  <si>
    <t>-711733486</t>
  </si>
  <si>
    <t>412</t>
  </si>
  <si>
    <t>784121001</t>
  </si>
  <si>
    <t>Oškrabání malby v místnostech v do 3,80 m</t>
  </si>
  <si>
    <t>2144435080</t>
  </si>
  <si>
    <t>413</t>
  </si>
  <si>
    <t>784121011</t>
  </si>
  <si>
    <t>Rozmývání podkladu po oškrabání malby v místnostech v do 3,80 m</t>
  </si>
  <si>
    <t>-1267329111</t>
  </si>
  <si>
    <t>414</t>
  </si>
  <si>
    <t>784161001</t>
  </si>
  <si>
    <t>Tmelení spar a rohů šířky do 3 mm akrylátovým tmelem v místnostech v do 3,80 m</t>
  </si>
  <si>
    <t>1352873740</t>
  </si>
  <si>
    <t>Trhliny</t>
  </si>
  <si>
    <t>415</t>
  </si>
  <si>
    <t>784171101</t>
  </si>
  <si>
    <t>Zakrytí vnitřních podlah včetně pozdějšího odkrytí</t>
  </si>
  <si>
    <t>1123675399</t>
  </si>
  <si>
    <t>416</t>
  </si>
  <si>
    <t>28323157</t>
  </si>
  <si>
    <t>fólie pro malířské potřeby zakrývací tl 14µ 4x5m</t>
  </si>
  <si>
    <t>409331537</t>
  </si>
  <si>
    <t>41,115*1,05 'Přepočtené koeficientem množství</t>
  </si>
  <si>
    <t>417</t>
  </si>
  <si>
    <t>784171111</t>
  </si>
  <si>
    <t>Zakrytí vnitřních ploch stěn v místnostech v do 3,80 m</t>
  </si>
  <si>
    <t>-1333303265</t>
  </si>
  <si>
    <t>418</t>
  </si>
  <si>
    <t>2040016513</t>
  </si>
  <si>
    <t>20*1,05 'Přepočtené koeficientem množství</t>
  </si>
  <si>
    <t>419</t>
  </si>
  <si>
    <t>784181121</t>
  </si>
  <si>
    <t>Hloubková jednonásobná bezbarvá penetrace podkladu v místnostech v do 3,80 m</t>
  </si>
  <si>
    <t>-49307788</t>
  </si>
  <si>
    <t>420</t>
  </si>
  <si>
    <t>784211101</t>
  </si>
  <si>
    <t>Dvojnásobné bílé malby ze směsí za mokra výborně oděruvzdorných v místnostech v do 3,80 m</t>
  </si>
  <si>
    <t>-1954169893</t>
  </si>
  <si>
    <t>421</t>
  </si>
  <si>
    <t>784211141</t>
  </si>
  <si>
    <t>Příplatek k cenám 2x maleb ze směsí za mokra oděruvzdorných za provádění pl do 5 m2</t>
  </si>
  <si>
    <t>-777169552</t>
  </si>
  <si>
    <t>786</t>
  </si>
  <si>
    <t>Dokončovací práce - čalounické úpravy</t>
  </si>
  <si>
    <t>434</t>
  </si>
  <si>
    <t>786624111</t>
  </si>
  <si>
    <t>Montáž lamelové žaluzie do oken zdvojených dřevěných otevíravých, sklápěcích a vyklápěcích</t>
  </si>
  <si>
    <t>1952638279</t>
  </si>
  <si>
    <t>1,584*1,472+2,9*1,47+0,928*0,778+0,92*0,765</t>
  </si>
  <si>
    <t>435</t>
  </si>
  <si>
    <t>55346200</t>
  </si>
  <si>
    <t>žaluzie horizontální interiérové</t>
  </si>
  <si>
    <t>1024093715</t>
  </si>
  <si>
    <t>8,02*1,05 'Přepočtené koeficientem množství</t>
  </si>
  <si>
    <t>336</t>
  </si>
  <si>
    <t>786671131</t>
  </si>
  <si>
    <t>Montáž čalounění dveří jednokřídlových</t>
  </si>
  <si>
    <t>1304084824</t>
  </si>
  <si>
    <t>Vstupní dveře</t>
  </si>
  <si>
    <t>337</t>
  </si>
  <si>
    <t>786679101</t>
  </si>
  <si>
    <t>Příplatek k montáži čalouněných dveří za obití okrajů čalounickými hřebíky</t>
  </si>
  <si>
    <t>858020953</t>
  </si>
  <si>
    <t>338</t>
  </si>
  <si>
    <t>31414450</t>
  </si>
  <si>
    <t>hřebík čalounický 1,8x20mm</t>
  </si>
  <si>
    <t>-466022098</t>
  </si>
  <si>
    <t>339</t>
  </si>
  <si>
    <t>61174247</t>
  </si>
  <si>
    <t>čalounění dveří kompletní pro dveře 90cm x 212cm, barva ořech extra</t>
  </si>
  <si>
    <t>-959379774</t>
  </si>
  <si>
    <t>340</t>
  </si>
  <si>
    <t>998786123</t>
  </si>
  <si>
    <t>Přesun hmot tonážní pro stínění a čalounické úpravy ruční v objektech v přes 12 do 24 m</t>
  </si>
  <si>
    <t>-2144033579</t>
  </si>
  <si>
    <t>341</t>
  </si>
  <si>
    <t>998786129</t>
  </si>
  <si>
    <t>Příplatek k ručnímu přesunu hmot tonážnímu pro stínění a čalounické úpravy za zvětšený přesun ZKD 50 m</t>
  </si>
  <si>
    <t>96474843</t>
  </si>
  <si>
    <t>0,017*2 'Přepočtené koeficientem množství</t>
  </si>
  <si>
    <t>HZS</t>
  </si>
  <si>
    <t>Hodinové zúčtovací sazby</t>
  </si>
  <si>
    <t>427</t>
  </si>
  <si>
    <t>HZS4212</t>
  </si>
  <si>
    <t>Hodinová zúčtovací sazba revizní technik specialista</t>
  </si>
  <si>
    <t>hod</t>
  </si>
  <si>
    <t>512</t>
  </si>
  <si>
    <t>310553982</t>
  </si>
  <si>
    <t>Revize plyn</t>
  </si>
  <si>
    <t>VRN</t>
  </si>
  <si>
    <t>Vedlejší rozpočtové náklady</t>
  </si>
  <si>
    <t>VRN3</t>
  </si>
  <si>
    <t>Zařízení staveniště</t>
  </si>
  <si>
    <t>422</t>
  </si>
  <si>
    <t>030001000</t>
  </si>
  <si>
    <t>den</t>
  </si>
  <si>
    <t>1024</t>
  </si>
  <si>
    <t>2138504465</t>
  </si>
  <si>
    <t>VRN4</t>
  </si>
  <si>
    <t>Inženýrská činnost</t>
  </si>
  <si>
    <t>423</t>
  </si>
  <si>
    <t>045002000</t>
  </si>
  <si>
    <t>Kompletační a koordinační činnost</t>
  </si>
  <si>
    <t>1524588797</t>
  </si>
  <si>
    <t>VRN7</t>
  </si>
  <si>
    <t>Provozní vlivy</t>
  </si>
  <si>
    <t>424</t>
  </si>
  <si>
    <t>070001000</t>
  </si>
  <si>
    <t>1084695644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</si>
</sst>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37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9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9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2" fillId="4" borderId="0" xfId="0" applyFont="1" applyFill="1" applyAlignment="1" applyProtection="1">
      <alignment horizontal="center" vertical="center"/>
    </xf>
    <xf numFmtId="0" fontId="23" fillId="0" borderId="16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0" fillId="0" borderId="14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3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9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0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2" fillId="4" borderId="16" xfId="0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1" fillId="0" borderId="12" xfId="0" applyNumberFormat="1" applyFont="1" applyBorder="1" applyAlignment="1" applyProtection="1"/>
    <xf numFmtId="166" fontId="31" fillId="0" borderId="13" xfId="0" applyNumberFormat="1" applyFont="1" applyBorder="1" applyAlignment="1" applyProtection="1"/>
    <xf numFmtId="4" fontId="32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2" xfId="0" applyFont="1" applyBorder="1" applyAlignment="1" applyProtection="1">
      <alignment horizontal="center" vertical="center"/>
    </xf>
    <xf numFmtId="49" fontId="22" fillId="0" borderId="22" xfId="0" applyNumberFormat="1" applyFont="1" applyBorder="1" applyAlignment="1" applyProtection="1">
      <alignment horizontal="left" vertical="center" wrapText="1"/>
    </xf>
    <xf numFmtId="0" fontId="22" fillId="0" borderId="22" xfId="0" applyFont="1" applyBorder="1" applyAlignment="1" applyProtection="1">
      <alignment horizontal="left" vertical="center" wrapText="1"/>
    </xf>
    <xf numFmtId="0" fontId="22" fillId="0" borderId="22" xfId="0" applyFont="1" applyBorder="1" applyAlignment="1" applyProtection="1">
      <alignment horizontal="center" vertical="center" wrapText="1"/>
    </xf>
    <xf numFmtId="167" fontId="22" fillId="0" borderId="22" xfId="0" applyNumberFormat="1" applyFont="1" applyBorder="1" applyAlignment="1" applyProtection="1">
      <alignment vertical="center"/>
    </xf>
    <xf numFmtId="4" fontId="22" fillId="2" borderId="22" xfId="0" applyNumberFormat="1" applyFont="1" applyFill="1" applyBorder="1" applyAlignment="1" applyProtection="1">
      <alignment vertical="center"/>
      <protection locked="0"/>
    </xf>
    <xf numFmtId="4" fontId="22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5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3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167" fontId="34" fillId="0" borderId="22" xfId="0" applyNumberFormat="1" applyFont="1" applyBorder="1" applyAlignment="1" applyProtection="1">
      <alignment vertical="center"/>
    </xf>
    <xf numFmtId="4" fontId="34" fillId="2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23" fillId="2" borderId="19" xfId="0" applyFont="1" applyFill="1" applyBorder="1" applyAlignment="1" applyProtection="1">
      <alignment horizontal="left" vertical="center"/>
      <protection locked="0"/>
    </xf>
    <xf numFmtId="0" fontId="23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3" fillId="0" borderId="20" xfId="0" applyNumberFormat="1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7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8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14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22" fillId="4" borderId="6" xfId="0" applyFont="1" applyFill="1" applyBorder="1" applyAlignment="1" applyProtection="1">
      <alignment horizontal="center" vertical="center"/>
    </xf>
    <xf numFmtId="0" fontId="22" fillId="4" borderId="7" xfId="0" applyFont="1" applyFill="1" applyBorder="1" applyAlignment="1" applyProtection="1">
      <alignment horizontal="left"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7" xfId="0" applyFont="1" applyFill="1" applyBorder="1" applyAlignment="1" applyProtection="1">
      <alignment horizontal="right" vertical="center"/>
    </xf>
    <xf numFmtId="0" fontId="22" fillId="4" borderId="8" xfId="0" applyFont="1" applyFill="1" applyBorder="1" applyAlignment="1" applyProtection="1">
      <alignment horizontal="left" vertical="center"/>
    </xf>
    <xf numFmtId="4" fontId="27" fillId="0" borderId="0" xfId="0" applyNumberFormat="1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0" fillId="0" borderId="0" xfId="0"/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97"/>
  <sheetViews>
    <sheetView showGridLines="0" topLeftCell="A82" workbookViewId="0"/>
  </sheetViews>
  <sheetFormatPr defaultRowHeight="15" x14ac:dyDescent="0.2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 x14ac:dyDescent="0.2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s="1" customFormat="1" ht="36.950000000000003" customHeight="1" x14ac:dyDescent="0.2">
      <c r="AR2" s="285"/>
      <c r="AS2" s="285"/>
      <c r="AT2" s="285"/>
      <c r="AU2" s="285"/>
      <c r="AV2" s="285"/>
      <c r="AW2" s="285"/>
      <c r="AX2" s="285"/>
      <c r="AY2" s="285"/>
      <c r="AZ2" s="285"/>
      <c r="BA2" s="285"/>
      <c r="BB2" s="285"/>
      <c r="BC2" s="285"/>
      <c r="BD2" s="285"/>
      <c r="BE2" s="285"/>
      <c r="BS2" s="17" t="s">
        <v>6</v>
      </c>
      <c r="BT2" s="17" t="s">
        <v>7</v>
      </c>
    </row>
    <row r="3" spans="1:74" s="1" customFormat="1" ht="6.95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s="1" customFormat="1" ht="24.95" customHeight="1" x14ac:dyDescent="0.2">
      <c r="B4" s="21"/>
      <c r="C4" s="22"/>
      <c r="D4" s="23" t="s">
        <v>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10</v>
      </c>
      <c r="BE4" s="25" t="s">
        <v>11</v>
      </c>
      <c r="BS4" s="17" t="s">
        <v>12</v>
      </c>
    </row>
    <row r="5" spans="1:74" s="1" customFormat="1" ht="12" customHeight="1" x14ac:dyDescent="0.2">
      <c r="B5" s="21"/>
      <c r="C5" s="22"/>
      <c r="D5" s="26" t="s">
        <v>13</v>
      </c>
      <c r="E5" s="22"/>
      <c r="F5" s="22"/>
      <c r="G5" s="22"/>
      <c r="H5" s="22"/>
      <c r="I5" s="22"/>
      <c r="J5" s="22"/>
      <c r="K5" s="248" t="s">
        <v>14</v>
      </c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2"/>
      <c r="AL5" s="22"/>
      <c r="AM5" s="22"/>
      <c r="AN5" s="22"/>
      <c r="AO5" s="22"/>
      <c r="AP5" s="22"/>
      <c r="AQ5" s="22"/>
      <c r="AR5" s="20"/>
      <c r="BE5" s="245" t="s">
        <v>15</v>
      </c>
      <c r="BS5" s="17" t="s">
        <v>6</v>
      </c>
    </row>
    <row r="6" spans="1:74" s="1" customFormat="1" ht="36.950000000000003" customHeight="1" x14ac:dyDescent="0.2">
      <c r="B6" s="21"/>
      <c r="C6" s="22"/>
      <c r="D6" s="28" t="s">
        <v>16</v>
      </c>
      <c r="E6" s="22"/>
      <c r="F6" s="22"/>
      <c r="G6" s="22"/>
      <c r="H6" s="22"/>
      <c r="I6" s="22"/>
      <c r="J6" s="22"/>
      <c r="K6" s="250" t="s">
        <v>17</v>
      </c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  <c r="AG6" s="249"/>
      <c r="AH6" s="249"/>
      <c r="AI6" s="249"/>
      <c r="AJ6" s="249"/>
      <c r="AK6" s="22"/>
      <c r="AL6" s="22"/>
      <c r="AM6" s="22"/>
      <c r="AN6" s="22"/>
      <c r="AO6" s="22"/>
      <c r="AP6" s="22"/>
      <c r="AQ6" s="22"/>
      <c r="AR6" s="20"/>
      <c r="BE6" s="246"/>
      <c r="BS6" s="17" t="s">
        <v>6</v>
      </c>
    </row>
    <row r="7" spans="1:74" s="1" customFormat="1" ht="12" customHeight="1" x14ac:dyDescent="0.2">
      <c r="B7" s="21"/>
      <c r="C7" s="22"/>
      <c r="D7" s="29" t="s">
        <v>18</v>
      </c>
      <c r="E7" s="22"/>
      <c r="F7" s="22"/>
      <c r="G7" s="22"/>
      <c r="H7" s="22"/>
      <c r="I7" s="22"/>
      <c r="J7" s="22"/>
      <c r="K7" s="27" t="s">
        <v>1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9" t="s">
        <v>19</v>
      </c>
      <c r="AL7" s="22"/>
      <c r="AM7" s="22"/>
      <c r="AN7" s="27" t="s">
        <v>1</v>
      </c>
      <c r="AO7" s="22"/>
      <c r="AP7" s="22"/>
      <c r="AQ7" s="22"/>
      <c r="AR7" s="20"/>
      <c r="BE7" s="246"/>
      <c r="BS7" s="17" t="s">
        <v>6</v>
      </c>
    </row>
    <row r="8" spans="1:74" s="1" customFormat="1" ht="12" customHeight="1" x14ac:dyDescent="0.2">
      <c r="B8" s="21"/>
      <c r="C8" s="22"/>
      <c r="D8" s="29" t="s">
        <v>20</v>
      </c>
      <c r="E8" s="22"/>
      <c r="F8" s="22"/>
      <c r="G8" s="22"/>
      <c r="H8" s="22"/>
      <c r="I8" s="22"/>
      <c r="J8" s="22"/>
      <c r="K8" s="27" t="s">
        <v>21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9" t="s">
        <v>22</v>
      </c>
      <c r="AL8" s="22"/>
      <c r="AM8" s="22"/>
      <c r="AN8" s="30" t="s">
        <v>23</v>
      </c>
      <c r="AO8" s="22"/>
      <c r="AP8" s="22"/>
      <c r="AQ8" s="22"/>
      <c r="AR8" s="20"/>
      <c r="BE8" s="246"/>
      <c r="BS8" s="17" t="s">
        <v>6</v>
      </c>
    </row>
    <row r="9" spans="1:74" s="1" customFormat="1" ht="14.45" customHeight="1" x14ac:dyDescent="0.2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246"/>
      <c r="BS9" s="17" t="s">
        <v>6</v>
      </c>
    </row>
    <row r="10" spans="1:74" s="1" customFormat="1" ht="12" customHeight="1" x14ac:dyDescent="0.2">
      <c r="B10" s="21"/>
      <c r="C10" s="22"/>
      <c r="D10" s="29" t="s">
        <v>24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9" t="s">
        <v>25</v>
      </c>
      <c r="AL10" s="22"/>
      <c r="AM10" s="22"/>
      <c r="AN10" s="27" t="s">
        <v>1</v>
      </c>
      <c r="AO10" s="22"/>
      <c r="AP10" s="22"/>
      <c r="AQ10" s="22"/>
      <c r="AR10" s="20"/>
      <c r="BE10" s="246"/>
      <c r="BS10" s="17" t="s">
        <v>6</v>
      </c>
    </row>
    <row r="11" spans="1:74" s="1" customFormat="1" ht="18.399999999999999" customHeight="1" x14ac:dyDescent="0.2">
      <c r="B11" s="21"/>
      <c r="C11" s="22"/>
      <c r="D11" s="22"/>
      <c r="E11" s="27" t="s">
        <v>21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9" t="s">
        <v>26</v>
      </c>
      <c r="AL11" s="22"/>
      <c r="AM11" s="22"/>
      <c r="AN11" s="27" t="s">
        <v>1</v>
      </c>
      <c r="AO11" s="22"/>
      <c r="AP11" s="22"/>
      <c r="AQ11" s="22"/>
      <c r="AR11" s="20"/>
      <c r="BE11" s="246"/>
      <c r="BS11" s="17" t="s">
        <v>6</v>
      </c>
    </row>
    <row r="12" spans="1:74" s="1" customFormat="1" ht="6.95" customHeight="1" x14ac:dyDescent="0.2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246"/>
      <c r="BS12" s="17" t="s">
        <v>6</v>
      </c>
    </row>
    <row r="13" spans="1:74" s="1" customFormat="1" ht="12" customHeight="1" x14ac:dyDescent="0.2">
      <c r="B13" s="21"/>
      <c r="C13" s="22"/>
      <c r="D13" s="29" t="s">
        <v>27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9" t="s">
        <v>25</v>
      </c>
      <c r="AL13" s="22"/>
      <c r="AM13" s="22"/>
      <c r="AN13" s="31" t="s">
        <v>28</v>
      </c>
      <c r="AO13" s="22"/>
      <c r="AP13" s="22"/>
      <c r="AQ13" s="22"/>
      <c r="AR13" s="20"/>
      <c r="BE13" s="246"/>
      <c r="BS13" s="17" t="s">
        <v>6</v>
      </c>
    </row>
    <row r="14" spans="1:74" ht="12.75" x14ac:dyDescent="0.2">
      <c r="B14" s="21"/>
      <c r="C14" s="22"/>
      <c r="D14" s="22"/>
      <c r="E14" s="251" t="s">
        <v>28</v>
      </c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9" t="s">
        <v>26</v>
      </c>
      <c r="AL14" s="22"/>
      <c r="AM14" s="22"/>
      <c r="AN14" s="31" t="s">
        <v>28</v>
      </c>
      <c r="AO14" s="22"/>
      <c r="AP14" s="22"/>
      <c r="AQ14" s="22"/>
      <c r="AR14" s="20"/>
      <c r="BE14" s="246"/>
      <c r="BS14" s="17" t="s">
        <v>6</v>
      </c>
    </row>
    <row r="15" spans="1:74" s="1" customFormat="1" ht="6.95" customHeight="1" x14ac:dyDescent="0.2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246"/>
      <c r="BS15" s="17" t="s">
        <v>4</v>
      </c>
    </row>
    <row r="16" spans="1:74" s="1" customFormat="1" ht="12" customHeight="1" x14ac:dyDescent="0.2">
      <c r="B16" s="21"/>
      <c r="C16" s="22"/>
      <c r="D16" s="29" t="s">
        <v>29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9" t="s">
        <v>25</v>
      </c>
      <c r="AL16" s="22"/>
      <c r="AM16" s="22"/>
      <c r="AN16" s="27" t="s">
        <v>1</v>
      </c>
      <c r="AO16" s="22"/>
      <c r="AP16" s="22"/>
      <c r="AQ16" s="22"/>
      <c r="AR16" s="20"/>
      <c r="BE16" s="246"/>
      <c r="BS16" s="17" t="s">
        <v>4</v>
      </c>
    </row>
    <row r="17" spans="1:71" s="1" customFormat="1" ht="18.399999999999999" customHeight="1" x14ac:dyDescent="0.2">
      <c r="B17" s="21"/>
      <c r="C17" s="22"/>
      <c r="D17" s="22"/>
      <c r="E17" s="27" t="s">
        <v>21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9" t="s">
        <v>26</v>
      </c>
      <c r="AL17" s="22"/>
      <c r="AM17" s="22"/>
      <c r="AN17" s="27" t="s">
        <v>1</v>
      </c>
      <c r="AO17" s="22"/>
      <c r="AP17" s="22"/>
      <c r="AQ17" s="22"/>
      <c r="AR17" s="20"/>
      <c r="BE17" s="246"/>
      <c r="BS17" s="17" t="s">
        <v>30</v>
      </c>
    </row>
    <row r="18" spans="1:71" s="1" customFormat="1" ht="6.95" customHeight="1" x14ac:dyDescent="0.2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246"/>
      <c r="BS18" s="17" t="s">
        <v>6</v>
      </c>
    </row>
    <row r="19" spans="1:71" s="1" customFormat="1" ht="12" customHeight="1" x14ac:dyDescent="0.2">
      <c r="B19" s="21"/>
      <c r="C19" s="22"/>
      <c r="D19" s="29" t="s">
        <v>31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9" t="s">
        <v>25</v>
      </c>
      <c r="AL19" s="22"/>
      <c r="AM19" s="22"/>
      <c r="AN19" s="27" t="s">
        <v>1</v>
      </c>
      <c r="AO19" s="22"/>
      <c r="AP19" s="22"/>
      <c r="AQ19" s="22"/>
      <c r="AR19" s="20"/>
      <c r="BE19" s="246"/>
      <c r="BS19" s="17" t="s">
        <v>6</v>
      </c>
    </row>
    <row r="20" spans="1:71" s="1" customFormat="1" ht="18.399999999999999" customHeight="1" x14ac:dyDescent="0.2">
      <c r="B20" s="21"/>
      <c r="C20" s="22"/>
      <c r="D20" s="22"/>
      <c r="E20" s="27" t="s">
        <v>21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9" t="s">
        <v>26</v>
      </c>
      <c r="AL20" s="22"/>
      <c r="AM20" s="22"/>
      <c r="AN20" s="27" t="s">
        <v>1</v>
      </c>
      <c r="AO20" s="22"/>
      <c r="AP20" s="22"/>
      <c r="AQ20" s="22"/>
      <c r="AR20" s="20"/>
      <c r="BE20" s="246"/>
      <c r="BS20" s="17" t="s">
        <v>30</v>
      </c>
    </row>
    <row r="21" spans="1:71" s="1" customFormat="1" ht="6.95" customHeight="1" x14ac:dyDescent="0.2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246"/>
    </row>
    <row r="22" spans="1:71" s="1" customFormat="1" ht="12" customHeight="1" x14ac:dyDescent="0.2">
      <c r="B22" s="21"/>
      <c r="C22" s="22"/>
      <c r="D22" s="29" t="s">
        <v>32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246"/>
    </row>
    <row r="23" spans="1:71" s="1" customFormat="1" ht="16.5" customHeight="1" x14ac:dyDescent="0.2">
      <c r="B23" s="21"/>
      <c r="C23" s="22"/>
      <c r="D23" s="22"/>
      <c r="E23" s="253" t="s">
        <v>1</v>
      </c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3"/>
      <c r="AO23" s="22"/>
      <c r="AP23" s="22"/>
      <c r="AQ23" s="22"/>
      <c r="AR23" s="20"/>
      <c r="BE23" s="246"/>
    </row>
    <row r="24" spans="1:71" s="1" customFormat="1" ht="6.95" customHeight="1" x14ac:dyDescent="0.2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246"/>
    </row>
    <row r="25" spans="1:71" s="1" customFormat="1" ht="6.95" customHeight="1" x14ac:dyDescent="0.2">
      <c r="B25" s="21"/>
      <c r="C25" s="22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22"/>
      <c r="AQ25" s="22"/>
      <c r="AR25" s="20"/>
      <c r="BE25" s="246"/>
    </row>
    <row r="26" spans="1:71" s="2" customFormat="1" ht="25.9" customHeight="1" x14ac:dyDescent="0.2">
      <c r="A26" s="34"/>
      <c r="B26" s="35"/>
      <c r="C26" s="36"/>
      <c r="D26" s="37" t="s">
        <v>33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254">
        <f>ROUND(AG94,2)</f>
        <v>0</v>
      </c>
      <c r="AL26" s="255"/>
      <c r="AM26" s="255"/>
      <c r="AN26" s="255"/>
      <c r="AO26" s="255"/>
      <c r="AP26" s="36"/>
      <c r="AQ26" s="36"/>
      <c r="AR26" s="39"/>
      <c r="BE26" s="246"/>
    </row>
    <row r="27" spans="1:71" s="2" customFormat="1" ht="6.95" customHeight="1" x14ac:dyDescent="0.2">
      <c r="A27" s="34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9"/>
      <c r="BE27" s="246"/>
    </row>
    <row r="28" spans="1:71" s="2" customFormat="1" ht="12.75" x14ac:dyDescent="0.2">
      <c r="A28" s="34"/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256" t="s">
        <v>34</v>
      </c>
      <c r="M28" s="256"/>
      <c r="N28" s="256"/>
      <c r="O28" s="256"/>
      <c r="P28" s="256"/>
      <c r="Q28" s="36"/>
      <c r="R28" s="36"/>
      <c r="S28" s="36"/>
      <c r="T28" s="36"/>
      <c r="U28" s="36"/>
      <c r="V28" s="36"/>
      <c r="W28" s="256" t="s">
        <v>35</v>
      </c>
      <c r="X28" s="256"/>
      <c r="Y28" s="256"/>
      <c r="Z28" s="256"/>
      <c r="AA28" s="256"/>
      <c r="AB28" s="256"/>
      <c r="AC28" s="256"/>
      <c r="AD28" s="256"/>
      <c r="AE28" s="256"/>
      <c r="AF28" s="36"/>
      <c r="AG28" s="36"/>
      <c r="AH28" s="36"/>
      <c r="AI28" s="36"/>
      <c r="AJ28" s="36"/>
      <c r="AK28" s="256" t="s">
        <v>36</v>
      </c>
      <c r="AL28" s="256"/>
      <c r="AM28" s="256"/>
      <c r="AN28" s="256"/>
      <c r="AO28" s="256"/>
      <c r="AP28" s="36"/>
      <c r="AQ28" s="36"/>
      <c r="AR28" s="39"/>
      <c r="BE28" s="246"/>
    </row>
    <row r="29" spans="1:71" s="3" customFormat="1" ht="14.45" customHeight="1" x14ac:dyDescent="0.2">
      <c r="B29" s="40"/>
      <c r="C29" s="41"/>
      <c r="D29" s="29" t="s">
        <v>37</v>
      </c>
      <c r="E29" s="41"/>
      <c r="F29" s="29" t="s">
        <v>38</v>
      </c>
      <c r="G29" s="41"/>
      <c r="H29" s="41"/>
      <c r="I29" s="41"/>
      <c r="J29" s="41"/>
      <c r="K29" s="41"/>
      <c r="L29" s="259">
        <v>0.21</v>
      </c>
      <c r="M29" s="258"/>
      <c r="N29" s="258"/>
      <c r="O29" s="258"/>
      <c r="P29" s="258"/>
      <c r="Q29" s="41"/>
      <c r="R29" s="41"/>
      <c r="S29" s="41"/>
      <c r="T29" s="41"/>
      <c r="U29" s="41"/>
      <c r="V29" s="41"/>
      <c r="W29" s="257">
        <f>ROUND(AZ94, 2)</f>
        <v>0</v>
      </c>
      <c r="X29" s="258"/>
      <c r="Y29" s="258"/>
      <c r="Z29" s="258"/>
      <c r="AA29" s="258"/>
      <c r="AB29" s="258"/>
      <c r="AC29" s="258"/>
      <c r="AD29" s="258"/>
      <c r="AE29" s="258"/>
      <c r="AF29" s="41"/>
      <c r="AG29" s="41"/>
      <c r="AH29" s="41"/>
      <c r="AI29" s="41"/>
      <c r="AJ29" s="41"/>
      <c r="AK29" s="257">
        <f>ROUND(AV94, 2)</f>
        <v>0</v>
      </c>
      <c r="AL29" s="258"/>
      <c r="AM29" s="258"/>
      <c r="AN29" s="258"/>
      <c r="AO29" s="258"/>
      <c r="AP29" s="41"/>
      <c r="AQ29" s="41"/>
      <c r="AR29" s="42"/>
      <c r="BE29" s="247"/>
    </row>
    <row r="30" spans="1:71" s="3" customFormat="1" ht="14.45" customHeight="1" x14ac:dyDescent="0.2">
      <c r="B30" s="40"/>
      <c r="C30" s="41"/>
      <c r="D30" s="41"/>
      <c r="E30" s="41"/>
      <c r="F30" s="29" t="s">
        <v>39</v>
      </c>
      <c r="G30" s="41"/>
      <c r="H30" s="41"/>
      <c r="I30" s="41"/>
      <c r="J30" s="41"/>
      <c r="K30" s="41"/>
      <c r="L30" s="259">
        <v>0.12</v>
      </c>
      <c r="M30" s="258"/>
      <c r="N30" s="258"/>
      <c r="O30" s="258"/>
      <c r="P30" s="258"/>
      <c r="Q30" s="41"/>
      <c r="R30" s="41"/>
      <c r="S30" s="41"/>
      <c r="T30" s="41"/>
      <c r="U30" s="41"/>
      <c r="V30" s="41"/>
      <c r="W30" s="257">
        <f>ROUND(BA94, 2)</f>
        <v>0</v>
      </c>
      <c r="X30" s="258"/>
      <c r="Y30" s="258"/>
      <c r="Z30" s="258"/>
      <c r="AA30" s="258"/>
      <c r="AB30" s="258"/>
      <c r="AC30" s="258"/>
      <c r="AD30" s="258"/>
      <c r="AE30" s="258"/>
      <c r="AF30" s="41"/>
      <c r="AG30" s="41"/>
      <c r="AH30" s="41"/>
      <c r="AI30" s="41"/>
      <c r="AJ30" s="41"/>
      <c r="AK30" s="257">
        <f>ROUND(AW94, 2)</f>
        <v>0</v>
      </c>
      <c r="AL30" s="258"/>
      <c r="AM30" s="258"/>
      <c r="AN30" s="258"/>
      <c r="AO30" s="258"/>
      <c r="AP30" s="41"/>
      <c r="AQ30" s="41"/>
      <c r="AR30" s="42"/>
      <c r="BE30" s="247"/>
    </row>
    <row r="31" spans="1:71" s="3" customFormat="1" ht="14.45" hidden="1" customHeight="1" x14ac:dyDescent="0.2">
      <c r="B31" s="40"/>
      <c r="C31" s="41"/>
      <c r="D31" s="41"/>
      <c r="E31" s="41"/>
      <c r="F31" s="29" t="s">
        <v>40</v>
      </c>
      <c r="G31" s="41"/>
      <c r="H31" s="41"/>
      <c r="I31" s="41"/>
      <c r="J31" s="41"/>
      <c r="K31" s="41"/>
      <c r="L31" s="259">
        <v>0.21</v>
      </c>
      <c r="M31" s="258"/>
      <c r="N31" s="258"/>
      <c r="O31" s="258"/>
      <c r="P31" s="258"/>
      <c r="Q31" s="41"/>
      <c r="R31" s="41"/>
      <c r="S31" s="41"/>
      <c r="T31" s="41"/>
      <c r="U31" s="41"/>
      <c r="V31" s="41"/>
      <c r="W31" s="257">
        <f>ROUND(BB94, 2)</f>
        <v>0</v>
      </c>
      <c r="X31" s="258"/>
      <c r="Y31" s="258"/>
      <c r="Z31" s="258"/>
      <c r="AA31" s="258"/>
      <c r="AB31" s="258"/>
      <c r="AC31" s="258"/>
      <c r="AD31" s="258"/>
      <c r="AE31" s="258"/>
      <c r="AF31" s="41"/>
      <c r="AG31" s="41"/>
      <c r="AH31" s="41"/>
      <c r="AI31" s="41"/>
      <c r="AJ31" s="41"/>
      <c r="AK31" s="257">
        <v>0</v>
      </c>
      <c r="AL31" s="258"/>
      <c r="AM31" s="258"/>
      <c r="AN31" s="258"/>
      <c r="AO31" s="258"/>
      <c r="AP31" s="41"/>
      <c r="AQ31" s="41"/>
      <c r="AR31" s="42"/>
      <c r="BE31" s="247"/>
    </row>
    <row r="32" spans="1:71" s="3" customFormat="1" ht="14.45" hidden="1" customHeight="1" x14ac:dyDescent="0.2">
      <c r="B32" s="40"/>
      <c r="C32" s="41"/>
      <c r="D32" s="41"/>
      <c r="E32" s="41"/>
      <c r="F32" s="29" t="s">
        <v>41</v>
      </c>
      <c r="G32" s="41"/>
      <c r="H32" s="41"/>
      <c r="I32" s="41"/>
      <c r="J32" s="41"/>
      <c r="K32" s="41"/>
      <c r="L32" s="259">
        <v>0.12</v>
      </c>
      <c r="M32" s="258"/>
      <c r="N32" s="258"/>
      <c r="O32" s="258"/>
      <c r="P32" s="258"/>
      <c r="Q32" s="41"/>
      <c r="R32" s="41"/>
      <c r="S32" s="41"/>
      <c r="T32" s="41"/>
      <c r="U32" s="41"/>
      <c r="V32" s="41"/>
      <c r="W32" s="257">
        <f>ROUND(BC94, 2)</f>
        <v>0</v>
      </c>
      <c r="X32" s="258"/>
      <c r="Y32" s="258"/>
      <c r="Z32" s="258"/>
      <c r="AA32" s="258"/>
      <c r="AB32" s="258"/>
      <c r="AC32" s="258"/>
      <c r="AD32" s="258"/>
      <c r="AE32" s="258"/>
      <c r="AF32" s="41"/>
      <c r="AG32" s="41"/>
      <c r="AH32" s="41"/>
      <c r="AI32" s="41"/>
      <c r="AJ32" s="41"/>
      <c r="AK32" s="257">
        <v>0</v>
      </c>
      <c r="AL32" s="258"/>
      <c r="AM32" s="258"/>
      <c r="AN32" s="258"/>
      <c r="AO32" s="258"/>
      <c r="AP32" s="41"/>
      <c r="AQ32" s="41"/>
      <c r="AR32" s="42"/>
      <c r="BE32" s="247"/>
    </row>
    <row r="33" spans="1:57" s="3" customFormat="1" ht="14.45" hidden="1" customHeight="1" x14ac:dyDescent="0.2">
      <c r="B33" s="40"/>
      <c r="C33" s="41"/>
      <c r="D33" s="41"/>
      <c r="E33" s="41"/>
      <c r="F33" s="29" t="s">
        <v>42</v>
      </c>
      <c r="G33" s="41"/>
      <c r="H33" s="41"/>
      <c r="I33" s="41"/>
      <c r="J33" s="41"/>
      <c r="K33" s="41"/>
      <c r="L33" s="259">
        <v>0</v>
      </c>
      <c r="M33" s="258"/>
      <c r="N33" s="258"/>
      <c r="O33" s="258"/>
      <c r="P33" s="258"/>
      <c r="Q33" s="41"/>
      <c r="R33" s="41"/>
      <c r="S33" s="41"/>
      <c r="T33" s="41"/>
      <c r="U33" s="41"/>
      <c r="V33" s="41"/>
      <c r="W33" s="257">
        <f>ROUND(BD94, 2)</f>
        <v>0</v>
      </c>
      <c r="X33" s="258"/>
      <c r="Y33" s="258"/>
      <c r="Z33" s="258"/>
      <c r="AA33" s="258"/>
      <c r="AB33" s="258"/>
      <c r="AC33" s="258"/>
      <c r="AD33" s="258"/>
      <c r="AE33" s="258"/>
      <c r="AF33" s="41"/>
      <c r="AG33" s="41"/>
      <c r="AH33" s="41"/>
      <c r="AI33" s="41"/>
      <c r="AJ33" s="41"/>
      <c r="AK33" s="257">
        <v>0</v>
      </c>
      <c r="AL33" s="258"/>
      <c r="AM33" s="258"/>
      <c r="AN33" s="258"/>
      <c r="AO33" s="258"/>
      <c r="AP33" s="41"/>
      <c r="AQ33" s="41"/>
      <c r="AR33" s="42"/>
      <c r="BE33" s="247"/>
    </row>
    <row r="34" spans="1:57" s="2" customFormat="1" ht="6.95" customHeight="1" x14ac:dyDescent="0.2">
      <c r="A34" s="34"/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9"/>
      <c r="BE34" s="246"/>
    </row>
    <row r="35" spans="1:57" s="2" customFormat="1" ht="25.9" customHeight="1" x14ac:dyDescent="0.2">
      <c r="A35" s="34"/>
      <c r="B35" s="35"/>
      <c r="C35" s="43"/>
      <c r="D35" s="44" t="s">
        <v>43</v>
      </c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6" t="s">
        <v>44</v>
      </c>
      <c r="U35" s="45"/>
      <c r="V35" s="45"/>
      <c r="W35" s="45"/>
      <c r="X35" s="260" t="s">
        <v>45</v>
      </c>
      <c r="Y35" s="261"/>
      <c r="Z35" s="261"/>
      <c r="AA35" s="261"/>
      <c r="AB35" s="261"/>
      <c r="AC35" s="45"/>
      <c r="AD35" s="45"/>
      <c r="AE35" s="45"/>
      <c r="AF35" s="45"/>
      <c r="AG35" s="45"/>
      <c r="AH35" s="45"/>
      <c r="AI35" s="45"/>
      <c r="AJ35" s="45"/>
      <c r="AK35" s="262">
        <f>SUM(AK26:AK33)</f>
        <v>0</v>
      </c>
      <c r="AL35" s="261"/>
      <c r="AM35" s="261"/>
      <c r="AN35" s="261"/>
      <c r="AO35" s="263"/>
      <c r="AP35" s="43"/>
      <c r="AQ35" s="43"/>
      <c r="AR35" s="39"/>
      <c r="BE35" s="34"/>
    </row>
    <row r="36" spans="1:57" s="2" customFormat="1" ht="6.95" customHeight="1" x14ac:dyDescent="0.2">
      <c r="A36" s="34"/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9"/>
      <c r="BE36" s="34"/>
    </row>
    <row r="37" spans="1:57" s="2" customFormat="1" ht="14.45" customHeight="1" x14ac:dyDescent="0.2">
      <c r="A37" s="34"/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9"/>
      <c r="BE37" s="34"/>
    </row>
    <row r="38" spans="1:57" s="1" customFormat="1" ht="14.45" customHeight="1" x14ac:dyDescent="0.2">
      <c r="B38" s="2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0"/>
    </row>
    <row r="39" spans="1:57" s="1" customFormat="1" ht="14.45" customHeight="1" x14ac:dyDescent="0.2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0"/>
    </row>
    <row r="40" spans="1:57" s="1" customFormat="1" ht="14.45" customHeight="1" x14ac:dyDescent="0.2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0"/>
    </row>
    <row r="41" spans="1:57" s="1" customFormat="1" ht="14.45" customHeight="1" x14ac:dyDescent="0.2">
      <c r="B41" s="2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0"/>
    </row>
    <row r="42" spans="1:57" s="1" customFormat="1" ht="14.45" customHeight="1" x14ac:dyDescent="0.2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0"/>
    </row>
    <row r="43" spans="1:57" s="1" customFormat="1" ht="14.45" customHeight="1" x14ac:dyDescent="0.2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0"/>
    </row>
    <row r="44" spans="1:57" s="1" customFormat="1" ht="14.45" customHeight="1" x14ac:dyDescent="0.2">
      <c r="B44" s="2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0"/>
    </row>
    <row r="45" spans="1:57" s="1" customFormat="1" ht="14.45" customHeight="1" x14ac:dyDescent="0.2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0"/>
    </row>
    <row r="46" spans="1:57" s="1" customFormat="1" ht="14.45" customHeight="1" x14ac:dyDescent="0.2">
      <c r="B46" s="2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0"/>
    </row>
    <row r="47" spans="1:57" s="1" customFormat="1" ht="14.45" customHeight="1" x14ac:dyDescent="0.2"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0"/>
    </row>
    <row r="48" spans="1:57" s="1" customFormat="1" ht="14.45" customHeight="1" x14ac:dyDescent="0.2">
      <c r="B48" s="2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0"/>
    </row>
    <row r="49" spans="1:57" s="2" customFormat="1" ht="14.45" customHeight="1" x14ac:dyDescent="0.2">
      <c r="B49" s="47"/>
      <c r="C49" s="48"/>
      <c r="D49" s="49" t="s">
        <v>46</v>
      </c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49" t="s">
        <v>47</v>
      </c>
      <c r="AI49" s="50"/>
      <c r="AJ49" s="50"/>
      <c r="AK49" s="50"/>
      <c r="AL49" s="50"/>
      <c r="AM49" s="50"/>
      <c r="AN49" s="50"/>
      <c r="AO49" s="50"/>
      <c r="AP49" s="48"/>
      <c r="AQ49" s="48"/>
      <c r="AR49" s="51"/>
    </row>
    <row r="50" spans="1:57" ht="11.25" x14ac:dyDescent="0.2"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0"/>
    </row>
    <row r="51" spans="1:57" ht="11.25" x14ac:dyDescent="0.2">
      <c r="B51" s="21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0"/>
    </row>
    <row r="52" spans="1:57" ht="11.25" x14ac:dyDescent="0.2">
      <c r="B52" s="21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0"/>
    </row>
    <row r="53" spans="1:57" ht="11.25" x14ac:dyDescent="0.2"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0"/>
    </row>
    <row r="54" spans="1:57" ht="11.25" x14ac:dyDescent="0.2">
      <c r="B54" s="21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0"/>
    </row>
    <row r="55" spans="1:57" ht="11.25" x14ac:dyDescent="0.2">
      <c r="B55" s="2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0"/>
    </row>
    <row r="56" spans="1:57" ht="11.25" x14ac:dyDescent="0.2">
      <c r="B56" s="2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0"/>
    </row>
    <row r="57" spans="1:57" ht="11.25" x14ac:dyDescent="0.2"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0"/>
    </row>
    <row r="58" spans="1:57" ht="11.25" x14ac:dyDescent="0.2">
      <c r="B58" s="2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0"/>
    </row>
    <row r="59" spans="1:57" ht="11.25" x14ac:dyDescent="0.2">
      <c r="B59" s="2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0"/>
    </row>
    <row r="60" spans="1:57" s="2" customFormat="1" ht="12.75" x14ac:dyDescent="0.2">
      <c r="A60" s="34"/>
      <c r="B60" s="35"/>
      <c r="C60" s="36"/>
      <c r="D60" s="52" t="s">
        <v>48</v>
      </c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52" t="s">
        <v>49</v>
      </c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52" t="s">
        <v>48</v>
      </c>
      <c r="AI60" s="38"/>
      <c r="AJ60" s="38"/>
      <c r="AK60" s="38"/>
      <c r="AL60" s="38"/>
      <c r="AM60" s="52" t="s">
        <v>49</v>
      </c>
      <c r="AN60" s="38"/>
      <c r="AO60" s="38"/>
      <c r="AP60" s="36"/>
      <c r="AQ60" s="36"/>
      <c r="AR60" s="39"/>
      <c r="BE60" s="34"/>
    </row>
    <row r="61" spans="1:57" ht="11.25" x14ac:dyDescent="0.2">
      <c r="B61" s="21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0"/>
    </row>
    <row r="62" spans="1:57" ht="11.25" x14ac:dyDescent="0.2">
      <c r="B62" s="21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0"/>
    </row>
    <row r="63" spans="1:57" ht="11.25" x14ac:dyDescent="0.2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0"/>
    </row>
    <row r="64" spans="1:57" s="2" customFormat="1" ht="12.75" x14ac:dyDescent="0.2">
      <c r="A64" s="34"/>
      <c r="B64" s="35"/>
      <c r="C64" s="36"/>
      <c r="D64" s="49" t="s">
        <v>50</v>
      </c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49" t="s">
        <v>51</v>
      </c>
      <c r="AI64" s="53"/>
      <c r="AJ64" s="53"/>
      <c r="AK64" s="53"/>
      <c r="AL64" s="53"/>
      <c r="AM64" s="53"/>
      <c r="AN64" s="53"/>
      <c r="AO64" s="53"/>
      <c r="AP64" s="36"/>
      <c r="AQ64" s="36"/>
      <c r="AR64" s="39"/>
      <c r="BE64" s="34"/>
    </row>
    <row r="65" spans="1:57" ht="11.25" x14ac:dyDescent="0.2">
      <c r="B65" s="21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0"/>
    </row>
    <row r="66" spans="1:57" ht="11.25" x14ac:dyDescent="0.2">
      <c r="B66" s="21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0"/>
    </row>
    <row r="67" spans="1:57" ht="11.25" x14ac:dyDescent="0.2">
      <c r="B67" s="21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0"/>
    </row>
    <row r="68" spans="1:57" ht="11.25" x14ac:dyDescent="0.2">
      <c r="B68" s="21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0"/>
    </row>
    <row r="69" spans="1:57" ht="11.25" x14ac:dyDescent="0.2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0"/>
    </row>
    <row r="70" spans="1:57" ht="11.25" x14ac:dyDescent="0.2">
      <c r="B70" s="21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0"/>
    </row>
    <row r="71" spans="1:57" ht="11.25" x14ac:dyDescent="0.2">
      <c r="B71" s="21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0"/>
    </row>
    <row r="72" spans="1:57" ht="11.25" x14ac:dyDescent="0.2">
      <c r="B72" s="21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0"/>
    </row>
    <row r="73" spans="1:57" ht="11.25" x14ac:dyDescent="0.2"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0"/>
    </row>
    <row r="74" spans="1:57" ht="11.25" x14ac:dyDescent="0.2">
      <c r="B74" s="21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0"/>
    </row>
    <row r="75" spans="1:57" s="2" customFormat="1" ht="12.75" x14ac:dyDescent="0.2">
      <c r="A75" s="34"/>
      <c r="B75" s="35"/>
      <c r="C75" s="36"/>
      <c r="D75" s="52" t="s">
        <v>48</v>
      </c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52" t="s">
        <v>49</v>
      </c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52" t="s">
        <v>48</v>
      </c>
      <c r="AI75" s="38"/>
      <c r="AJ75" s="38"/>
      <c r="AK75" s="38"/>
      <c r="AL75" s="38"/>
      <c r="AM75" s="52" t="s">
        <v>49</v>
      </c>
      <c r="AN75" s="38"/>
      <c r="AO75" s="38"/>
      <c r="AP75" s="36"/>
      <c r="AQ75" s="36"/>
      <c r="AR75" s="39"/>
      <c r="BE75" s="34"/>
    </row>
    <row r="76" spans="1:57" s="2" customFormat="1" ht="11.25" x14ac:dyDescent="0.2">
      <c r="A76" s="34"/>
      <c r="B76" s="35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9"/>
      <c r="BE76" s="34"/>
    </row>
    <row r="77" spans="1:57" s="2" customFormat="1" ht="6.95" customHeight="1" x14ac:dyDescent="0.2">
      <c r="A77" s="34"/>
      <c r="B77" s="54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39"/>
      <c r="BE77" s="34"/>
    </row>
    <row r="81" spans="1:90" s="2" customFormat="1" ht="6.95" customHeight="1" x14ac:dyDescent="0.2">
      <c r="A81" s="34"/>
      <c r="B81" s="56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39"/>
      <c r="BE81" s="34"/>
    </row>
    <row r="82" spans="1:90" s="2" customFormat="1" ht="24.95" customHeight="1" x14ac:dyDescent="0.2">
      <c r="A82" s="34"/>
      <c r="B82" s="35"/>
      <c r="C82" s="23" t="s">
        <v>52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9"/>
      <c r="BE82" s="34"/>
    </row>
    <row r="83" spans="1:90" s="2" customFormat="1" ht="6.95" customHeight="1" x14ac:dyDescent="0.2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9"/>
      <c r="BE83" s="34"/>
    </row>
    <row r="84" spans="1:90" s="4" customFormat="1" ht="12" customHeight="1" x14ac:dyDescent="0.2">
      <c r="B84" s="58"/>
      <c r="C84" s="29" t="s">
        <v>13</v>
      </c>
      <c r="D84" s="59"/>
      <c r="E84" s="59"/>
      <c r="F84" s="59"/>
      <c r="G84" s="59"/>
      <c r="H84" s="59"/>
      <c r="I84" s="59"/>
      <c r="J84" s="59"/>
      <c r="K84" s="59"/>
      <c r="L84" s="59" t="str">
        <f>K5</f>
        <v>10</v>
      </c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60"/>
    </row>
    <row r="85" spans="1:90" s="5" customFormat="1" ht="36.950000000000003" customHeight="1" x14ac:dyDescent="0.2">
      <c r="B85" s="61"/>
      <c r="C85" s="62" t="s">
        <v>16</v>
      </c>
      <c r="D85" s="63"/>
      <c r="E85" s="63"/>
      <c r="F85" s="63"/>
      <c r="G85" s="63"/>
      <c r="H85" s="63"/>
      <c r="I85" s="63"/>
      <c r="J85" s="63"/>
      <c r="K85" s="63"/>
      <c r="L85" s="264" t="str">
        <f>K6</f>
        <v>Byt Svojsíkova 1438/5, byt č.14</v>
      </c>
      <c r="M85" s="265"/>
      <c r="N85" s="265"/>
      <c r="O85" s="265"/>
      <c r="P85" s="265"/>
      <c r="Q85" s="265"/>
      <c r="R85" s="265"/>
      <c r="S85" s="265"/>
      <c r="T85" s="265"/>
      <c r="U85" s="265"/>
      <c r="V85" s="265"/>
      <c r="W85" s="265"/>
      <c r="X85" s="265"/>
      <c r="Y85" s="265"/>
      <c r="Z85" s="265"/>
      <c r="AA85" s="265"/>
      <c r="AB85" s="265"/>
      <c r="AC85" s="265"/>
      <c r="AD85" s="265"/>
      <c r="AE85" s="265"/>
      <c r="AF85" s="265"/>
      <c r="AG85" s="265"/>
      <c r="AH85" s="265"/>
      <c r="AI85" s="265"/>
      <c r="AJ85" s="265"/>
      <c r="AK85" s="63"/>
      <c r="AL85" s="63"/>
      <c r="AM85" s="63"/>
      <c r="AN85" s="63"/>
      <c r="AO85" s="63"/>
      <c r="AP85" s="63"/>
      <c r="AQ85" s="63"/>
      <c r="AR85" s="64"/>
    </row>
    <row r="86" spans="1:90" s="2" customFormat="1" ht="6.95" customHeight="1" x14ac:dyDescent="0.2">
      <c r="A86" s="34"/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9"/>
      <c r="BE86" s="34"/>
    </row>
    <row r="87" spans="1:90" s="2" customFormat="1" ht="12" customHeight="1" x14ac:dyDescent="0.2">
      <c r="A87" s="34"/>
      <c r="B87" s="35"/>
      <c r="C87" s="29" t="s">
        <v>20</v>
      </c>
      <c r="D87" s="36"/>
      <c r="E87" s="36"/>
      <c r="F87" s="36"/>
      <c r="G87" s="36"/>
      <c r="H87" s="36"/>
      <c r="I87" s="36"/>
      <c r="J87" s="36"/>
      <c r="K87" s="36"/>
      <c r="L87" s="65" t="str">
        <f>IF(K8="","",K8)</f>
        <v xml:space="preserve"> </v>
      </c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29" t="s">
        <v>22</v>
      </c>
      <c r="AJ87" s="36"/>
      <c r="AK87" s="36"/>
      <c r="AL87" s="36"/>
      <c r="AM87" s="266" t="str">
        <f>IF(AN8= "","",AN8)</f>
        <v>20. 10. 2024</v>
      </c>
      <c r="AN87" s="266"/>
      <c r="AO87" s="36"/>
      <c r="AP87" s="36"/>
      <c r="AQ87" s="36"/>
      <c r="AR87" s="39"/>
      <c r="BE87" s="34"/>
    </row>
    <row r="88" spans="1:90" s="2" customFormat="1" ht="6.95" customHeight="1" x14ac:dyDescent="0.2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9"/>
      <c r="BE88" s="34"/>
    </row>
    <row r="89" spans="1:90" s="2" customFormat="1" ht="15.2" customHeight="1" x14ac:dyDescent="0.2">
      <c r="A89" s="34"/>
      <c r="B89" s="35"/>
      <c r="C89" s="29" t="s">
        <v>24</v>
      </c>
      <c r="D89" s="36"/>
      <c r="E89" s="36"/>
      <c r="F89" s="36"/>
      <c r="G89" s="36"/>
      <c r="H89" s="36"/>
      <c r="I89" s="36"/>
      <c r="J89" s="36"/>
      <c r="K89" s="36"/>
      <c r="L89" s="59" t="str">
        <f>IF(E11= "","",E11)</f>
        <v xml:space="preserve"> </v>
      </c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29" t="s">
        <v>29</v>
      </c>
      <c r="AJ89" s="36"/>
      <c r="AK89" s="36"/>
      <c r="AL89" s="36"/>
      <c r="AM89" s="267" t="str">
        <f>IF(E17="","",E17)</f>
        <v xml:space="preserve"> </v>
      </c>
      <c r="AN89" s="268"/>
      <c r="AO89" s="268"/>
      <c r="AP89" s="268"/>
      <c r="AQ89" s="36"/>
      <c r="AR89" s="39"/>
      <c r="AS89" s="269" t="s">
        <v>53</v>
      </c>
      <c r="AT89" s="270"/>
      <c r="AU89" s="67"/>
      <c r="AV89" s="67"/>
      <c r="AW89" s="67"/>
      <c r="AX89" s="67"/>
      <c r="AY89" s="67"/>
      <c r="AZ89" s="67"/>
      <c r="BA89" s="67"/>
      <c r="BB89" s="67"/>
      <c r="BC89" s="67"/>
      <c r="BD89" s="68"/>
      <c r="BE89" s="34"/>
    </row>
    <row r="90" spans="1:90" s="2" customFormat="1" ht="15.2" customHeight="1" x14ac:dyDescent="0.2">
      <c r="A90" s="34"/>
      <c r="B90" s="35"/>
      <c r="C90" s="29" t="s">
        <v>27</v>
      </c>
      <c r="D90" s="36"/>
      <c r="E90" s="36"/>
      <c r="F90" s="36"/>
      <c r="G90" s="36"/>
      <c r="H90" s="36"/>
      <c r="I90" s="36"/>
      <c r="J90" s="36"/>
      <c r="K90" s="36"/>
      <c r="L90" s="59" t="str">
        <f>IF(E14= "Vyplň údaj","",E14)</f>
        <v/>
      </c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29" t="s">
        <v>31</v>
      </c>
      <c r="AJ90" s="36"/>
      <c r="AK90" s="36"/>
      <c r="AL90" s="36"/>
      <c r="AM90" s="267" t="str">
        <f>IF(E20="","",E20)</f>
        <v xml:space="preserve"> </v>
      </c>
      <c r="AN90" s="268"/>
      <c r="AO90" s="268"/>
      <c r="AP90" s="268"/>
      <c r="AQ90" s="36"/>
      <c r="AR90" s="39"/>
      <c r="AS90" s="271"/>
      <c r="AT90" s="272"/>
      <c r="AU90" s="69"/>
      <c r="AV90" s="69"/>
      <c r="AW90" s="69"/>
      <c r="AX90" s="69"/>
      <c r="AY90" s="69"/>
      <c r="AZ90" s="69"/>
      <c r="BA90" s="69"/>
      <c r="BB90" s="69"/>
      <c r="BC90" s="69"/>
      <c r="BD90" s="70"/>
      <c r="BE90" s="34"/>
    </row>
    <row r="91" spans="1:90" s="2" customFormat="1" ht="10.9" customHeight="1" x14ac:dyDescent="0.2">
      <c r="A91" s="34"/>
      <c r="B91" s="35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9"/>
      <c r="AS91" s="273"/>
      <c r="AT91" s="274"/>
      <c r="AU91" s="71"/>
      <c r="AV91" s="71"/>
      <c r="AW91" s="71"/>
      <c r="AX91" s="71"/>
      <c r="AY91" s="71"/>
      <c r="AZ91" s="71"/>
      <c r="BA91" s="71"/>
      <c r="BB91" s="71"/>
      <c r="BC91" s="71"/>
      <c r="BD91" s="72"/>
      <c r="BE91" s="34"/>
    </row>
    <row r="92" spans="1:90" s="2" customFormat="1" ht="29.25" customHeight="1" x14ac:dyDescent="0.2">
      <c r="A92" s="34"/>
      <c r="B92" s="35"/>
      <c r="C92" s="275" t="s">
        <v>54</v>
      </c>
      <c r="D92" s="276"/>
      <c r="E92" s="276"/>
      <c r="F92" s="276"/>
      <c r="G92" s="276"/>
      <c r="H92" s="73"/>
      <c r="I92" s="277" t="s">
        <v>55</v>
      </c>
      <c r="J92" s="276"/>
      <c r="K92" s="276"/>
      <c r="L92" s="276"/>
      <c r="M92" s="276"/>
      <c r="N92" s="276"/>
      <c r="O92" s="276"/>
      <c r="P92" s="276"/>
      <c r="Q92" s="276"/>
      <c r="R92" s="276"/>
      <c r="S92" s="276"/>
      <c r="T92" s="276"/>
      <c r="U92" s="276"/>
      <c r="V92" s="276"/>
      <c r="W92" s="276"/>
      <c r="X92" s="276"/>
      <c r="Y92" s="276"/>
      <c r="Z92" s="276"/>
      <c r="AA92" s="276"/>
      <c r="AB92" s="276"/>
      <c r="AC92" s="276"/>
      <c r="AD92" s="276"/>
      <c r="AE92" s="276"/>
      <c r="AF92" s="276"/>
      <c r="AG92" s="278" t="s">
        <v>56</v>
      </c>
      <c r="AH92" s="276"/>
      <c r="AI92" s="276"/>
      <c r="AJ92" s="276"/>
      <c r="AK92" s="276"/>
      <c r="AL92" s="276"/>
      <c r="AM92" s="276"/>
      <c r="AN92" s="277" t="s">
        <v>57</v>
      </c>
      <c r="AO92" s="276"/>
      <c r="AP92" s="279"/>
      <c r="AQ92" s="74" t="s">
        <v>58</v>
      </c>
      <c r="AR92" s="39"/>
      <c r="AS92" s="75" t="s">
        <v>59</v>
      </c>
      <c r="AT92" s="76" t="s">
        <v>60</v>
      </c>
      <c r="AU92" s="76" t="s">
        <v>61</v>
      </c>
      <c r="AV92" s="76" t="s">
        <v>62</v>
      </c>
      <c r="AW92" s="76" t="s">
        <v>63</v>
      </c>
      <c r="AX92" s="76" t="s">
        <v>64</v>
      </c>
      <c r="AY92" s="76" t="s">
        <v>65</v>
      </c>
      <c r="AZ92" s="76" t="s">
        <v>66</v>
      </c>
      <c r="BA92" s="76" t="s">
        <v>67</v>
      </c>
      <c r="BB92" s="76" t="s">
        <v>68</v>
      </c>
      <c r="BC92" s="76" t="s">
        <v>69</v>
      </c>
      <c r="BD92" s="77" t="s">
        <v>70</v>
      </c>
      <c r="BE92" s="34"/>
    </row>
    <row r="93" spans="1:90" s="2" customFormat="1" ht="10.9" customHeight="1" x14ac:dyDescent="0.2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9"/>
      <c r="AS93" s="78"/>
      <c r="AT93" s="79"/>
      <c r="AU93" s="79"/>
      <c r="AV93" s="79"/>
      <c r="AW93" s="79"/>
      <c r="AX93" s="79"/>
      <c r="AY93" s="79"/>
      <c r="AZ93" s="79"/>
      <c r="BA93" s="79"/>
      <c r="BB93" s="79"/>
      <c r="BC93" s="79"/>
      <c r="BD93" s="80"/>
      <c r="BE93" s="34"/>
    </row>
    <row r="94" spans="1:90" s="6" customFormat="1" ht="32.450000000000003" customHeight="1" x14ac:dyDescent="0.2">
      <c r="B94" s="81"/>
      <c r="C94" s="82" t="s">
        <v>71</v>
      </c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3"/>
      <c r="AG94" s="283">
        <f>ROUND(AG95,2)</f>
        <v>0</v>
      </c>
      <c r="AH94" s="283"/>
      <c r="AI94" s="283"/>
      <c r="AJ94" s="283"/>
      <c r="AK94" s="283"/>
      <c r="AL94" s="283"/>
      <c r="AM94" s="283"/>
      <c r="AN94" s="284">
        <f>SUM(AG94,AT94)</f>
        <v>0</v>
      </c>
      <c r="AO94" s="284"/>
      <c r="AP94" s="284"/>
      <c r="AQ94" s="85" t="s">
        <v>1</v>
      </c>
      <c r="AR94" s="86"/>
      <c r="AS94" s="87">
        <f>ROUND(AS95,2)</f>
        <v>0</v>
      </c>
      <c r="AT94" s="88">
        <f>ROUND(SUM(AV94:AW94),2)</f>
        <v>0</v>
      </c>
      <c r="AU94" s="89">
        <f>ROUND(AU95,5)</f>
        <v>0</v>
      </c>
      <c r="AV94" s="88">
        <f>ROUND(AZ94*L29,2)</f>
        <v>0</v>
      </c>
      <c r="AW94" s="88">
        <f>ROUND(BA94*L30,2)</f>
        <v>0</v>
      </c>
      <c r="AX94" s="88">
        <f>ROUND(BB94*L29,2)</f>
        <v>0</v>
      </c>
      <c r="AY94" s="88">
        <f>ROUND(BC94*L30,2)</f>
        <v>0</v>
      </c>
      <c r="AZ94" s="88">
        <f>ROUND(AZ95,2)</f>
        <v>0</v>
      </c>
      <c r="BA94" s="88">
        <f>ROUND(BA95,2)</f>
        <v>0</v>
      </c>
      <c r="BB94" s="88">
        <f>ROUND(BB95,2)</f>
        <v>0</v>
      </c>
      <c r="BC94" s="88">
        <f>ROUND(BC95,2)</f>
        <v>0</v>
      </c>
      <c r="BD94" s="90">
        <f>ROUND(BD95,2)</f>
        <v>0</v>
      </c>
      <c r="BS94" s="91" t="s">
        <v>72</v>
      </c>
      <c r="BT94" s="91" t="s">
        <v>73</v>
      </c>
      <c r="BV94" s="91" t="s">
        <v>74</v>
      </c>
      <c r="BW94" s="91" t="s">
        <v>5</v>
      </c>
      <c r="BX94" s="91" t="s">
        <v>75</v>
      </c>
      <c r="CL94" s="91" t="s">
        <v>1</v>
      </c>
    </row>
    <row r="95" spans="1:90" s="7" customFormat="1" ht="16.5" customHeight="1" x14ac:dyDescent="0.2">
      <c r="A95" s="92" t="s">
        <v>76</v>
      </c>
      <c r="B95" s="93"/>
      <c r="C95" s="94"/>
      <c r="D95" s="282" t="s">
        <v>14</v>
      </c>
      <c r="E95" s="282"/>
      <c r="F95" s="282"/>
      <c r="G95" s="282"/>
      <c r="H95" s="282"/>
      <c r="I95" s="95"/>
      <c r="J95" s="282" t="s">
        <v>17</v>
      </c>
      <c r="K95" s="282"/>
      <c r="L95" s="282"/>
      <c r="M95" s="282"/>
      <c r="N95" s="282"/>
      <c r="O95" s="282"/>
      <c r="P95" s="282"/>
      <c r="Q95" s="282"/>
      <c r="R95" s="282"/>
      <c r="S95" s="282"/>
      <c r="T95" s="282"/>
      <c r="U95" s="282"/>
      <c r="V95" s="282"/>
      <c r="W95" s="282"/>
      <c r="X95" s="282"/>
      <c r="Y95" s="282"/>
      <c r="Z95" s="282"/>
      <c r="AA95" s="282"/>
      <c r="AB95" s="282"/>
      <c r="AC95" s="282"/>
      <c r="AD95" s="282"/>
      <c r="AE95" s="282"/>
      <c r="AF95" s="282"/>
      <c r="AG95" s="280">
        <f>'10 - Byt Svojsíkova 1438-...'!J28</f>
        <v>0</v>
      </c>
      <c r="AH95" s="281"/>
      <c r="AI95" s="281"/>
      <c r="AJ95" s="281"/>
      <c r="AK95" s="281"/>
      <c r="AL95" s="281"/>
      <c r="AM95" s="281"/>
      <c r="AN95" s="280">
        <f>SUM(AG95,AT95)</f>
        <v>0</v>
      </c>
      <c r="AO95" s="281"/>
      <c r="AP95" s="281"/>
      <c r="AQ95" s="96" t="s">
        <v>77</v>
      </c>
      <c r="AR95" s="97"/>
      <c r="AS95" s="98">
        <v>0</v>
      </c>
      <c r="AT95" s="99">
        <f>ROUND(SUM(AV95:AW95),2)</f>
        <v>0</v>
      </c>
      <c r="AU95" s="100">
        <f>'10 - Byt Svojsíkova 1438-...'!P148</f>
        <v>0</v>
      </c>
      <c r="AV95" s="99">
        <f>'10 - Byt Svojsíkova 1438-...'!J31</f>
        <v>0</v>
      </c>
      <c r="AW95" s="99">
        <f>'10 - Byt Svojsíkova 1438-...'!J32</f>
        <v>0</v>
      </c>
      <c r="AX95" s="99">
        <f>'10 - Byt Svojsíkova 1438-...'!J33</f>
        <v>0</v>
      </c>
      <c r="AY95" s="99">
        <f>'10 - Byt Svojsíkova 1438-...'!J34</f>
        <v>0</v>
      </c>
      <c r="AZ95" s="99">
        <f>'10 - Byt Svojsíkova 1438-...'!F31</f>
        <v>0</v>
      </c>
      <c r="BA95" s="99">
        <f>'10 - Byt Svojsíkova 1438-...'!F32</f>
        <v>0</v>
      </c>
      <c r="BB95" s="99">
        <f>'10 - Byt Svojsíkova 1438-...'!F33</f>
        <v>0</v>
      </c>
      <c r="BC95" s="99">
        <f>'10 - Byt Svojsíkova 1438-...'!F34</f>
        <v>0</v>
      </c>
      <c r="BD95" s="101">
        <f>'10 - Byt Svojsíkova 1438-...'!F35</f>
        <v>0</v>
      </c>
      <c r="BT95" s="102" t="s">
        <v>78</v>
      </c>
      <c r="BU95" s="102" t="s">
        <v>79</v>
      </c>
      <c r="BV95" s="102" t="s">
        <v>74</v>
      </c>
      <c r="BW95" s="102" t="s">
        <v>5</v>
      </c>
      <c r="BX95" s="102" t="s">
        <v>75</v>
      </c>
      <c r="CL95" s="102" t="s">
        <v>1</v>
      </c>
    </row>
    <row r="96" spans="1:90" s="2" customFormat="1" ht="30" customHeight="1" x14ac:dyDescent="0.2">
      <c r="A96" s="34"/>
      <c r="B96" s="35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9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</row>
    <row r="97" spans="1:57" s="2" customFormat="1" ht="6.95" customHeight="1" x14ac:dyDescent="0.2">
      <c r="A97" s="34"/>
      <c r="B97" s="54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39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</row>
  </sheetData>
  <sheetProtection algorithmName="SHA-512" hashValue="lIiYKmDZK+Luta+JYWlTPd+G98qpiU9vRek0APw45v0WeEpNAqYAjIzbtU+H7Jvx5btzO3OM82ikOIouExeMbQ==" saltValue="Qp25HfMWaQEfRXmiF86jKxQ+bi29pS9uSHzM5ayBfhbsKNR0zUoqBNccBuKT89kHM0y7P80iPICJ6x4E4gf0lw==" spinCount="100000" sheet="1" objects="1" scenarios="1" formatColumns="0" formatRows="0"/>
  <mergeCells count="42">
    <mergeCell ref="AR2:BE2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L85:AJ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95" location="'10 - Byt Svojsíkova 1438-...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96"/>
  <sheetViews>
    <sheetView showGridLines="0" tabSelected="1" topLeftCell="A966" workbookViewId="0">
      <selection activeCell="F990" sqref="F990"/>
    </sheetView>
  </sheetViews>
  <sheetFormatPr defaultRowHeight="1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AT2" s="17" t="s">
        <v>5</v>
      </c>
    </row>
    <row r="3" spans="1:46" s="1" customFormat="1" ht="6.95" customHeight="1" x14ac:dyDescent="0.2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20"/>
      <c r="AT3" s="17" t="s">
        <v>78</v>
      </c>
    </row>
    <row r="4" spans="1:46" s="1" customFormat="1" ht="24.95" customHeight="1" x14ac:dyDescent="0.2">
      <c r="B4" s="20"/>
      <c r="D4" s="105" t="s">
        <v>80</v>
      </c>
      <c r="L4" s="20"/>
      <c r="M4" s="106" t="s">
        <v>10</v>
      </c>
      <c r="AT4" s="17" t="s">
        <v>4</v>
      </c>
    </row>
    <row r="5" spans="1:46" s="1" customFormat="1" ht="6.95" customHeight="1" x14ac:dyDescent="0.2">
      <c r="B5" s="20"/>
      <c r="L5" s="20"/>
    </row>
    <row r="6" spans="1:46" s="2" customFormat="1" ht="12" customHeight="1" x14ac:dyDescent="0.2">
      <c r="A6" s="34"/>
      <c r="B6" s="39"/>
      <c r="C6" s="34"/>
      <c r="D6" s="107" t="s">
        <v>16</v>
      </c>
      <c r="E6" s="34"/>
      <c r="F6" s="34"/>
      <c r="G6" s="34"/>
      <c r="H6" s="34"/>
      <c r="I6" s="34"/>
      <c r="J6" s="34"/>
      <c r="K6" s="34"/>
      <c r="L6" s="51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</row>
    <row r="7" spans="1:46" s="2" customFormat="1" ht="16.5" customHeight="1" x14ac:dyDescent="0.2">
      <c r="A7" s="34"/>
      <c r="B7" s="39"/>
      <c r="C7" s="34"/>
      <c r="D7" s="34"/>
      <c r="E7" s="286" t="s">
        <v>17</v>
      </c>
      <c r="F7" s="287"/>
      <c r="G7" s="287"/>
      <c r="H7" s="287"/>
      <c r="I7" s="34"/>
      <c r="J7" s="34"/>
      <c r="K7" s="34"/>
      <c r="L7" s="51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</row>
    <row r="8" spans="1:46" s="2" customFormat="1" ht="11.25" x14ac:dyDescent="0.2">
      <c r="A8" s="34"/>
      <c r="B8" s="39"/>
      <c r="C8" s="34"/>
      <c r="D8" s="34"/>
      <c r="E8" s="34"/>
      <c r="F8" s="34"/>
      <c r="G8" s="34"/>
      <c r="H8" s="34"/>
      <c r="I8" s="34"/>
      <c r="J8" s="34"/>
      <c r="K8" s="34"/>
      <c r="L8" s="51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2" customHeight="1" x14ac:dyDescent="0.2">
      <c r="A9" s="34"/>
      <c r="B9" s="39"/>
      <c r="C9" s="34"/>
      <c r="D9" s="107" t="s">
        <v>18</v>
      </c>
      <c r="E9" s="34"/>
      <c r="F9" s="108" t="s">
        <v>1</v>
      </c>
      <c r="G9" s="34"/>
      <c r="H9" s="34"/>
      <c r="I9" s="107" t="s">
        <v>19</v>
      </c>
      <c r="J9" s="108" t="s">
        <v>1</v>
      </c>
      <c r="K9" s="34"/>
      <c r="L9" s="51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 x14ac:dyDescent="0.2">
      <c r="A10" s="34"/>
      <c r="B10" s="39"/>
      <c r="C10" s="34"/>
      <c r="D10" s="107" t="s">
        <v>20</v>
      </c>
      <c r="E10" s="34"/>
      <c r="F10" s="108" t="s">
        <v>21</v>
      </c>
      <c r="G10" s="34"/>
      <c r="H10" s="34"/>
      <c r="I10" s="107" t="s">
        <v>22</v>
      </c>
      <c r="J10" s="109" t="str">
        <f>'Rekapitulace stavby'!AN8</f>
        <v>20. 10. 2024</v>
      </c>
      <c r="K10" s="34"/>
      <c r="L10" s="51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0.9" customHeight="1" x14ac:dyDescent="0.2">
      <c r="A11" s="34"/>
      <c r="B11" s="39"/>
      <c r="C11" s="34"/>
      <c r="D11" s="34"/>
      <c r="E11" s="34"/>
      <c r="F11" s="34"/>
      <c r="G11" s="34"/>
      <c r="H11" s="34"/>
      <c r="I11" s="34"/>
      <c r="J11" s="34"/>
      <c r="K11" s="34"/>
      <c r="L11" s="51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 x14ac:dyDescent="0.2">
      <c r="A12" s="34"/>
      <c r="B12" s="39"/>
      <c r="C12" s="34"/>
      <c r="D12" s="107" t="s">
        <v>24</v>
      </c>
      <c r="E12" s="34"/>
      <c r="F12" s="34"/>
      <c r="G12" s="34"/>
      <c r="H12" s="34"/>
      <c r="I12" s="107" t="s">
        <v>25</v>
      </c>
      <c r="J12" s="108" t="str">
        <f>IF('Rekapitulace stavby'!AN10="","",'Rekapitulace stavby'!AN10)</f>
        <v/>
      </c>
      <c r="K12" s="34"/>
      <c r="L12" s="51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8" customHeight="1" x14ac:dyDescent="0.2">
      <c r="A13" s="34"/>
      <c r="B13" s="39"/>
      <c r="C13" s="34"/>
      <c r="D13" s="34"/>
      <c r="E13" s="108" t="str">
        <f>IF('Rekapitulace stavby'!E11="","",'Rekapitulace stavby'!E11)</f>
        <v xml:space="preserve"> </v>
      </c>
      <c r="F13" s="34"/>
      <c r="G13" s="34"/>
      <c r="H13" s="34"/>
      <c r="I13" s="107" t="s">
        <v>26</v>
      </c>
      <c r="J13" s="108" t="str">
        <f>IF('Rekapitulace stavby'!AN11="","",'Rekapitulace stavby'!AN11)</f>
        <v/>
      </c>
      <c r="K13" s="34"/>
      <c r="L13" s="51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6.95" customHeight="1" x14ac:dyDescent="0.2">
      <c r="A14" s="34"/>
      <c r="B14" s="39"/>
      <c r="C14" s="34"/>
      <c r="D14" s="34"/>
      <c r="E14" s="34"/>
      <c r="F14" s="34"/>
      <c r="G14" s="34"/>
      <c r="H14" s="34"/>
      <c r="I14" s="34"/>
      <c r="J14" s="34"/>
      <c r="K14" s="34"/>
      <c r="L14" s="51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2" customHeight="1" x14ac:dyDescent="0.2">
      <c r="A15" s="34"/>
      <c r="B15" s="39"/>
      <c r="C15" s="34"/>
      <c r="D15" s="107" t="s">
        <v>27</v>
      </c>
      <c r="E15" s="34"/>
      <c r="F15" s="34"/>
      <c r="G15" s="34"/>
      <c r="H15" s="34"/>
      <c r="I15" s="107" t="s">
        <v>25</v>
      </c>
      <c r="J15" s="30" t="str">
        <f>'Rekapitulace stavby'!AN13</f>
        <v>Vyplň údaj</v>
      </c>
      <c r="K15" s="34"/>
      <c r="L15" s="51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8" customHeight="1" x14ac:dyDescent="0.2">
      <c r="A16" s="34"/>
      <c r="B16" s="39"/>
      <c r="C16" s="34"/>
      <c r="D16" s="34"/>
      <c r="E16" s="288" t="str">
        <f>'Rekapitulace stavby'!E14</f>
        <v>Vyplň údaj</v>
      </c>
      <c r="F16" s="289"/>
      <c r="G16" s="289"/>
      <c r="H16" s="289"/>
      <c r="I16" s="107" t="s">
        <v>26</v>
      </c>
      <c r="J16" s="30" t="str">
        <f>'Rekapitulace stavby'!AN14</f>
        <v>Vyplň údaj</v>
      </c>
      <c r="K16" s="34"/>
      <c r="L16" s="51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6.95" customHeight="1" x14ac:dyDescent="0.2">
      <c r="A17" s="34"/>
      <c r="B17" s="39"/>
      <c r="C17" s="34"/>
      <c r="D17" s="34"/>
      <c r="E17" s="34"/>
      <c r="F17" s="34"/>
      <c r="G17" s="34"/>
      <c r="H17" s="34"/>
      <c r="I17" s="34"/>
      <c r="J17" s="34"/>
      <c r="K17" s="34"/>
      <c r="L17" s="51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2" customHeight="1" x14ac:dyDescent="0.2">
      <c r="A18" s="34"/>
      <c r="B18" s="39"/>
      <c r="C18" s="34"/>
      <c r="D18" s="107" t="s">
        <v>29</v>
      </c>
      <c r="E18" s="34"/>
      <c r="F18" s="34"/>
      <c r="G18" s="34"/>
      <c r="H18" s="34"/>
      <c r="I18" s="107" t="s">
        <v>25</v>
      </c>
      <c r="J18" s="108" t="str">
        <f>IF('Rekapitulace stavby'!AN16="","",'Rekapitulace stavby'!AN16)</f>
        <v/>
      </c>
      <c r="K18" s="34"/>
      <c r="L18" s="51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8" customHeight="1" x14ac:dyDescent="0.2">
      <c r="A19" s="34"/>
      <c r="B19" s="39"/>
      <c r="C19" s="34"/>
      <c r="D19" s="34"/>
      <c r="E19" s="108" t="str">
        <f>IF('Rekapitulace stavby'!E17="","",'Rekapitulace stavby'!E17)</f>
        <v xml:space="preserve"> </v>
      </c>
      <c r="F19" s="34"/>
      <c r="G19" s="34"/>
      <c r="H19" s="34"/>
      <c r="I19" s="107" t="s">
        <v>26</v>
      </c>
      <c r="J19" s="108" t="str">
        <f>IF('Rekapitulace stavby'!AN17="","",'Rekapitulace stavby'!AN17)</f>
        <v/>
      </c>
      <c r="K19" s="34"/>
      <c r="L19" s="51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6.95" customHeight="1" x14ac:dyDescent="0.2">
      <c r="A20" s="34"/>
      <c r="B20" s="39"/>
      <c r="C20" s="34"/>
      <c r="D20" s="34"/>
      <c r="E20" s="34"/>
      <c r="F20" s="34"/>
      <c r="G20" s="34"/>
      <c r="H20" s="34"/>
      <c r="I20" s="34"/>
      <c r="J20" s="34"/>
      <c r="K20" s="34"/>
      <c r="L20" s="51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2" customHeight="1" x14ac:dyDescent="0.2">
      <c r="A21" s="34"/>
      <c r="B21" s="39"/>
      <c r="C21" s="34"/>
      <c r="D21" s="107" t="s">
        <v>31</v>
      </c>
      <c r="E21" s="34"/>
      <c r="F21" s="34"/>
      <c r="G21" s="34"/>
      <c r="H21" s="34"/>
      <c r="I21" s="107" t="s">
        <v>25</v>
      </c>
      <c r="J21" s="108" t="str">
        <f>IF('Rekapitulace stavby'!AN19="","",'Rekapitulace stavby'!AN19)</f>
        <v/>
      </c>
      <c r="K21" s="34"/>
      <c r="L21" s="51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8" customHeight="1" x14ac:dyDescent="0.2">
      <c r="A22" s="34"/>
      <c r="B22" s="39"/>
      <c r="C22" s="34"/>
      <c r="D22" s="34"/>
      <c r="E22" s="108" t="str">
        <f>IF('Rekapitulace stavby'!E20="","",'Rekapitulace stavby'!E20)</f>
        <v xml:space="preserve"> </v>
      </c>
      <c r="F22" s="34"/>
      <c r="G22" s="34"/>
      <c r="H22" s="34"/>
      <c r="I22" s="107" t="s">
        <v>26</v>
      </c>
      <c r="J22" s="108" t="str">
        <f>IF('Rekapitulace stavby'!AN20="","",'Rekapitulace stavby'!AN20)</f>
        <v/>
      </c>
      <c r="K22" s="34"/>
      <c r="L22" s="51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6.95" customHeight="1" x14ac:dyDescent="0.2">
      <c r="A23" s="34"/>
      <c r="B23" s="39"/>
      <c r="C23" s="34"/>
      <c r="D23" s="34"/>
      <c r="E23" s="34"/>
      <c r="F23" s="34"/>
      <c r="G23" s="34"/>
      <c r="H23" s="34"/>
      <c r="I23" s="34"/>
      <c r="J23" s="34"/>
      <c r="K23" s="34"/>
      <c r="L23" s="51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2" customHeight="1" x14ac:dyDescent="0.2">
      <c r="A24" s="34"/>
      <c r="B24" s="39"/>
      <c r="C24" s="34"/>
      <c r="D24" s="107" t="s">
        <v>32</v>
      </c>
      <c r="E24" s="34"/>
      <c r="F24" s="34"/>
      <c r="G24" s="34"/>
      <c r="H24" s="34"/>
      <c r="I24" s="34"/>
      <c r="J24" s="34"/>
      <c r="K24" s="34"/>
      <c r="L24" s="51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8" customFormat="1" ht="16.5" customHeight="1" x14ac:dyDescent="0.2">
      <c r="A25" s="110"/>
      <c r="B25" s="111"/>
      <c r="C25" s="110"/>
      <c r="D25" s="110"/>
      <c r="E25" s="290" t="s">
        <v>1</v>
      </c>
      <c r="F25" s="290"/>
      <c r="G25" s="290"/>
      <c r="H25" s="290"/>
      <c r="I25" s="110"/>
      <c r="J25" s="110"/>
      <c r="K25" s="110"/>
      <c r="L25" s="112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</row>
    <row r="26" spans="1:31" s="2" customFormat="1" ht="6.95" customHeight="1" x14ac:dyDescent="0.2">
      <c r="A26" s="34"/>
      <c r="B26" s="39"/>
      <c r="C26" s="34"/>
      <c r="D26" s="34"/>
      <c r="E26" s="34"/>
      <c r="F26" s="34"/>
      <c r="G26" s="34"/>
      <c r="H26" s="34"/>
      <c r="I26" s="34"/>
      <c r="J26" s="34"/>
      <c r="K26" s="34"/>
      <c r="L26" s="51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5" customHeight="1" x14ac:dyDescent="0.2">
      <c r="A27" s="34"/>
      <c r="B27" s="39"/>
      <c r="C27" s="34"/>
      <c r="D27" s="113"/>
      <c r="E27" s="113"/>
      <c r="F27" s="113"/>
      <c r="G27" s="113"/>
      <c r="H27" s="113"/>
      <c r="I27" s="113"/>
      <c r="J27" s="113"/>
      <c r="K27" s="113"/>
      <c r="L27" s="51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25.35" customHeight="1" x14ac:dyDescent="0.2">
      <c r="A28" s="34"/>
      <c r="B28" s="39"/>
      <c r="C28" s="34"/>
      <c r="D28" s="114" t="s">
        <v>33</v>
      </c>
      <c r="E28" s="34"/>
      <c r="F28" s="34"/>
      <c r="G28" s="34"/>
      <c r="H28" s="34"/>
      <c r="I28" s="34"/>
      <c r="J28" s="115">
        <f>ROUND(J148, 2)</f>
        <v>0</v>
      </c>
      <c r="K28" s="34"/>
      <c r="L28" s="51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5" customHeight="1" x14ac:dyDescent="0.2">
      <c r="A29" s="34"/>
      <c r="B29" s="39"/>
      <c r="C29" s="34"/>
      <c r="D29" s="113"/>
      <c r="E29" s="113"/>
      <c r="F29" s="113"/>
      <c r="G29" s="113"/>
      <c r="H29" s="113"/>
      <c r="I29" s="113"/>
      <c r="J29" s="113"/>
      <c r="K29" s="113"/>
      <c r="L29" s="51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4.45" customHeight="1" x14ac:dyDescent="0.2">
      <c r="A30" s="34"/>
      <c r="B30" s="39"/>
      <c r="C30" s="34"/>
      <c r="D30" s="34"/>
      <c r="E30" s="34"/>
      <c r="F30" s="116" t="s">
        <v>35</v>
      </c>
      <c r="G30" s="34"/>
      <c r="H30" s="34"/>
      <c r="I30" s="116" t="s">
        <v>34</v>
      </c>
      <c r="J30" s="116" t="s">
        <v>36</v>
      </c>
      <c r="K30" s="34"/>
      <c r="L30" s="51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14.45" customHeight="1" x14ac:dyDescent="0.2">
      <c r="A31" s="34"/>
      <c r="B31" s="39"/>
      <c r="C31" s="34"/>
      <c r="D31" s="117" t="s">
        <v>37</v>
      </c>
      <c r="E31" s="107" t="s">
        <v>38</v>
      </c>
      <c r="F31" s="118">
        <f>ROUND((SUM(BE148:BE1595)),  2)</f>
        <v>0</v>
      </c>
      <c r="G31" s="34"/>
      <c r="H31" s="34"/>
      <c r="I31" s="119">
        <v>0.21</v>
      </c>
      <c r="J31" s="118">
        <f>ROUND(((SUM(BE148:BE1595))*I31),  2)</f>
        <v>0</v>
      </c>
      <c r="K31" s="34"/>
      <c r="L31" s="51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5" customHeight="1" x14ac:dyDescent="0.2">
      <c r="A32" s="34"/>
      <c r="B32" s="39"/>
      <c r="C32" s="34"/>
      <c r="D32" s="34"/>
      <c r="E32" s="107" t="s">
        <v>39</v>
      </c>
      <c r="F32" s="118">
        <f>ROUND((SUM(BF148:BF1595)),  2)</f>
        <v>0</v>
      </c>
      <c r="G32" s="34"/>
      <c r="H32" s="34"/>
      <c r="I32" s="119">
        <v>0.12</v>
      </c>
      <c r="J32" s="118">
        <f>ROUND(((SUM(BF148:BF1595))*I32),  2)</f>
        <v>0</v>
      </c>
      <c r="K32" s="34"/>
      <c r="L32" s="51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5" hidden="1" customHeight="1" x14ac:dyDescent="0.2">
      <c r="A33" s="34"/>
      <c r="B33" s="39"/>
      <c r="C33" s="34"/>
      <c r="D33" s="34"/>
      <c r="E33" s="107" t="s">
        <v>40</v>
      </c>
      <c r="F33" s="118">
        <f>ROUND((SUM(BG148:BG1595)),  2)</f>
        <v>0</v>
      </c>
      <c r="G33" s="34"/>
      <c r="H33" s="34"/>
      <c r="I33" s="119">
        <v>0.21</v>
      </c>
      <c r="J33" s="118">
        <f>0</f>
        <v>0</v>
      </c>
      <c r="K33" s="34"/>
      <c r="L33" s="51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5" hidden="1" customHeight="1" x14ac:dyDescent="0.2">
      <c r="A34" s="34"/>
      <c r="B34" s="39"/>
      <c r="C34" s="34"/>
      <c r="D34" s="34"/>
      <c r="E34" s="107" t="s">
        <v>41</v>
      </c>
      <c r="F34" s="118">
        <f>ROUND((SUM(BH148:BH1595)),  2)</f>
        <v>0</v>
      </c>
      <c r="G34" s="34"/>
      <c r="H34" s="34"/>
      <c r="I34" s="119">
        <v>0.12</v>
      </c>
      <c r="J34" s="118">
        <f>0</f>
        <v>0</v>
      </c>
      <c r="K34" s="34"/>
      <c r="L34" s="51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5" hidden="1" customHeight="1" x14ac:dyDescent="0.2">
      <c r="A35" s="34"/>
      <c r="B35" s="39"/>
      <c r="C35" s="34"/>
      <c r="D35" s="34"/>
      <c r="E35" s="107" t="s">
        <v>42</v>
      </c>
      <c r="F35" s="118">
        <f>ROUND((SUM(BI148:BI1595)),  2)</f>
        <v>0</v>
      </c>
      <c r="G35" s="34"/>
      <c r="H35" s="34"/>
      <c r="I35" s="119">
        <v>0</v>
      </c>
      <c r="J35" s="118">
        <f>0</f>
        <v>0</v>
      </c>
      <c r="K35" s="34"/>
      <c r="L35" s="51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6.95" customHeight="1" x14ac:dyDescent="0.2">
      <c r="A36" s="34"/>
      <c r="B36" s="39"/>
      <c r="C36" s="34"/>
      <c r="D36" s="34"/>
      <c r="E36" s="34"/>
      <c r="F36" s="34"/>
      <c r="G36" s="34"/>
      <c r="H36" s="34"/>
      <c r="I36" s="34"/>
      <c r="J36" s="34"/>
      <c r="K36" s="34"/>
      <c r="L36" s="51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25.35" customHeight="1" x14ac:dyDescent="0.2">
      <c r="A37" s="34"/>
      <c r="B37" s="39"/>
      <c r="C37" s="120"/>
      <c r="D37" s="121" t="s">
        <v>43</v>
      </c>
      <c r="E37" s="122"/>
      <c r="F37" s="122"/>
      <c r="G37" s="123" t="s">
        <v>44</v>
      </c>
      <c r="H37" s="124" t="s">
        <v>45</v>
      </c>
      <c r="I37" s="122"/>
      <c r="J37" s="125">
        <f>SUM(J28:J35)</f>
        <v>0</v>
      </c>
      <c r="K37" s="126"/>
      <c r="L37" s="51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5" customHeight="1" x14ac:dyDescent="0.2">
      <c r="A38" s="34"/>
      <c r="B38" s="39"/>
      <c r="C38" s="34"/>
      <c r="D38" s="34"/>
      <c r="E38" s="34"/>
      <c r="F38" s="34"/>
      <c r="G38" s="34"/>
      <c r="H38" s="34"/>
      <c r="I38" s="34"/>
      <c r="J38" s="34"/>
      <c r="K38" s="34"/>
      <c r="L38" s="51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1" customFormat="1" ht="14.45" customHeight="1" x14ac:dyDescent="0.2">
      <c r="B39" s="20"/>
      <c r="L39" s="20"/>
    </row>
    <row r="40" spans="1:31" s="1" customFormat="1" ht="14.45" customHeight="1" x14ac:dyDescent="0.2">
      <c r="B40" s="20"/>
      <c r="L40" s="20"/>
    </row>
    <row r="41" spans="1:31" s="1" customFormat="1" ht="14.45" customHeight="1" x14ac:dyDescent="0.2">
      <c r="B41" s="20"/>
      <c r="L41" s="20"/>
    </row>
    <row r="42" spans="1:31" s="1" customFormat="1" ht="14.45" customHeight="1" x14ac:dyDescent="0.2">
      <c r="B42" s="20"/>
      <c r="L42" s="20"/>
    </row>
    <row r="43" spans="1:31" s="1" customFormat="1" ht="14.45" customHeight="1" x14ac:dyDescent="0.2">
      <c r="B43" s="20"/>
      <c r="L43" s="20"/>
    </row>
    <row r="44" spans="1:31" s="1" customFormat="1" ht="14.45" customHeight="1" x14ac:dyDescent="0.2">
      <c r="B44" s="20"/>
      <c r="L44" s="20"/>
    </row>
    <row r="45" spans="1:31" s="1" customFormat="1" ht="14.45" customHeight="1" x14ac:dyDescent="0.2">
      <c r="B45" s="20"/>
      <c r="L45" s="20"/>
    </row>
    <row r="46" spans="1:31" s="1" customFormat="1" ht="14.45" customHeight="1" x14ac:dyDescent="0.2">
      <c r="B46" s="20"/>
      <c r="L46" s="20"/>
    </row>
    <row r="47" spans="1:31" s="1" customFormat="1" ht="14.45" customHeight="1" x14ac:dyDescent="0.2">
      <c r="B47" s="20"/>
      <c r="L47" s="20"/>
    </row>
    <row r="48" spans="1:31" s="1" customFormat="1" ht="14.45" customHeight="1" x14ac:dyDescent="0.2">
      <c r="B48" s="20"/>
      <c r="L48" s="20"/>
    </row>
    <row r="49" spans="1:31" s="1" customFormat="1" ht="14.45" customHeight="1" x14ac:dyDescent="0.2">
      <c r="B49" s="20"/>
      <c r="L49" s="20"/>
    </row>
    <row r="50" spans="1:31" s="2" customFormat="1" ht="14.45" customHeight="1" x14ac:dyDescent="0.2">
      <c r="B50" s="51"/>
      <c r="D50" s="127" t="s">
        <v>46</v>
      </c>
      <c r="E50" s="128"/>
      <c r="F50" s="128"/>
      <c r="G50" s="127" t="s">
        <v>47</v>
      </c>
      <c r="H50" s="128"/>
      <c r="I50" s="128"/>
      <c r="J50" s="128"/>
      <c r="K50" s="128"/>
      <c r="L50" s="51"/>
    </row>
    <row r="51" spans="1:31" ht="11.25" x14ac:dyDescent="0.2">
      <c r="B51" s="20"/>
      <c r="L51" s="20"/>
    </row>
    <row r="52" spans="1:31" ht="11.25" x14ac:dyDescent="0.2">
      <c r="B52" s="20"/>
      <c r="L52" s="20"/>
    </row>
    <row r="53" spans="1:31" ht="11.25" x14ac:dyDescent="0.2">
      <c r="B53" s="20"/>
      <c r="L53" s="20"/>
    </row>
    <row r="54" spans="1:31" ht="11.25" x14ac:dyDescent="0.2">
      <c r="B54" s="20"/>
      <c r="L54" s="20"/>
    </row>
    <row r="55" spans="1:31" ht="11.25" x14ac:dyDescent="0.2">
      <c r="B55" s="20"/>
      <c r="L55" s="20"/>
    </row>
    <row r="56" spans="1:31" ht="11.25" x14ac:dyDescent="0.2">
      <c r="B56" s="20"/>
      <c r="L56" s="20"/>
    </row>
    <row r="57" spans="1:31" ht="11.25" x14ac:dyDescent="0.2">
      <c r="B57" s="20"/>
      <c r="L57" s="20"/>
    </row>
    <row r="58" spans="1:31" ht="11.25" x14ac:dyDescent="0.2">
      <c r="B58" s="20"/>
      <c r="L58" s="20"/>
    </row>
    <row r="59" spans="1:31" ht="11.25" x14ac:dyDescent="0.2">
      <c r="B59" s="20"/>
      <c r="L59" s="20"/>
    </row>
    <row r="60" spans="1:31" ht="11.25" x14ac:dyDescent="0.2">
      <c r="B60" s="20"/>
      <c r="L60" s="20"/>
    </row>
    <row r="61" spans="1:31" s="2" customFormat="1" ht="12.75" x14ac:dyDescent="0.2">
      <c r="A61" s="34"/>
      <c r="B61" s="39"/>
      <c r="C61" s="34"/>
      <c r="D61" s="129" t="s">
        <v>48</v>
      </c>
      <c r="E61" s="130"/>
      <c r="F61" s="131" t="s">
        <v>49</v>
      </c>
      <c r="G61" s="129" t="s">
        <v>48</v>
      </c>
      <c r="H61" s="130"/>
      <c r="I61" s="130"/>
      <c r="J61" s="132" t="s">
        <v>49</v>
      </c>
      <c r="K61" s="130"/>
      <c r="L61" s="51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 ht="11.25" x14ac:dyDescent="0.2">
      <c r="B62" s="20"/>
      <c r="L62" s="20"/>
    </row>
    <row r="63" spans="1:31" ht="11.25" x14ac:dyDescent="0.2">
      <c r="B63" s="20"/>
      <c r="L63" s="20"/>
    </row>
    <row r="64" spans="1:31" ht="11.25" x14ac:dyDescent="0.2">
      <c r="B64" s="20"/>
      <c r="L64" s="20"/>
    </row>
    <row r="65" spans="1:31" s="2" customFormat="1" ht="12.75" x14ac:dyDescent="0.2">
      <c r="A65" s="34"/>
      <c r="B65" s="39"/>
      <c r="C65" s="34"/>
      <c r="D65" s="127" t="s">
        <v>50</v>
      </c>
      <c r="E65" s="133"/>
      <c r="F65" s="133"/>
      <c r="G65" s="127" t="s">
        <v>51</v>
      </c>
      <c r="H65" s="133"/>
      <c r="I65" s="133"/>
      <c r="J65" s="133"/>
      <c r="K65" s="133"/>
      <c r="L65" s="51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 ht="11.25" x14ac:dyDescent="0.2">
      <c r="B66" s="20"/>
      <c r="L66" s="20"/>
    </row>
    <row r="67" spans="1:31" ht="11.25" x14ac:dyDescent="0.2">
      <c r="B67" s="20"/>
      <c r="L67" s="20"/>
    </row>
    <row r="68" spans="1:31" ht="11.25" x14ac:dyDescent="0.2">
      <c r="B68" s="20"/>
      <c r="L68" s="20"/>
    </row>
    <row r="69" spans="1:31" ht="11.25" x14ac:dyDescent="0.2">
      <c r="B69" s="20"/>
      <c r="L69" s="20"/>
    </row>
    <row r="70" spans="1:31" ht="11.25" x14ac:dyDescent="0.2">
      <c r="B70" s="20"/>
      <c r="L70" s="20"/>
    </row>
    <row r="71" spans="1:31" ht="11.25" x14ac:dyDescent="0.2">
      <c r="B71" s="20"/>
      <c r="L71" s="20"/>
    </row>
    <row r="72" spans="1:31" ht="11.25" x14ac:dyDescent="0.2">
      <c r="B72" s="20"/>
      <c r="L72" s="20"/>
    </row>
    <row r="73" spans="1:31" ht="11.25" x14ac:dyDescent="0.2">
      <c r="B73" s="20"/>
      <c r="L73" s="20"/>
    </row>
    <row r="74" spans="1:31" ht="11.25" x14ac:dyDescent="0.2">
      <c r="B74" s="20"/>
      <c r="L74" s="20"/>
    </row>
    <row r="75" spans="1:31" ht="11.25" x14ac:dyDescent="0.2">
      <c r="B75" s="20"/>
      <c r="L75" s="20"/>
    </row>
    <row r="76" spans="1:31" s="2" customFormat="1" ht="12.75" x14ac:dyDescent="0.2">
      <c r="A76" s="34"/>
      <c r="B76" s="39"/>
      <c r="C76" s="34"/>
      <c r="D76" s="129" t="s">
        <v>48</v>
      </c>
      <c r="E76" s="130"/>
      <c r="F76" s="131" t="s">
        <v>49</v>
      </c>
      <c r="G76" s="129" t="s">
        <v>48</v>
      </c>
      <c r="H76" s="130"/>
      <c r="I76" s="130"/>
      <c r="J76" s="132" t="s">
        <v>49</v>
      </c>
      <c r="K76" s="130"/>
      <c r="L76" s="51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5" customHeight="1" x14ac:dyDescent="0.2">
      <c r="A77" s="34"/>
      <c r="B77" s="134"/>
      <c r="C77" s="135"/>
      <c r="D77" s="135"/>
      <c r="E77" s="135"/>
      <c r="F77" s="135"/>
      <c r="G77" s="135"/>
      <c r="H77" s="135"/>
      <c r="I77" s="135"/>
      <c r="J77" s="135"/>
      <c r="K77" s="135"/>
      <c r="L77" s="51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5" customHeight="1" x14ac:dyDescent="0.2">
      <c r="A81" s="34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51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5" customHeight="1" x14ac:dyDescent="0.2">
      <c r="A82" s="34"/>
      <c r="B82" s="35"/>
      <c r="C82" s="23" t="s">
        <v>81</v>
      </c>
      <c r="D82" s="36"/>
      <c r="E82" s="36"/>
      <c r="F82" s="36"/>
      <c r="G82" s="36"/>
      <c r="H82" s="36"/>
      <c r="I82" s="36"/>
      <c r="J82" s="36"/>
      <c r="K82" s="36"/>
      <c r="L82" s="51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5" customHeight="1" x14ac:dyDescent="0.2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1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 x14ac:dyDescent="0.2">
      <c r="A84" s="34"/>
      <c r="B84" s="35"/>
      <c r="C84" s="29" t="s">
        <v>16</v>
      </c>
      <c r="D84" s="36"/>
      <c r="E84" s="36"/>
      <c r="F84" s="36"/>
      <c r="G84" s="36"/>
      <c r="H84" s="36"/>
      <c r="I84" s="36"/>
      <c r="J84" s="36"/>
      <c r="K84" s="36"/>
      <c r="L84" s="51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16.5" customHeight="1" x14ac:dyDescent="0.2">
      <c r="A85" s="34"/>
      <c r="B85" s="35"/>
      <c r="C85" s="36"/>
      <c r="D85" s="36"/>
      <c r="E85" s="264" t="str">
        <f>E7</f>
        <v>Byt Svojsíkova 1438/5, byt č.14</v>
      </c>
      <c r="F85" s="291"/>
      <c r="G85" s="291"/>
      <c r="H85" s="291"/>
      <c r="I85" s="36"/>
      <c r="J85" s="36"/>
      <c r="K85" s="36"/>
      <c r="L85" s="51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6.95" customHeight="1" x14ac:dyDescent="0.2">
      <c r="A86" s="34"/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51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2" customHeight="1" x14ac:dyDescent="0.2">
      <c r="A87" s="34"/>
      <c r="B87" s="35"/>
      <c r="C87" s="29" t="s">
        <v>20</v>
      </c>
      <c r="D87" s="36"/>
      <c r="E87" s="36"/>
      <c r="F87" s="27" t="str">
        <f>F10</f>
        <v xml:space="preserve"> </v>
      </c>
      <c r="G87" s="36"/>
      <c r="H87" s="36"/>
      <c r="I87" s="29" t="s">
        <v>22</v>
      </c>
      <c r="J87" s="66" t="str">
        <f>IF(J10="","",J10)</f>
        <v>20. 10. 2024</v>
      </c>
      <c r="K87" s="36"/>
      <c r="L87" s="51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5" customHeight="1" x14ac:dyDescent="0.2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1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5.2" customHeight="1" x14ac:dyDescent="0.2">
      <c r="A89" s="34"/>
      <c r="B89" s="35"/>
      <c r="C89" s="29" t="s">
        <v>24</v>
      </c>
      <c r="D89" s="36"/>
      <c r="E89" s="36"/>
      <c r="F89" s="27" t="str">
        <f>E13</f>
        <v xml:space="preserve"> </v>
      </c>
      <c r="G89" s="36"/>
      <c r="H89" s="36"/>
      <c r="I89" s="29" t="s">
        <v>29</v>
      </c>
      <c r="J89" s="32" t="str">
        <f>E19</f>
        <v xml:space="preserve"> </v>
      </c>
      <c r="K89" s="36"/>
      <c r="L89" s="51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15.2" customHeight="1" x14ac:dyDescent="0.2">
      <c r="A90" s="34"/>
      <c r="B90" s="35"/>
      <c r="C90" s="29" t="s">
        <v>27</v>
      </c>
      <c r="D90" s="36"/>
      <c r="E90" s="36"/>
      <c r="F90" s="27" t="str">
        <f>IF(E16="","",E16)</f>
        <v>Vyplň údaj</v>
      </c>
      <c r="G90" s="36"/>
      <c r="H90" s="36"/>
      <c r="I90" s="29" t="s">
        <v>31</v>
      </c>
      <c r="J90" s="32" t="str">
        <f>E22</f>
        <v xml:space="preserve"> </v>
      </c>
      <c r="K90" s="36"/>
      <c r="L90" s="51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10.35" customHeight="1" x14ac:dyDescent="0.2">
      <c r="A91" s="34"/>
      <c r="B91" s="35"/>
      <c r="C91" s="36"/>
      <c r="D91" s="36"/>
      <c r="E91" s="36"/>
      <c r="F91" s="36"/>
      <c r="G91" s="36"/>
      <c r="H91" s="36"/>
      <c r="I91" s="36"/>
      <c r="J91" s="36"/>
      <c r="K91" s="36"/>
      <c r="L91" s="51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29.25" customHeight="1" x14ac:dyDescent="0.2">
      <c r="A92" s="34"/>
      <c r="B92" s="35"/>
      <c r="C92" s="138" t="s">
        <v>82</v>
      </c>
      <c r="D92" s="139"/>
      <c r="E92" s="139"/>
      <c r="F92" s="139"/>
      <c r="G92" s="139"/>
      <c r="H92" s="139"/>
      <c r="I92" s="139"/>
      <c r="J92" s="140" t="s">
        <v>83</v>
      </c>
      <c r="K92" s="139"/>
      <c r="L92" s="51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 x14ac:dyDescent="0.2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1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2.9" customHeight="1" x14ac:dyDescent="0.2">
      <c r="A94" s="34"/>
      <c r="B94" s="35"/>
      <c r="C94" s="141" t="s">
        <v>84</v>
      </c>
      <c r="D94" s="36"/>
      <c r="E94" s="36"/>
      <c r="F94" s="36"/>
      <c r="G94" s="36"/>
      <c r="H94" s="36"/>
      <c r="I94" s="36"/>
      <c r="J94" s="84">
        <f>J148</f>
        <v>0</v>
      </c>
      <c r="K94" s="36"/>
      <c r="L94" s="51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U94" s="17" t="s">
        <v>85</v>
      </c>
    </row>
    <row r="95" spans="1:47" s="9" customFormat="1" ht="24.95" customHeight="1" x14ac:dyDescent="0.2">
      <c r="B95" s="142"/>
      <c r="C95" s="143"/>
      <c r="D95" s="144" t="s">
        <v>86</v>
      </c>
      <c r="E95" s="145"/>
      <c r="F95" s="145"/>
      <c r="G95" s="145"/>
      <c r="H95" s="145"/>
      <c r="I95" s="145"/>
      <c r="J95" s="146">
        <f>J149</f>
        <v>0</v>
      </c>
      <c r="K95" s="143"/>
      <c r="L95" s="147"/>
    </row>
    <row r="96" spans="1:47" s="10" customFormat="1" ht="19.899999999999999" customHeight="1" x14ac:dyDescent="0.2">
      <c r="B96" s="148"/>
      <c r="C96" s="149"/>
      <c r="D96" s="150" t="s">
        <v>87</v>
      </c>
      <c r="E96" s="151"/>
      <c r="F96" s="151"/>
      <c r="G96" s="151"/>
      <c r="H96" s="151"/>
      <c r="I96" s="151"/>
      <c r="J96" s="152">
        <f>J150</f>
        <v>0</v>
      </c>
      <c r="K96" s="149"/>
      <c r="L96" s="153"/>
    </row>
    <row r="97" spans="2:12" s="10" customFormat="1" ht="19.899999999999999" customHeight="1" x14ac:dyDescent="0.2">
      <c r="B97" s="148"/>
      <c r="C97" s="149"/>
      <c r="D97" s="150" t="s">
        <v>88</v>
      </c>
      <c r="E97" s="151"/>
      <c r="F97" s="151"/>
      <c r="G97" s="151"/>
      <c r="H97" s="151"/>
      <c r="I97" s="151"/>
      <c r="J97" s="152">
        <f>J162</f>
        <v>0</v>
      </c>
      <c r="K97" s="149"/>
      <c r="L97" s="153"/>
    </row>
    <row r="98" spans="2:12" s="10" customFormat="1" ht="19.899999999999999" customHeight="1" x14ac:dyDescent="0.2">
      <c r="B98" s="148"/>
      <c r="C98" s="149"/>
      <c r="D98" s="150" t="s">
        <v>89</v>
      </c>
      <c r="E98" s="151"/>
      <c r="F98" s="151"/>
      <c r="G98" s="151"/>
      <c r="H98" s="151"/>
      <c r="I98" s="151"/>
      <c r="J98" s="152">
        <f>J266</f>
        <v>0</v>
      </c>
      <c r="K98" s="149"/>
      <c r="L98" s="153"/>
    </row>
    <row r="99" spans="2:12" s="10" customFormat="1" ht="19.899999999999999" customHeight="1" x14ac:dyDescent="0.2">
      <c r="B99" s="148"/>
      <c r="C99" s="149"/>
      <c r="D99" s="150" t="s">
        <v>90</v>
      </c>
      <c r="E99" s="151"/>
      <c r="F99" s="151"/>
      <c r="G99" s="151"/>
      <c r="H99" s="151"/>
      <c r="I99" s="151"/>
      <c r="J99" s="152">
        <f>J386</f>
        <v>0</v>
      </c>
      <c r="K99" s="149"/>
      <c r="L99" s="153"/>
    </row>
    <row r="100" spans="2:12" s="10" customFormat="1" ht="19.899999999999999" customHeight="1" x14ac:dyDescent="0.2">
      <c r="B100" s="148"/>
      <c r="C100" s="149"/>
      <c r="D100" s="150" t="s">
        <v>91</v>
      </c>
      <c r="E100" s="151"/>
      <c r="F100" s="151"/>
      <c r="G100" s="151"/>
      <c r="H100" s="151"/>
      <c r="I100" s="151"/>
      <c r="J100" s="152">
        <f>J394</f>
        <v>0</v>
      </c>
      <c r="K100" s="149"/>
      <c r="L100" s="153"/>
    </row>
    <row r="101" spans="2:12" s="9" customFormat="1" ht="24.95" customHeight="1" x14ac:dyDescent="0.2">
      <c r="B101" s="142"/>
      <c r="C101" s="143"/>
      <c r="D101" s="144" t="s">
        <v>92</v>
      </c>
      <c r="E101" s="145"/>
      <c r="F101" s="145"/>
      <c r="G101" s="145"/>
      <c r="H101" s="145"/>
      <c r="I101" s="145"/>
      <c r="J101" s="146">
        <f>J398</f>
        <v>0</v>
      </c>
      <c r="K101" s="143"/>
      <c r="L101" s="147"/>
    </row>
    <row r="102" spans="2:12" s="10" customFormat="1" ht="19.899999999999999" customHeight="1" x14ac:dyDescent="0.2">
      <c r="B102" s="148"/>
      <c r="C102" s="149"/>
      <c r="D102" s="150" t="s">
        <v>93</v>
      </c>
      <c r="E102" s="151"/>
      <c r="F102" s="151"/>
      <c r="G102" s="151"/>
      <c r="H102" s="151"/>
      <c r="I102" s="151"/>
      <c r="J102" s="152">
        <f>J399</f>
        <v>0</v>
      </c>
      <c r="K102" s="149"/>
      <c r="L102" s="153"/>
    </row>
    <row r="103" spans="2:12" s="10" customFormat="1" ht="19.899999999999999" customHeight="1" x14ac:dyDescent="0.2">
      <c r="B103" s="148"/>
      <c r="C103" s="149"/>
      <c r="D103" s="150" t="s">
        <v>94</v>
      </c>
      <c r="E103" s="151"/>
      <c r="F103" s="151"/>
      <c r="G103" s="151"/>
      <c r="H103" s="151"/>
      <c r="I103" s="151"/>
      <c r="J103" s="152">
        <f>J426</f>
        <v>0</v>
      </c>
      <c r="K103" s="149"/>
      <c r="L103" s="153"/>
    </row>
    <row r="104" spans="2:12" s="10" customFormat="1" ht="19.899999999999999" customHeight="1" x14ac:dyDescent="0.2">
      <c r="B104" s="148"/>
      <c r="C104" s="149"/>
      <c r="D104" s="150" t="s">
        <v>95</v>
      </c>
      <c r="E104" s="151"/>
      <c r="F104" s="151"/>
      <c r="G104" s="151"/>
      <c r="H104" s="151"/>
      <c r="I104" s="151"/>
      <c r="J104" s="152">
        <f>J494</f>
        <v>0</v>
      </c>
      <c r="K104" s="149"/>
      <c r="L104" s="153"/>
    </row>
    <row r="105" spans="2:12" s="10" customFormat="1" ht="19.899999999999999" customHeight="1" x14ac:dyDescent="0.2">
      <c r="B105" s="148"/>
      <c r="C105" s="149"/>
      <c r="D105" s="150" t="s">
        <v>96</v>
      </c>
      <c r="E105" s="151"/>
      <c r="F105" s="151"/>
      <c r="G105" s="151"/>
      <c r="H105" s="151"/>
      <c r="I105" s="151"/>
      <c r="J105" s="152">
        <f>J579</f>
        <v>0</v>
      </c>
      <c r="K105" s="149"/>
      <c r="L105" s="153"/>
    </row>
    <row r="106" spans="2:12" s="10" customFormat="1" ht="19.899999999999999" customHeight="1" x14ac:dyDescent="0.2">
      <c r="B106" s="148"/>
      <c r="C106" s="149"/>
      <c r="D106" s="150" t="s">
        <v>97</v>
      </c>
      <c r="E106" s="151"/>
      <c r="F106" s="151"/>
      <c r="G106" s="151"/>
      <c r="H106" s="151"/>
      <c r="I106" s="151"/>
      <c r="J106" s="152">
        <f>J603</f>
        <v>0</v>
      </c>
      <c r="K106" s="149"/>
      <c r="L106" s="153"/>
    </row>
    <row r="107" spans="2:12" s="10" customFormat="1" ht="19.899999999999999" customHeight="1" x14ac:dyDescent="0.2">
      <c r="B107" s="148"/>
      <c r="C107" s="149"/>
      <c r="D107" s="150" t="s">
        <v>98</v>
      </c>
      <c r="E107" s="151"/>
      <c r="F107" s="151"/>
      <c r="G107" s="151"/>
      <c r="H107" s="151"/>
      <c r="I107" s="151"/>
      <c r="J107" s="152">
        <f>J659</f>
        <v>0</v>
      </c>
      <c r="K107" s="149"/>
      <c r="L107" s="153"/>
    </row>
    <row r="108" spans="2:12" s="10" customFormat="1" ht="19.899999999999999" customHeight="1" x14ac:dyDescent="0.2">
      <c r="B108" s="148"/>
      <c r="C108" s="149"/>
      <c r="D108" s="150" t="s">
        <v>99</v>
      </c>
      <c r="E108" s="151"/>
      <c r="F108" s="151"/>
      <c r="G108" s="151"/>
      <c r="H108" s="151"/>
      <c r="I108" s="151"/>
      <c r="J108" s="152">
        <f>J667</f>
        <v>0</v>
      </c>
      <c r="K108" s="149"/>
      <c r="L108" s="153"/>
    </row>
    <row r="109" spans="2:12" s="10" customFormat="1" ht="19.899999999999999" customHeight="1" x14ac:dyDescent="0.2">
      <c r="B109" s="148"/>
      <c r="C109" s="149"/>
      <c r="D109" s="150" t="s">
        <v>100</v>
      </c>
      <c r="E109" s="151"/>
      <c r="F109" s="151"/>
      <c r="G109" s="151"/>
      <c r="H109" s="151"/>
      <c r="I109" s="151"/>
      <c r="J109" s="152">
        <f>J681</f>
        <v>0</v>
      </c>
      <c r="K109" s="149"/>
      <c r="L109" s="153"/>
    </row>
    <row r="110" spans="2:12" s="10" customFormat="1" ht="19.899999999999999" customHeight="1" x14ac:dyDescent="0.2">
      <c r="B110" s="148"/>
      <c r="C110" s="149"/>
      <c r="D110" s="150" t="s">
        <v>101</v>
      </c>
      <c r="E110" s="151"/>
      <c r="F110" s="151"/>
      <c r="G110" s="151"/>
      <c r="H110" s="151"/>
      <c r="I110" s="151"/>
      <c r="J110" s="152">
        <f>J699</f>
        <v>0</v>
      </c>
      <c r="K110" s="149"/>
      <c r="L110" s="153"/>
    </row>
    <row r="111" spans="2:12" s="10" customFormat="1" ht="19.899999999999999" customHeight="1" x14ac:dyDescent="0.2">
      <c r="B111" s="148"/>
      <c r="C111" s="149"/>
      <c r="D111" s="150" t="s">
        <v>102</v>
      </c>
      <c r="E111" s="151"/>
      <c r="F111" s="151"/>
      <c r="G111" s="151"/>
      <c r="H111" s="151"/>
      <c r="I111" s="151"/>
      <c r="J111" s="152">
        <f>J716</f>
        <v>0</v>
      </c>
      <c r="K111" s="149"/>
      <c r="L111" s="153"/>
    </row>
    <row r="112" spans="2:12" s="10" customFormat="1" ht="19.899999999999999" customHeight="1" x14ac:dyDescent="0.2">
      <c r="B112" s="148"/>
      <c r="C112" s="149"/>
      <c r="D112" s="150" t="s">
        <v>103</v>
      </c>
      <c r="E112" s="151"/>
      <c r="F112" s="151"/>
      <c r="G112" s="151"/>
      <c r="H112" s="151"/>
      <c r="I112" s="151"/>
      <c r="J112" s="152">
        <f>J742</f>
        <v>0</v>
      </c>
      <c r="K112" s="149"/>
      <c r="L112" s="153"/>
    </row>
    <row r="113" spans="2:12" s="10" customFormat="1" ht="19.899999999999999" customHeight="1" x14ac:dyDescent="0.2">
      <c r="B113" s="148"/>
      <c r="C113" s="149"/>
      <c r="D113" s="150" t="s">
        <v>104</v>
      </c>
      <c r="E113" s="151"/>
      <c r="F113" s="151"/>
      <c r="G113" s="151"/>
      <c r="H113" s="151"/>
      <c r="I113" s="151"/>
      <c r="J113" s="152">
        <f>J1017</f>
        <v>0</v>
      </c>
      <c r="K113" s="149"/>
      <c r="L113" s="153"/>
    </row>
    <row r="114" spans="2:12" s="10" customFormat="1" ht="19.899999999999999" customHeight="1" x14ac:dyDescent="0.2">
      <c r="B114" s="148"/>
      <c r="C114" s="149"/>
      <c r="D114" s="150" t="s">
        <v>105</v>
      </c>
      <c r="E114" s="151"/>
      <c r="F114" s="151"/>
      <c r="G114" s="151"/>
      <c r="H114" s="151"/>
      <c r="I114" s="151"/>
      <c r="J114" s="152">
        <f>J1061</f>
        <v>0</v>
      </c>
      <c r="K114" s="149"/>
      <c r="L114" s="153"/>
    </row>
    <row r="115" spans="2:12" s="10" customFormat="1" ht="19.899999999999999" customHeight="1" x14ac:dyDescent="0.2">
      <c r="B115" s="148"/>
      <c r="C115" s="149"/>
      <c r="D115" s="150" t="s">
        <v>106</v>
      </c>
      <c r="E115" s="151"/>
      <c r="F115" s="151"/>
      <c r="G115" s="151"/>
      <c r="H115" s="151"/>
      <c r="I115" s="151"/>
      <c r="J115" s="152">
        <f>J1071</f>
        <v>0</v>
      </c>
      <c r="K115" s="149"/>
      <c r="L115" s="153"/>
    </row>
    <row r="116" spans="2:12" s="10" customFormat="1" ht="19.899999999999999" customHeight="1" x14ac:dyDescent="0.2">
      <c r="B116" s="148"/>
      <c r="C116" s="149"/>
      <c r="D116" s="150" t="s">
        <v>107</v>
      </c>
      <c r="E116" s="151"/>
      <c r="F116" s="151"/>
      <c r="G116" s="151"/>
      <c r="H116" s="151"/>
      <c r="I116" s="151"/>
      <c r="J116" s="152">
        <f>J1075</f>
        <v>0</v>
      </c>
      <c r="K116" s="149"/>
      <c r="L116" s="153"/>
    </row>
    <row r="117" spans="2:12" s="10" customFormat="1" ht="19.899999999999999" customHeight="1" x14ac:dyDescent="0.2">
      <c r="B117" s="148"/>
      <c r="C117" s="149"/>
      <c r="D117" s="150" t="s">
        <v>108</v>
      </c>
      <c r="E117" s="151"/>
      <c r="F117" s="151"/>
      <c r="G117" s="151"/>
      <c r="H117" s="151"/>
      <c r="I117" s="151"/>
      <c r="J117" s="152">
        <f>J1096</f>
        <v>0</v>
      </c>
      <c r="K117" s="149"/>
      <c r="L117" s="153"/>
    </row>
    <row r="118" spans="2:12" s="10" customFormat="1" ht="19.899999999999999" customHeight="1" x14ac:dyDescent="0.2">
      <c r="B118" s="148"/>
      <c r="C118" s="149"/>
      <c r="D118" s="150" t="s">
        <v>109</v>
      </c>
      <c r="E118" s="151"/>
      <c r="F118" s="151"/>
      <c r="G118" s="151"/>
      <c r="H118" s="151"/>
      <c r="I118" s="151"/>
      <c r="J118" s="152">
        <f>J1149</f>
        <v>0</v>
      </c>
      <c r="K118" s="149"/>
      <c r="L118" s="153"/>
    </row>
    <row r="119" spans="2:12" s="10" customFormat="1" ht="19.899999999999999" customHeight="1" x14ac:dyDescent="0.2">
      <c r="B119" s="148"/>
      <c r="C119" s="149"/>
      <c r="D119" s="150" t="s">
        <v>110</v>
      </c>
      <c r="E119" s="151"/>
      <c r="F119" s="151"/>
      <c r="G119" s="151"/>
      <c r="H119" s="151"/>
      <c r="I119" s="151"/>
      <c r="J119" s="152">
        <f>J1162</f>
        <v>0</v>
      </c>
      <c r="K119" s="149"/>
      <c r="L119" s="153"/>
    </row>
    <row r="120" spans="2:12" s="10" customFormat="1" ht="19.899999999999999" customHeight="1" x14ac:dyDescent="0.2">
      <c r="B120" s="148"/>
      <c r="C120" s="149"/>
      <c r="D120" s="150" t="s">
        <v>111</v>
      </c>
      <c r="E120" s="151"/>
      <c r="F120" s="151"/>
      <c r="G120" s="151"/>
      <c r="H120" s="151"/>
      <c r="I120" s="151"/>
      <c r="J120" s="152">
        <f>J1214</f>
        <v>0</v>
      </c>
      <c r="K120" s="149"/>
      <c r="L120" s="153"/>
    </row>
    <row r="121" spans="2:12" s="10" customFormat="1" ht="19.899999999999999" customHeight="1" x14ac:dyDescent="0.2">
      <c r="B121" s="148"/>
      <c r="C121" s="149"/>
      <c r="D121" s="150" t="s">
        <v>112</v>
      </c>
      <c r="E121" s="151"/>
      <c r="F121" s="151"/>
      <c r="G121" s="151"/>
      <c r="H121" s="151"/>
      <c r="I121" s="151"/>
      <c r="J121" s="152">
        <f>J1237</f>
        <v>0</v>
      </c>
      <c r="K121" s="149"/>
      <c r="L121" s="153"/>
    </row>
    <row r="122" spans="2:12" s="10" customFormat="1" ht="19.899999999999999" customHeight="1" x14ac:dyDescent="0.2">
      <c r="B122" s="148"/>
      <c r="C122" s="149"/>
      <c r="D122" s="150" t="s">
        <v>113</v>
      </c>
      <c r="E122" s="151"/>
      <c r="F122" s="151"/>
      <c r="G122" s="151"/>
      <c r="H122" s="151"/>
      <c r="I122" s="151"/>
      <c r="J122" s="152">
        <f>J1302</f>
        <v>0</v>
      </c>
      <c r="K122" s="149"/>
      <c r="L122" s="153"/>
    </row>
    <row r="123" spans="2:12" s="10" customFormat="1" ht="19.899999999999999" customHeight="1" x14ac:dyDescent="0.2">
      <c r="B123" s="148"/>
      <c r="C123" s="149"/>
      <c r="D123" s="150" t="s">
        <v>114</v>
      </c>
      <c r="E123" s="151"/>
      <c r="F123" s="151"/>
      <c r="G123" s="151"/>
      <c r="H123" s="151"/>
      <c r="I123" s="151"/>
      <c r="J123" s="152">
        <f>J1371</f>
        <v>0</v>
      </c>
      <c r="K123" s="149"/>
      <c r="L123" s="153"/>
    </row>
    <row r="124" spans="2:12" s="10" customFormat="1" ht="19.899999999999999" customHeight="1" x14ac:dyDescent="0.2">
      <c r="B124" s="148"/>
      <c r="C124" s="149"/>
      <c r="D124" s="150" t="s">
        <v>115</v>
      </c>
      <c r="E124" s="151"/>
      <c r="F124" s="151"/>
      <c r="G124" s="151"/>
      <c r="H124" s="151"/>
      <c r="I124" s="151"/>
      <c r="J124" s="152">
        <f>J1390</f>
        <v>0</v>
      </c>
      <c r="K124" s="149"/>
      <c r="L124" s="153"/>
    </row>
    <row r="125" spans="2:12" s="10" customFormat="1" ht="19.899999999999999" customHeight="1" x14ac:dyDescent="0.2">
      <c r="B125" s="148"/>
      <c r="C125" s="149"/>
      <c r="D125" s="150" t="s">
        <v>116</v>
      </c>
      <c r="E125" s="151"/>
      <c r="F125" s="151"/>
      <c r="G125" s="151"/>
      <c r="H125" s="151"/>
      <c r="I125" s="151"/>
      <c r="J125" s="152">
        <f>J1570</f>
        <v>0</v>
      </c>
      <c r="K125" s="149"/>
      <c r="L125" s="153"/>
    </row>
    <row r="126" spans="2:12" s="9" customFormat="1" ht="24.95" customHeight="1" x14ac:dyDescent="0.2">
      <c r="B126" s="142"/>
      <c r="C126" s="143"/>
      <c r="D126" s="144" t="s">
        <v>117</v>
      </c>
      <c r="E126" s="145"/>
      <c r="F126" s="145"/>
      <c r="G126" s="145"/>
      <c r="H126" s="145"/>
      <c r="I126" s="145"/>
      <c r="J126" s="146">
        <f>J1585</f>
        <v>0</v>
      </c>
      <c r="K126" s="143"/>
      <c r="L126" s="147"/>
    </row>
    <row r="127" spans="2:12" s="9" customFormat="1" ht="24.95" customHeight="1" x14ac:dyDescent="0.2">
      <c r="B127" s="142"/>
      <c r="C127" s="143"/>
      <c r="D127" s="144" t="s">
        <v>118</v>
      </c>
      <c r="E127" s="145"/>
      <c r="F127" s="145"/>
      <c r="G127" s="145"/>
      <c r="H127" s="145"/>
      <c r="I127" s="145"/>
      <c r="J127" s="146">
        <f>J1589</f>
        <v>0</v>
      </c>
      <c r="K127" s="143"/>
      <c r="L127" s="147"/>
    </row>
    <row r="128" spans="2:12" s="10" customFormat="1" ht="19.899999999999999" customHeight="1" x14ac:dyDescent="0.2">
      <c r="B128" s="148"/>
      <c r="C128" s="149"/>
      <c r="D128" s="150" t="s">
        <v>119</v>
      </c>
      <c r="E128" s="151"/>
      <c r="F128" s="151"/>
      <c r="G128" s="151"/>
      <c r="H128" s="151"/>
      <c r="I128" s="151"/>
      <c r="J128" s="152">
        <f>J1590</f>
        <v>0</v>
      </c>
      <c r="K128" s="149"/>
      <c r="L128" s="153"/>
    </row>
    <row r="129" spans="1:31" s="10" customFormat="1" ht="19.899999999999999" customHeight="1" x14ac:dyDescent="0.2">
      <c r="B129" s="148"/>
      <c r="C129" s="149"/>
      <c r="D129" s="150" t="s">
        <v>120</v>
      </c>
      <c r="E129" s="151"/>
      <c r="F129" s="151"/>
      <c r="G129" s="151"/>
      <c r="H129" s="151"/>
      <c r="I129" s="151"/>
      <c r="J129" s="152">
        <f>J1592</f>
        <v>0</v>
      </c>
      <c r="K129" s="149"/>
      <c r="L129" s="153"/>
    </row>
    <row r="130" spans="1:31" s="10" customFormat="1" ht="19.899999999999999" customHeight="1" x14ac:dyDescent="0.2">
      <c r="B130" s="148"/>
      <c r="C130" s="149"/>
      <c r="D130" s="150" t="s">
        <v>121</v>
      </c>
      <c r="E130" s="151"/>
      <c r="F130" s="151"/>
      <c r="G130" s="151"/>
      <c r="H130" s="151"/>
      <c r="I130" s="151"/>
      <c r="J130" s="152">
        <f>J1594</f>
        <v>0</v>
      </c>
      <c r="K130" s="149"/>
      <c r="L130" s="153"/>
    </row>
    <row r="131" spans="1:31" s="2" customFormat="1" ht="21.75" customHeight="1" x14ac:dyDescent="0.2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1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31" s="2" customFormat="1" ht="6.95" customHeight="1" x14ac:dyDescent="0.2">
      <c r="A132" s="34"/>
      <c r="B132" s="54"/>
      <c r="C132" s="55"/>
      <c r="D132" s="55"/>
      <c r="E132" s="55"/>
      <c r="F132" s="55"/>
      <c r="G132" s="55"/>
      <c r="H132" s="55"/>
      <c r="I132" s="55"/>
      <c r="J132" s="55"/>
      <c r="K132" s="55"/>
      <c r="L132" s="51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6" spans="1:31" s="2" customFormat="1" ht="6.95" customHeight="1" x14ac:dyDescent="0.2">
      <c r="A136" s="34"/>
      <c r="B136" s="56"/>
      <c r="C136" s="57"/>
      <c r="D136" s="57"/>
      <c r="E136" s="57"/>
      <c r="F136" s="57"/>
      <c r="G136" s="57"/>
      <c r="H136" s="57"/>
      <c r="I136" s="57"/>
      <c r="J136" s="57"/>
      <c r="K136" s="57"/>
      <c r="L136" s="51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pans="1:31" s="2" customFormat="1" ht="24.95" customHeight="1" x14ac:dyDescent="0.2">
      <c r="A137" s="34"/>
      <c r="B137" s="35"/>
      <c r="C137" s="23" t="s">
        <v>122</v>
      </c>
      <c r="D137" s="36"/>
      <c r="E137" s="36"/>
      <c r="F137" s="36"/>
      <c r="G137" s="36"/>
      <c r="H137" s="36"/>
      <c r="I137" s="36"/>
      <c r="J137" s="36"/>
      <c r="K137" s="36"/>
      <c r="L137" s="51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</row>
    <row r="138" spans="1:31" s="2" customFormat="1" ht="6.95" customHeight="1" x14ac:dyDescent="0.2">
      <c r="A138" s="34"/>
      <c r="B138" s="35"/>
      <c r="C138" s="36"/>
      <c r="D138" s="36"/>
      <c r="E138" s="36"/>
      <c r="F138" s="36"/>
      <c r="G138" s="36"/>
      <c r="H138" s="36"/>
      <c r="I138" s="36"/>
      <c r="J138" s="36"/>
      <c r="K138" s="36"/>
      <c r="L138" s="51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</row>
    <row r="139" spans="1:31" s="2" customFormat="1" ht="12" customHeight="1" x14ac:dyDescent="0.2">
      <c r="A139" s="34"/>
      <c r="B139" s="35"/>
      <c r="C139" s="29" t="s">
        <v>16</v>
      </c>
      <c r="D139" s="36"/>
      <c r="E139" s="36"/>
      <c r="F139" s="36"/>
      <c r="G139" s="36"/>
      <c r="H139" s="36"/>
      <c r="I139" s="36"/>
      <c r="J139" s="36"/>
      <c r="K139" s="36"/>
      <c r="L139" s="51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</row>
    <row r="140" spans="1:31" s="2" customFormat="1" ht="16.5" customHeight="1" x14ac:dyDescent="0.2">
      <c r="A140" s="34"/>
      <c r="B140" s="35"/>
      <c r="C140" s="36"/>
      <c r="D140" s="36"/>
      <c r="E140" s="264" t="str">
        <f>E7</f>
        <v>Byt Svojsíkova 1438/5, byt č.14</v>
      </c>
      <c r="F140" s="291"/>
      <c r="G140" s="291"/>
      <c r="H140" s="291"/>
      <c r="I140" s="36"/>
      <c r="J140" s="36"/>
      <c r="K140" s="36"/>
      <c r="L140" s="51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  <row r="141" spans="1:31" s="2" customFormat="1" ht="6.95" customHeight="1" x14ac:dyDescent="0.2">
      <c r="A141" s="34"/>
      <c r="B141" s="35"/>
      <c r="C141" s="36"/>
      <c r="D141" s="36"/>
      <c r="E141" s="36"/>
      <c r="F141" s="36"/>
      <c r="G141" s="36"/>
      <c r="H141" s="36"/>
      <c r="I141" s="36"/>
      <c r="J141" s="36"/>
      <c r="K141" s="36"/>
      <c r="L141" s="51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</row>
    <row r="142" spans="1:31" s="2" customFormat="1" ht="12" customHeight="1" x14ac:dyDescent="0.2">
      <c r="A142" s="34"/>
      <c r="B142" s="35"/>
      <c r="C142" s="29" t="s">
        <v>20</v>
      </c>
      <c r="D142" s="36"/>
      <c r="E142" s="36"/>
      <c r="F142" s="27" t="str">
        <f>F10</f>
        <v xml:space="preserve"> </v>
      </c>
      <c r="G142" s="36"/>
      <c r="H142" s="36"/>
      <c r="I142" s="29" t="s">
        <v>22</v>
      </c>
      <c r="J142" s="66" t="str">
        <f>IF(J10="","",J10)</f>
        <v>20. 10. 2024</v>
      </c>
      <c r="K142" s="36"/>
      <c r="L142" s="51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</row>
    <row r="143" spans="1:31" s="2" customFormat="1" ht="6.95" customHeight="1" x14ac:dyDescent="0.2">
      <c r="A143" s="34"/>
      <c r="B143" s="35"/>
      <c r="C143" s="36"/>
      <c r="D143" s="36"/>
      <c r="E143" s="36"/>
      <c r="F143" s="36"/>
      <c r="G143" s="36"/>
      <c r="H143" s="36"/>
      <c r="I143" s="36"/>
      <c r="J143" s="36"/>
      <c r="K143" s="36"/>
      <c r="L143" s="51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</row>
    <row r="144" spans="1:31" s="2" customFormat="1" ht="15.2" customHeight="1" x14ac:dyDescent="0.2">
      <c r="A144" s="34"/>
      <c r="B144" s="35"/>
      <c r="C144" s="29" t="s">
        <v>24</v>
      </c>
      <c r="D144" s="36"/>
      <c r="E144" s="36"/>
      <c r="F144" s="27" t="str">
        <f>E13</f>
        <v xml:space="preserve"> </v>
      </c>
      <c r="G144" s="36"/>
      <c r="H144" s="36"/>
      <c r="I144" s="29" t="s">
        <v>29</v>
      </c>
      <c r="J144" s="32" t="str">
        <f>E19</f>
        <v xml:space="preserve"> </v>
      </c>
      <c r="K144" s="36"/>
      <c r="L144" s="51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</row>
    <row r="145" spans="1:65" s="2" customFormat="1" ht="15.2" customHeight="1" x14ac:dyDescent="0.2">
      <c r="A145" s="34"/>
      <c r="B145" s="35"/>
      <c r="C145" s="29" t="s">
        <v>27</v>
      </c>
      <c r="D145" s="36"/>
      <c r="E145" s="36"/>
      <c r="F145" s="27" t="str">
        <f>IF(E16="","",E16)</f>
        <v>Vyplň údaj</v>
      </c>
      <c r="G145" s="36"/>
      <c r="H145" s="36"/>
      <c r="I145" s="29" t="s">
        <v>31</v>
      </c>
      <c r="J145" s="32" t="str">
        <f>E22</f>
        <v xml:space="preserve"> </v>
      </c>
      <c r="K145" s="36"/>
      <c r="L145" s="51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</row>
    <row r="146" spans="1:65" s="2" customFormat="1" ht="10.35" customHeight="1" x14ac:dyDescent="0.2">
      <c r="A146" s="34"/>
      <c r="B146" s="35"/>
      <c r="C146" s="36"/>
      <c r="D146" s="36"/>
      <c r="E146" s="36"/>
      <c r="F146" s="36"/>
      <c r="G146" s="36"/>
      <c r="H146" s="36"/>
      <c r="I146" s="36"/>
      <c r="J146" s="36"/>
      <c r="K146" s="36"/>
      <c r="L146" s="51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</row>
    <row r="147" spans="1:65" s="11" customFormat="1" ht="29.25" customHeight="1" x14ac:dyDescent="0.2">
      <c r="A147" s="154"/>
      <c r="B147" s="155"/>
      <c r="C147" s="156" t="s">
        <v>123</v>
      </c>
      <c r="D147" s="157" t="s">
        <v>58</v>
      </c>
      <c r="E147" s="157" t="s">
        <v>54</v>
      </c>
      <c r="F147" s="157" t="s">
        <v>55</v>
      </c>
      <c r="G147" s="157" t="s">
        <v>124</v>
      </c>
      <c r="H147" s="157" t="s">
        <v>125</v>
      </c>
      <c r="I147" s="157" t="s">
        <v>126</v>
      </c>
      <c r="J147" s="158" t="s">
        <v>83</v>
      </c>
      <c r="K147" s="159" t="s">
        <v>127</v>
      </c>
      <c r="L147" s="160"/>
      <c r="M147" s="75" t="s">
        <v>1</v>
      </c>
      <c r="N147" s="76" t="s">
        <v>37</v>
      </c>
      <c r="O147" s="76" t="s">
        <v>128</v>
      </c>
      <c r="P147" s="76" t="s">
        <v>129</v>
      </c>
      <c r="Q147" s="76" t="s">
        <v>130</v>
      </c>
      <c r="R147" s="76" t="s">
        <v>131</v>
      </c>
      <c r="S147" s="76" t="s">
        <v>132</v>
      </c>
      <c r="T147" s="77" t="s">
        <v>133</v>
      </c>
      <c r="U147" s="154"/>
      <c r="V147" s="154"/>
      <c r="W147" s="154"/>
      <c r="X147" s="154"/>
      <c r="Y147" s="154"/>
      <c r="Z147" s="154"/>
      <c r="AA147" s="154"/>
      <c r="AB147" s="154"/>
      <c r="AC147" s="154"/>
      <c r="AD147" s="154"/>
      <c r="AE147" s="154"/>
    </row>
    <row r="148" spans="1:65" s="2" customFormat="1" ht="22.9" customHeight="1" x14ac:dyDescent="0.25">
      <c r="A148" s="34"/>
      <c r="B148" s="35"/>
      <c r="C148" s="82" t="s">
        <v>134</v>
      </c>
      <c r="D148" s="36"/>
      <c r="E148" s="36"/>
      <c r="F148" s="36"/>
      <c r="G148" s="36"/>
      <c r="H148" s="36"/>
      <c r="I148" s="36"/>
      <c r="J148" s="161">
        <f>BK148</f>
        <v>0</v>
      </c>
      <c r="K148" s="36"/>
      <c r="L148" s="39"/>
      <c r="M148" s="78"/>
      <c r="N148" s="162"/>
      <c r="O148" s="79"/>
      <c r="P148" s="163">
        <f>P149+P398+P1585+P1589</f>
        <v>0</v>
      </c>
      <c r="Q148" s="79"/>
      <c r="R148" s="163">
        <f>R149+R398+R1585+R1589</f>
        <v>6.7695930000000004</v>
      </c>
      <c r="S148" s="79"/>
      <c r="T148" s="164">
        <f>T149+T398+T1585+T1589</f>
        <v>6.8269204499999994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T148" s="17" t="s">
        <v>72</v>
      </c>
      <c r="AU148" s="17" t="s">
        <v>85</v>
      </c>
      <c r="BK148" s="165">
        <f>BK149+BK398+BK1585+BK1589</f>
        <v>0</v>
      </c>
    </row>
    <row r="149" spans="1:65" s="12" customFormat="1" ht="25.9" customHeight="1" x14ac:dyDescent="0.2">
      <c r="B149" s="166"/>
      <c r="C149" s="167"/>
      <c r="D149" s="168" t="s">
        <v>72</v>
      </c>
      <c r="E149" s="169" t="s">
        <v>135</v>
      </c>
      <c r="F149" s="169" t="s">
        <v>136</v>
      </c>
      <c r="G149" s="167"/>
      <c r="H149" s="167"/>
      <c r="I149" s="170"/>
      <c r="J149" s="171">
        <f>BK149</f>
        <v>0</v>
      </c>
      <c r="K149" s="167"/>
      <c r="L149" s="172"/>
      <c r="M149" s="173"/>
      <c r="N149" s="174"/>
      <c r="O149" s="174"/>
      <c r="P149" s="175">
        <f>P150+P162+P266+P386+P394</f>
        <v>0</v>
      </c>
      <c r="Q149" s="174"/>
      <c r="R149" s="175">
        <f>R150+R162+R266+R386+R394</f>
        <v>4.5927759199999993</v>
      </c>
      <c r="S149" s="174"/>
      <c r="T149" s="176">
        <f>T150+T162+T266+T386+T394</f>
        <v>5.0255416999999998</v>
      </c>
      <c r="AR149" s="177" t="s">
        <v>78</v>
      </c>
      <c r="AT149" s="178" t="s">
        <v>72</v>
      </c>
      <c r="AU149" s="178" t="s">
        <v>73</v>
      </c>
      <c r="AY149" s="177" t="s">
        <v>137</v>
      </c>
      <c r="BK149" s="179">
        <f>BK150+BK162+BK266+BK386+BK394</f>
        <v>0</v>
      </c>
    </row>
    <row r="150" spans="1:65" s="12" customFormat="1" ht="22.9" customHeight="1" x14ac:dyDescent="0.2">
      <c r="B150" s="166"/>
      <c r="C150" s="167"/>
      <c r="D150" s="168" t="s">
        <v>72</v>
      </c>
      <c r="E150" s="180" t="s">
        <v>138</v>
      </c>
      <c r="F150" s="180" t="s">
        <v>139</v>
      </c>
      <c r="G150" s="167"/>
      <c r="H150" s="167"/>
      <c r="I150" s="170"/>
      <c r="J150" s="181">
        <f>BK150</f>
        <v>0</v>
      </c>
      <c r="K150" s="167"/>
      <c r="L150" s="172"/>
      <c r="M150" s="173"/>
      <c r="N150" s="174"/>
      <c r="O150" s="174"/>
      <c r="P150" s="175">
        <f>SUM(P151:P161)</f>
        <v>0</v>
      </c>
      <c r="Q150" s="174"/>
      <c r="R150" s="175">
        <f>SUM(R151:R161)</f>
        <v>0.313859</v>
      </c>
      <c r="S150" s="174"/>
      <c r="T150" s="176">
        <f>SUM(T151:T161)</f>
        <v>0</v>
      </c>
      <c r="AR150" s="177" t="s">
        <v>78</v>
      </c>
      <c r="AT150" s="178" t="s">
        <v>72</v>
      </c>
      <c r="AU150" s="178" t="s">
        <v>78</v>
      </c>
      <c r="AY150" s="177" t="s">
        <v>137</v>
      </c>
      <c r="BK150" s="179">
        <f>SUM(BK151:BK161)</f>
        <v>0</v>
      </c>
    </row>
    <row r="151" spans="1:65" s="2" customFormat="1" ht="33" customHeight="1" x14ac:dyDescent="0.2">
      <c r="A151" s="34"/>
      <c r="B151" s="35"/>
      <c r="C151" s="182" t="s">
        <v>138</v>
      </c>
      <c r="D151" s="182" t="s">
        <v>140</v>
      </c>
      <c r="E151" s="183" t="s">
        <v>141</v>
      </c>
      <c r="F151" s="184" t="s">
        <v>142</v>
      </c>
      <c r="G151" s="185" t="s">
        <v>143</v>
      </c>
      <c r="H151" s="186">
        <v>8</v>
      </c>
      <c r="I151" s="187"/>
      <c r="J151" s="188">
        <f>ROUND(I151*H151,2)</f>
        <v>0</v>
      </c>
      <c r="K151" s="189"/>
      <c r="L151" s="39"/>
      <c r="M151" s="190" t="s">
        <v>1</v>
      </c>
      <c r="N151" s="191" t="s">
        <v>39</v>
      </c>
      <c r="O151" s="71"/>
      <c r="P151" s="192">
        <f>O151*H151</f>
        <v>0</v>
      </c>
      <c r="Q151" s="192">
        <v>2.5329999999999998E-2</v>
      </c>
      <c r="R151" s="192">
        <f>Q151*H151</f>
        <v>0.20263999999999999</v>
      </c>
      <c r="S151" s="192">
        <v>0</v>
      </c>
      <c r="T151" s="193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94" t="s">
        <v>144</v>
      </c>
      <c r="AT151" s="194" t="s">
        <v>140</v>
      </c>
      <c r="AU151" s="194" t="s">
        <v>145</v>
      </c>
      <c r="AY151" s="17" t="s">
        <v>137</v>
      </c>
      <c r="BE151" s="195">
        <f>IF(N151="základní",J151,0)</f>
        <v>0</v>
      </c>
      <c r="BF151" s="195">
        <f>IF(N151="snížená",J151,0)</f>
        <v>0</v>
      </c>
      <c r="BG151" s="195">
        <f>IF(N151="zákl. přenesená",J151,0)</f>
        <v>0</v>
      </c>
      <c r="BH151" s="195">
        <f>IF(N151="sníž. přenesená",J151,0)</f>
        <v>0</v>
      </c>
      <c r="BI151" s="195">
        <f>IF(N151="nulová",J151,0)</f>
        <v>0</v>
      </c>
      <c r="BJ151" s="17" t="s">
        <v>145</v>
      </c>
      <c r="BK151" s="195">
        <f>ROUND(I151*H151,2)</f>
        <v>0</v>
      </c>
      <c r="BL151" s="17" t="s">
        <v>144</v>
      </c>
      <c r="BM151" s="194" t="s">
        <v>146</v>
      </c>
    </row>
    <row r="152" spans="1:65" s="13" customFormat="1" ht="11.25" x14ac:dyDescent="0.2">
      <c r="B152" s="196"/>
      <c r="C152" s="197"/>
      <c r="D152" s="198" t="s">
        <v>147</v>
      </c>
      <c r="E152" s="199" t="s">
        <v>1</v>
      </c>
      <c r="F152" s="200" t="s">
        <v>148</v>
      </c>
      <c r="G152" s="197"/>
      <c r="H152" s="199" t="s">
        <v>1</v>
      </c>
      <c r="I152" s="201"/>
      <c r="J152" s="197"/>
      <c r="K152" s="197"/>
      <c r="L152" s="202"/>
      <c r="M152" s="203"/>
      <c r="N152" s="204"/>
      <c r="O152" s="204"/>
      <c r="P152" s="204"/>
      <c r="Q152" s="204"/>
      <c r="R152" s="204"/>
      <c r="S152" s="204"/>
      <c r="T152" s="205"/>
      <c r="AT152" s="206" t="s">
        <v>147</v>
      </c>
      <c r="AU152" s="206" t="s">
        <v>145</v>
      </c>
      <c r="AV152" s="13" t="s">
        <v>78</v>
      </c>
      <c r="AW152" s="13" t="s">
        <v>30</v>
      </c>
      <c r="AX152" s="13" t="s">
        <v>73</v>
      </c>
      <c r="AY152" s="206" t="s">
        <v>137</v>
      </c>
    </row>
    <row r="153" spans="1:65" s="14" customFormat="1" ht="11.25" x14ac:dyDescent="0.2">
      <c r="B153" s="207"/>
      <c r="C153" s="208"/>
      <c r="D153" s="198" t="s">
        <v>147</v>
      </c>
      <c r="E153" s="209" t="s">
        <v>1</v>
      </c>
      <c r="F153" s="210" t="s">
        <v>149</v>
      </c>
      <c r="G153" s="208"/>
      <c r="H153" s="211">
        <v>8</v>
      </c>
      <c r="I153" s="212"/>
      <c r="J153" s="208"/>
      <c r="K153" s="208"/>
      <c r="L153" s="213"/>
      <c r="M153" s="214"/>
      <c r="N153" s="215"/>
      <c r="O153" s="215"/>
      <c r="P153" s="215"/>
      <c r="Q153" s="215"/>
      <c r="R153" s="215"/>
      <c r="S153" s="215"/>
      <c r="T153" s="216"/>
      <c r="AT153" s="217" t="s">
        <v>147</v>
      </c>
      <c r="AU153" s="217" t="s">
        <v>145</v>
      </c>
      <c r="AV153" s="14" t="s">
        <v>145</v>
      </c>
      <c r="AW153" s="14" t="s">
        <v>30</v>
      </c>
      <c r="AX153" s="14" t="s">
        <v>73</v>
      </c>
      <c r="AY153" s="217" t="s">
        <v>137</v>
      </c>
    </row>
    <row r="154" spans="1:65" s="15" customFormat="1" ht="11.25" x14ac:dyDescent="0.2">
      <c r="B154" s="218"/>
      <c r="C154" s="219"/>
      <c r="D154" s="198" t="s">
        <v>147</v>
      </c>
      <c r="E154" s="220" t="s">
        <v>1</v>
      </c>
      <c r="F154" s="221" t="s">
        <v>150</v>
      </c>
      <c r="G154" s="219"/>
      <c r="H154" s="222">
        <v>8</v>
      </c>
      <c r="I154" s="223"/>
      <c r="J154" s="219"/>
      <c r="K154" s="219"/>
      <c r="L154" s="224"/>
      <c r="M154" s="225"/>
      <c r="N154" s="226"/>
      <c r="O154" s="226"/>
      <c r="P154" s="226"/>
      <c r="Q154" s="226"/>
      <c r="R154" s="226"/>
      <c r="S154" s="226"/>
      <c r="T154" s="227"/>
      <c r="AT154" s="228" t="s">
        <v>147</v>
      </c>
      <c r="AU154" s="228" t="s">
        <v>145</v>
      </c>
      <c r="AV154" s="15" t="s">
        <v>144</v>
      </c>
      <c r="AW154" s="15" t="s">
        <v>30</v>
      </c>
      <c r="AX154" s="15" t="s">
        <v>78</v>
      </c>
      <c r="AY154" s="228" t="s">
        <v>137</v>
      </c>
    </row>
    <row r="155" spans="1:65" s="2" customFormat="1" ht="24.2" customHeight="1" x14ac:dyDescent="0.2">
      <c r="A155" s="34"/>
      <c r="B155" s="35"/>
      <c r="C155" s="182" t="s">
        <v>151</v>
      </c>
      <c r="D155" s="182" t="s">
        <v>140</v>
      </c>
      <c r="E155" s="183" t="s">
        <v>152</v>
      </c>
      <c r="F155" s="184" t="s">
        <v>153</v>
      </c>
      <c r="G155" s="185" t="s">
        <v>154</v>
      </c>
      <c r="H155" s="186">
        <v>1.4</v>
      </c>
      <c r="I155" s="187"/>
      <c r="J155" s="188">
        <f>ROUND(I155*H155,2)</f>
        <v>0</v>
      </c>
      <c r="K155" s="189"/>
      <c r="L155" s="39"/>
      <c r="M155" s="190" t="s">
        <v>1</v>
      </c>
      <c r="N155" s="191" t="s">
        <v>39</v>
      </c>
      <c r="O155" s="71"/>
      <c r="P155" s="192">
        <f>O155*H155</f>
        <v>0</v>
      </c>
      <c r="Q155" s="192">
        <v>7.9210000000000003E-2</v>
      </c>
      <c r="R155" s="192">
        <f>Q155*H155</f>
        <v>0.11089399999999999</v>
      </c>
      <c r="S155" s="192">
        <v>0</v>
      </c>
      <c r="T155" s="193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194" t="s">
        <v>144</v>
      </c>
      <c r="AT155" s="194" t="s">
        <v>140</v>
      </c>
      <c r="AU155" s="194" t="s">
        <v>145</v>
      </c>
      <c r="AY155" s="17" t="s">
        <v>137</v>
      </c>
      <c r="BE155" s="195">
        <f>IF(N155="základní",J155,0)</f>
        <v>0</v>
      </c>
      <c r="BF155" s="195">
        <f>IF(N155="snížená",J155,0)</f>
        <v>0</v>
      </c>
      <c r="BG155" s="195">
        <f>IF(N155="zákl. přenesená",J155,0)</f>
        <v>0</v>
      </c>
      <c r="BH155" s="195">
        <f>IF(N155="sníž. přenesená",J155,0)</f>
        <v>0</v>
      </c>
      <c r="BI155" s="195">
        <f>IF(N155="nulová",J155,0)</f>
        <v>0</v>
      </c>
      <c r="BJ155" s="17" t="s">
        <v>145</v>
      </c>
      <c r="BK155" s="195">
        <f>ROUND(I155*H155,2)</f>
        <v>0</v>
      </c>
      <c r="BL155" s="17" t="s">
        <v>144</v>
      </c>
      <c r="BM155" s="194" t="s">
        <v>155</v>
      </c>
    </row>
    <row r="156" spans="1:65" s="13" customFormat="1" ht="11.25" x14ac:dyDescent="0.2">
      <c r="B156" s="196"/>
      <c r="C156" s="197"/>
      <c r="D156" s="198" t="s">
        <v>147</v>
      </c>
      <c r="E156" s="199" t="s">
        <v>1</v>
      </c>
      <c r="F156" s="200" t="s">
        <v>156</v>
      </c>
      <c r="G156" s="197"/>
      <c r="H156" s="199" t="s">
        <v>1</v>
      </c>
      <c r="I156" s="201"/>
      <c r="J156" s="197"/>
      <c r="K156" s="197"/>
      <c r="L156" s="202"/>
      <c r="M156" s="203"/>
      <c r="N156" s="204"/>
      <c r="O156" s="204"/>
      <c r="P156" s="204"/>
      <c r="Q156" s="204"/>
      <c r="R156" s="204"/>
      <c r="S156" s="204"/>
      <c r="T156" s="205"/>
      <c r="AT156" s="206" t="s">
        <v>147</v>
      </c>
      <c r="AU156" s="206" t="s">
        <v>145</v>
      </c>
      <c r="AV156" s="13" t="s">
        <v>78</v>
      </c>
      <c r="AW156" s="13" t="s">
        <v>30</v>
      </c>
      <c r="AX156" s="13" t="s">
        <v>73</v>
      </c>
      <c r="AY156" s="206" t="s">
        <v>137</v>
      </c>
    </row>
    <row r="157" spans="1:65" s="14" customFormat="1" ht="11.25" x14ac:dyDescent="0.2">
      <c r="B157" s="207"/>
      <c r="C157" s="208"/>
      <c r="D157" s="198" t="s">
        <v>147</v>
      </c>
      <c r="E157" s="209" t="s">
        <v>1</v>
      </c>
      <c r="F157" s="210" t="s">
        <v>157</v>
      </c>
      <c r="G157" s="208"/>
      <c r="H157" s="211">
        <v>1.4</v>
      </c>
      <c r="I157" s="212"/>
      <c r="J157" s="208"/>
      <c r="K157" s="208"/>
      <c r="L157" s="213"/>
      <c r="M157" s="214"/>
      <c r="N157" s="215"/>
      <c r="O157" s="215"/>
      <c r="P157" s="215"/>
      <c r="Q157" s="215"/>
      <c r="R157" s="215"/>
      <c r="S157" s="215"/>
      <c r="T157" s="216"/>
      <c r="AT157" s="217" t="s">
        <v>147</v>
      </c>
      <c r="AU157" s="217" t="s">
        <v>145</v>
      </c>
      <c r="AV157" s="14" t="s">
        <v>145</v>
      </c>
      <c r="AW157" s="14" t="s">
        <v>30</v>
      </c>
      <c r="AX157" s="14" t="s">
        <v>78</v>
      </c>
      <c r="AY157" s="217" t="s">
        <v>137</v>
      </c>
    </row>
    <row r="158" spans="1:65" s="2" customFormat="1" ht="24.2" customHeight="1" x14ac:dyDescent="0.2">
      <c r="A158" s="34"/>
      <c r="B158" s="35"/>
      <c r="C158" s="182" t="s">
        <v>158</v>
      </c>
      <c r="D158" s="182" t="s">
        <v>140</v>
      </c>
      <c r="E158" s="183" t="s">
        <v>159</v>
      </c>
      <c r="F158" s="184" t="s">
        <v>160</v>
      </c>
      <c r="G158" s="185" t="s">
        <v>161</v>
      </c>
      <c r="H158" s="186">
        <v>2.5</v>
      </c>
      <c r="I158" s="187"/>
      <c r="J158" s="188">
        <f>ROUND(I158*H158,2)</f>
        <v>0</v>
      </c>
      <c r="K158" s="189"/>
      <c r="L158" s="39"/>
      <c r="M158" s="190" t="s">
        <v>1</v>
      </c>
      <c r="N158" s="191" t="s">
        <v>39</v>
      </c>
      <c r="O158" s="71"/>
      <c r="P158" s="192">
        <f>O158*H158</f>
        <v>0</v>
      </c>
      <c r="Q158" s="192">
        <v>1.2999999999999999E-4</v>
      </c>
      <c r="R158" s="192">
        <f>Q158*H158</f>
        <v>3.2499999999999999E-4</v>
      </c>
      <c r="S158" s="192">
        <v>0</v>
      </c>
      <c r="T158" s="193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194" t="s">
        <v>144</v>
      </c>
      <c r="AT158" s="194" t="s">
        <v>140</v>
      </c>
      <c r="AU158" s="194" t="s">
        <v>145</v>
      </c>
      <c r="AY158" s="17" t="s">
        <v>137</v>
      </c>
      <c r="BE158" s="195">
        <f>IF(N158="základní",J158,0)</f>
        <v>0</v>
      </c>
      <c r="BF158" s="195">
        <f>IF(N158="snížená",J158,0)</f>
        <v>0</v>
      </c>
      <c r="BG158" s="195">
        <f>IF(N158="zákl. přenesená",J158,0)</f>
        <v>0</v>
      </c>
      <c r="BH158" s="195">
        <f>IF(N158="sníž. přenesená",J158,0)</f>
        <v>0</v>
      </c>
      <c r="BI158" s="195">
        <f>IF(N158="nulová",J158,0)</f>
        <v>0</v>
      </c>
      <c r="BJ158" s="17" t="s">
        <v>145</v>
      </c>
      <c r="BK158" s="195">
        <f>ROUND(I158*H158,2)</f>
        <v>0</v>
      </c>
      <c r="BL158" s="17" t="s">
        <v>144</v>
      </c>
      <c r="BM158" s="194" t="s">
        <v>162</v>
      </c>
    </row>
    <row r="159" spans="1:65" s="13" customFormat="1" ht="11.25" x14ac:dyDescent="0.2">
      <c r="B159" s="196"/>
      <c r="C159" s="197"/>
      <c r="D159" s="198" t="s">
        <v>147</v>
      </c>
      <c r="E159" s="199" t="s">
        <v>1</v>
      </c>
      <c r="F159" s="200" t="s">
        <v>163</v>
      </c>
      <c r="G159" s="197"/>
      <c r="H159" s="199" t="s">
        <v>1</v>
      </c>
      <c r="I159" s="201"/>
      <c r="J159" s="197"/>
      <c r="K159" s="197"/>
      <c r="L159" s="202"/>
      <c r="M159" s="203"/>
      <c r="N159" s="204"/>
      <c r="O159" s="204"/>
      <c r="P159" s="204"/>
      <c r="Q159" s="204"/>
      <c r="R159" s="204"/>
      <c r="S159" s="204"/>
      <c r="T159" s="205"/>
      <c r="AT159" s="206" t="s">
        <v>147</v>
      </c>
      <c r="AU159" s="206" t="s">
        <v>145</v>
      </c>
      <c r="AV159" s="13" t="s">
        <v>78</v>
      </c>
      <c r="AW159" s="13" t="s">
        <v>30</v>
      </c>
      <c r="AX159" s="13" t="s">
        <v>73</v>
      </c>
      <c r="AY159" s="206" t="s">
        <v>137</v>
      </c>
    </row>
    <row r="160" spans="1:65" s="14" customFormat="1" ht="11.25" x14ac:dyDescent="0.2">
      <c r="B160" s="207"/>
      <c r="C160" s="208"/>
      <c r="D160" s="198" t="s">
        <v>147</v>
      </c>
      <c r="E160" s="209" t="s">
        <v>1</v>
      </c>
      <c r="F160" s="210" t="s">
        <v>164</v>
      </c>
      <c r="G160" s="208"/>
      <c r="H160" s="211">
        <v>2.5</v>
      </c>
      <c r="I160" s="212"/>
      <c r="J160" s="208"/>
      <c r="K160" s="208"/>
      <c r="L160" s="213"/>
      <c r="M160" s="214"/>
      <c r="N160" s="215"/>
      <c r="O160" s="215"/>
      <c r="P160" s="215"/>
      <c r="Q160" s="215"/>
      <c r="R160" s="215"/>
      <c r="S160" s="215"/>
      <c r="T160" s="216"/>
      <c r="AT160" s="217" t="s">
        <v>147</v>
      </c>
      <c r="AU160" s="217" t="s">
        <v>145</v>
      </c>
      <c r="AV160" s="14" t="s">
        <v>145</v>
      </c>
      <c r="AW160" s="14" t="s">
        <v>30</v>
      </c>
      <c r="AX160" s="14" t="s">
        <v>73</v>
      </c>
      <c r="AY160" s="217" t="s">
        <v>137</v>
      </c>
    </row>
    <row r="161" spans="1:65" s="15" customFormat="1" ht="11.25" x14ac:dyDescent="0.2">
      <c r="B161" s="218"/>
      <c r="C161" s="219"/>
      <c r="D161" s="198" t="s">
        <v>147</v>
      </c>
      <c r="E161" s="220" t="s">
        <v>1</v>
      </c>
      <c r="F161" s="221" t="s">
        <v>150</v>
      </c>
      <c r="G161" s="219"/>
      <c r="H161" s="222">
        <v>2.5</v>
      </c>
      <c r="I161" s="223"/>
      <c r="J161" s="219"/>
      <c r="K161" s="219"/>
      <c r="L161" s="224"/>
      <c r="M161" s="225"/>
      <c r="N161" s="226"/>
      <c r="O161" s="226"/>
      <c r="P161" s="226"/>
      <c r="Q161" s="226"/>
      <c r="R161" s="226"/>
      <c r="S161" s="226"/>
      <c r="T161" s="227"/>
      <c r="AT161" s="228" t="s">
        <v>147</v>
      </c>
      <c r="AU161" s="228" t="s">
        <v>145</v>
      </c>
      <c r="AV161" s="15" t="s">
        <v>144</v>
      </c>
      <c r="AW161" s="15" t="s">
        <v>30</v>
      </c>
      <c r="AX161" s="15" t="s">
        <v>78</v>
      </c>
      <c r="AY161" s="228" t="s">
        <v>137</v>
      </c>
    </row>
    <row r="162" spans="1:65" s="12" customFormat="1" ht="22.9" customHeight="1" x14ac:dyDescent="0.2">
      <c r="B162" s="166"/>
      <c r="C162" s="167"/>
      <c r="D162" s="168" t="s">
        <v>72</v>
      </c>
      <c r="E162" s="180" t="s">
        <v>158</v>
      </c>
      <c r="F162" s="180" t="s">
        <v>165</v>
      </c>
      <c r="G162" s="167"/>
      <c r="H162" s="167"/>
      <c r="I162" s="170"/>
      <c r="J162" s="181">
        <f>BK162</f>
        <v>0</v>
      </c>
      <c r="K162" s="167"/>
      <c r="L162" s="172"/>
      <c r="M162" s="173"/>
      <c r="N162" s="174"/>
      <c r="O162" s="174"/>
      <c r="P162" s="175">
        <f>SUM(P163:P265)</f>
        <v>0</v>
      </c>
      <c r="Q162" s="174"/>
      <c r="R162" s="175">
        <f>SUM(R163:R265)</f>
        <v>4.2694073699999997</v>
      </c>
      <c r="S162" s="174"/>
      <c r="T162" s="176">
        <f>SUM(T163:T265)</f>
        <v>2.5717000000000001E-3</v>
      </c>
      <c r="AR162" s="177" t="s">
        <v>78</v>
      </c>
      <c r="AT162" s="178" t="s">
        <v>72</v>
      </c>
      <c r="AU162" s="178" t="s">
        <v>78</v>
      </c>
      <c r="AY162" s="177" t="s">
        <v>137</v>
      </c>
      <c r="BK162" s="179">
        <f>SUM(BK163:BK265)</f>
        <v>0</v>
      </c>
    </row>
    <row r="163" spans="1:65" s="2" customFormat="1" ht="24.2" customHeight="1" x14ac:dyDescent="0.2">
      <c r="A163" s="34"/>
      <c r="B163" s="35"/>
      <c r="C163" s="182" t="s">
        <v>166</v>
      </c>
      <c r="D163" s="182" t="s">
        <v>140</v>
      </c>
      <c r="E163" s="183" t="s">
        <v>167</v>
      </c>
      <c r="F163" s="184" t="s">
        <v>168</v>
      </c>
      <c r="G163" s="185" t="s">
        <v>154</v>
      </c>
      <c r="H163" s="186">
        <v>41.115000000000002</v>
      </c>
      <c r="I163" s="187"/>
      <c r="J163" s="188">
        <f>ROUND(I163*H163,2)</f>
        <v>0</v>
      </c>
      <c r="K163" s="189"/>
      <c r="L163" s="39"/>
      <c r="M163" s="190" t="s">
        <v>1</v>
      </c>
      <c r="N163" s="191" t="s">
        <v>39</v>
      </c>
      <c r="O163" s="71"/>
      <c r="P163" s="192">
        <f>O163*H163</f>
        <v>0</v>
      </c>
      <c r="Q163" s="192">
        <v>2.5999999999999998E-4</v>
      </c>
      <c r="R163" s="192">
        <f>Q163*H163</f>
        <v>1.06899E-2</v>
      </c>
      <c r="S163" s="192">
        <v>0</v>
      </c>
      <c r="T163" s="193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194" t="s">
        <v>144</v>
      </c>
      <c r="AT163" s="194" t="s">
        <v>140</v>
      </c>
      <c r="AU163" s="194" t="s">
        <v>145</v>
      </c>
      <c r="AY163" s="17" t="s">
        <v>137</v>
      </c>
      <c r="BE163" s="195">
        <f>IF(N163="základní",J163,0)</f>
        <v>0</v>
      </c>
      <c r="BF163" s="195">
        <f>IF(N163="snížená",J163,0)</f>
        <v>0</v>
      </c>
      <c r="BG163" s="195">
        <f>IF(N163="zákl. přenesená",J163,0)</f>
        <v>0</v>
      </c>
      <c r="BH163" s="195">
        <f>IF(N163="sníž. přenesená",J163,0)</f>
        <v>0</v>
      </c>
      <c r="BI163" s="195">
        <f>IF(N163="nulová",J163,0)</f>
        <v>0</v>
      </c>
      <c r="BJ163" s="17" t="s">
        <v>145</v>
      </c>
      <c r="BK163" s="195">
        <f>ROUND(I163*H163,2)</f>
        <v>0</v>
      </c>
      <c r="BL163" s="17" t="s">
        <v>144</v>
      </c>
      <c r="BM163" s="194" t="s">
        <v>169</v>
      </c>
    </row>
    <row r="164" spans="1:65" s="13" customFormat="1" ht="11.25" x14ac:dyDescent="0.2">
      <c r="B164" s="196"/>
      <c r="C164" s="197"/>
      <c r="D164" s="198" t="s">
        <v>147</v>
      </c>
      <c r="E164" s="199" t="s">
        <v>1</v>
      </c>
      <c r="F164" s="200" t="s">
        <v>170</v>
      </c>
      <c r="G164" s="197"/>
      <c r="H164" s="199" t="s">
        <v>1</v>
      </c>
      <c r="I164" s="201"/>
      <c r="J164" s="197"/>
      <c r="K164" s="197"/>
      <c r="L164" s="202"/>
      <c r="M164" s="203"/>
      <c r="N164" s="204"/>
      <c r="O164" s="204"/>
      <c r="P164" s="204"/>
      <c r="Q164" s="204"/>
      <c r="R164" s="204"/>
      <c r="S164" s="204"/>
      <c r="T164" s="205"/>
      <c r="AT164" s="206" t="s">
        <v>147</v>
      </c>
      <c r="AU164" s="206" t="s">
        <v>145</v>
      </c>
      <c r="AV164" s="13" t="s">
        <v>78</v>
      </c>
      <c r="AW164" s="13" t="s">
        <v>30</v>
      </c>
      <c r="AX164" s="13" t="s">
        <v>73</v>
      </c>
      <c r="AY164" s="206" t="s">
        <v>137</v>
      </c>
    </row>
    <row r="165" spans="1:65" s="14" customFormat="1" ht="11.25" x14ac:dyDescent="0.2">
      <c r="B165" s="207"/>
      <c r="C165" s="208"/>
      <c r="D165" s="198" t="s">
        <v>147</v>
      </c>
      <c r="E165" s="209" t="s">
        <v>1</v>
      </c>
      <c r="F165" s="210" t="s">
        <v>171</v>
      </c>
      <c r="G165" s="208"/>
      <c r="H165" s="211">
        <v>3.3180000000000001</v>
      </c>
      <c r="I165" s="212"/>
      <c r="J165" s="208"/>
      <c r="K165" s="208"/>
      <c r="L165" s="213"/>
      <c r="M165" s="214"/>
      <c r="N165" s="215"/>
      <c r="O165" s="215"/>
      <c r="P165" s="215"/>
      <c r="Q165" s="215"/>
      <c r="R165" s="215"/>
      <c r="S165" s="215"/>
      <c r="T165" s="216"/>
      <c r="AT165" s="217" t="s">
        <v>147</v>
      </c>
      <c r="AU165" s="217" t="s">
        <v>145</v>
      </c>
      <c r="AV165" s="14" t="s">
        <v>145</v>
      </c>
      <c r="AW165" s="14" t="s">
        <v>30</v>
      </c>
      <c r="AX165" s="14" t="s">
        <v>73</v>
      </c>
      <c r="AY165" s="217" t="s">
        <v>137</v>
      </c>
    </row>
    <row r="166" spans="1:65" s="13" customFormat="1" ht="11.25" x14ac:dyDescent="0.2">
      <c r="B166" s="196"/>
      <c r="C166" s="197"/>
      <c r="D166" s="198" t="s">
        <v>147</v>
      </c>
      <c r="E166" s="199" t="s">
        <v>1</v>
      </c>
      <c r="F166" s="200" t="s">
        <v>172</v>
      </c>
      <c r="G166" s="197"/>
      <c r="H166" s="199" t="s">
        <v>1</v>
      </c>
      <c r="I166" s="201"/>
      <c r="J166" s="197"/>
      <c r="K166" s="197"/>
      <c r="L166" s="202"/>
      <c r="M166" s="203"/>
      <c r="N166" s="204"/>
      <c r="O166" s="204"/>
      <c r="P166" s="204"/>
      <c r="Q166" s="204"/>
      <c r="R166" s="204"/>
      <c r="S166" s="204"/>
      <c r="T166" s="205"/>
      <c r="AT166" s="206" t="s">
        <v>147</v>
      </c>
      <c r="AU166" s="206" t="s">
        <v>145</v>
      </c>
      <c r="AV166" s="13" t="s">
        <v>78</v>
      </c>
      <c r="AW166" s="13" t="s">
        <v>30</v>
      </c>
      <c r="AX166" s="13" t="s">
        <v>73</v>
      </c>
      <c r="AY166" s="206" t="s">
        <v>137</v>
      </c>
    </row>
    <row r="167" spans="1:65" s="14" customFormat="1" ht="11.25" x14ac:dyDescent="0.2">
      <c r="B167" s="207"/>
      <c r="C167" s="208"/>
      <c r="D167" s="198" t="s">
        <v>147</v>
      </c>
      <c r="E167" s="209" t="s">
        <v>1</v>
      </c>
      <c r="F167" s="210" t="s">
        <v>173</v>
      </c>
      <c r="G167" s="208"/>
      <c r="H167" s="211">
        <v>3.9660000000000002</v>
      </c>
      <c r="I167" s="212"/>
      <c r="J167" s="208"/>
      <c r="K167" s="208"/>
      <c r="L167" s="213"/>
      <c r="M167" s="214"/>
      <c r="N167" s="215"/>
      <c r="O167" s="215"/>
      <c r="P167" s="215"/>
      <c r="Q167" s="215"/>
      <c r="R167" s="215"/>
      <c r="S167" s="215"/>
      <c r="T167" s="216"/>
      <c r="AT167" s="217" t="s">
        <v>147</v>
      </c>
      <c r="AU167" s="217" t="s">
        <v>145</v>
      </c>
      <c r="AV167" s="14" t="s">
        <v>145</v>
      </c>
      <c r="AW167" s="14" t="s">
        <v>30</v>
      </c>
      <c r="AX167" s="14" t="s">
        <v>73</v>
      </c>
      <c r="AY167" s="217" t="s">
        <v>137</v>
      </c>
    </row>
    <row r="168" spans="1:65" s="13" customFormat="1" ht="11.25" x14ac:dyDescent="0.2">
      <c r="B168" s="196"/>
      <c r="C168" s="197"/>
      <c r="D168" s="198" t="s">
        <v>147</v>
      </c>
      <c r="E168" s="199" t="s">
        <v>1</v>
      </c>
      <c r="F168" s="200" t="s">
        <v>174</v>
      </c>
      <c r="G168" s="197"/>
      <c r="H168" s="199" t="s">
        <v>1</v>
      </c>
      <c r="I168" s="201"/>
      <c r="J168" s="197"/>
      <c r="K168" s="197"/>
      <c r="L168" s="202"/>
      <c r="M168" s="203"/>
      <c r="N168" s="204"/>
      <c r="O168" s="204"/>
      <c r="P168" s="204"/>
      <c r="Q168" s="204"/>
      <c r="R168" s="204"/>
      <c r="S168" s="204"/>
      <c r="T168" s="205"/>
      <c r="AT168" s="206" t="s">
        <v>147</v>
      </c>
      <c r="AU168" s="206" t="s">
        <v>145</v>
      </c>
      <c r="AV168" s="13" t="s">
        <v>78</v>
      </c>
      <c r="AW168" s="13" t="s">
        <v>30</v>
      </c>
      <c r="AX168" s="13" t="s">
        <v>73</v>
      </c>
      <c r="AY168" s="206" t="s">
        <v>137</v>
      </c>
    </row>
    <row r="169" spans="1:65" s="14" customFormat="1" ht="11.25" x14ac:dyDescent="0.2">
      <c r="B169" s="207"/>
      <c r="C169" s="208"/>
      <c r="D169" s="198" t="s">
        <v>147</v>
      </c>
      <c r="E169" s="209" t="s">
        <v>1</v>
      </c>
      <c r="F169" s="210" t="s">
        <v>175</v>
      </c>
      <c r="G169" s="208"/>
      <c r="H169" s="211">
        <v>21.07</v>
      </c>
      <c r="I169" s="212"/>
      <c r="J169" s="208"/>
      <c r="K169" s="208"/>
      <c r="L169" s="213"/>
      <c r="M169" s="214"/>
      <c r="N169" s="215"/>
      <c r="O169" s="215"/>
      <c r="P169" s="215"/>
      <c r="Q169" s="215"/>
      <c r="R169" s="215"/>
      <c r="S169" s="215"/>
      <c r="T169" s="216"/>
      <c r="AT169" s="217" t="s">
        <v>147</v>
      </c>
      <c r="AU169" s="217" t="s">
        <v>145</v>
      </c>
      <c r="AV169" s="14" t="s">
        <v>145</v>
      </c>
      <c r="AW169" s="14" t="s">
        <v>30</v>
      </c>
      <c r="AX169" s="14" t="s">
        <v>73</v>
      </c>
      <c r="AY169" s="217" t="s">
        <v>137</v>
      </c>
    </row>
    <row r="170" spans="1:65" s="13" customFormat="1" ht="11.25" x14ac:dyDescent="0.2">
      <c r="B170" s="196"/>
      <c r="C170" s="197"/>
      <c r="D170" s="198" t="s">
        <v>147</v>
      </c>
      <c r="E170" s="199" t="s">
        <v>1</v>
      </c>
      <c r="F170" s="200" t="s">
        <v>176</v>
      </c>
      <c r="G170" s="197"/>
      <c r="H170" s="199" t="s">
        <v>1</v>
      </c>
      <c r="I170" s="201"/>
      <c r="J170" s="197"/>
      <c r="K170" s="197"/>
      <c r="L170" s="202"/>
      <c r="M170" s="203"/>
      <c r="N170" s="204"/>
      <c r="O170" s="204"/>
      <c r="P170" s="204"/>
      <c r="Q170" s="204"/>
      <c r="R170" s="204"/>
      <c r="S170" s="204"/>
      <c r="T170" s="205"/>
      <c r="AT170" s="206" t="s">
        <v>147</v>
      </c>
      <c r="AU170" s="206" t="s">
        <v>145</v>
      </c>
      <c r="AV170" s="13" t="s">
        <v>78</v>
      </c>
      <c r="AW170" s="13" t="s">
        <v>30</v>
      </c>
      <c r="AX170" s="13" t="s">
        <v>73</v>
      </c>
      <c r="AY170" s="206" t="s">
        <v>137</v>
      </c>
    </row>
    <row r="171" spans="1:65" s="14" customFormat="1" ht="11.25" x14ac:dyDescent="0.2">
      <c r="B171" s="207"/>
      <c r="C171" s="208"/>
      <c r="D171" s="198" t="s">
        <v>147</v>
      </c>
      <c r="E171" s="209" t="s">
        <v>1</v>
      </c>
      <c r="F171" s="210" t="s">
        <v>177</v>
      </c>
      <c r="G171" s="208"/>
      <c r="H171" s="211">
        <v>12.760999999999999</v>
      </c>
      <c r="I171" s="212"/>
      <c r="J171" s="208"/>
      <c r="K171" s="208"/>
      <c r="L171" s="213"/>
      <c r="M171" s="214"/>
      <c r="N171" s="215"/>
      <c r="O171" s="215"/>
      <c r="P171" s="215"/>
      <c r="Q171" s="215"/>
      <c r="R171" s="215"/>
      <c r="S171" s="215"/>
      <c r="T171" s="216"/>
      <c r="AT171" s="217" t="s">
        <v>147</v>
      </c>
      <c r="AU171" s="217" t="s">
        <v>145</v>
      </c>
      <c r="AV171" s="14" t="s">
        <v>145</v>
      </c>
      <c r="AW171" s="14" t="s">
        <v>30</v>
      </c>
      <c r="AX171" s="14" t="s">
        <v>73</v>
      </c>
      <c r="AY171" s="217" t="s">
        <v>137</v>
      </c>
    </row>
    <row r="172" spans="1:65" s="15" customFormat="1" ht="11.25" x14ac:dyDescent="0.2">
      <c r="B172" s="218"/>
      <c r="C172" s="219"/>
      <c r="D172" s="198" t="s">
        <v>147</v>
      </c>
      <c r="E172" s="220" t="s">
        <v>1</v>
      </c>
      <c r="F172" s="221" t="s">
        <v>150</v>
      </c>
      <c r="G172" s="219"/>
      <c r="H172" s="222">
        <v>41.114999999999995</v>
      </c>
      <c r="I172" s="223"/>
      <c r="J172" s="219"/>
      <c r="K172" s="219"/>
      <c r="L172" s="224"/>
      <c r="M172" s="225"/>
      <c r="N172" s="226"/>
      <c r="O172" s="226"/>
      <c r="P172" s="226"/>
      <c r="Q172" s="226"/>
      <c r="R172" s="226"/>
      <c r="S172" s="226"/>
      <c r="T172" s="227"/>
      <c r="AT172" s="228" t="s">
        <v>147</v>
      </c>
      <c r="AU172" s="228" t="s">
        <v>145</v>
      </c>
      <c r="AV172" s="15" t="s">
        <v>144</v>
      </c>
      <c r="AW172" s="15" t="s">
        <v>30</v>
      </c>
      <c r="AX172" s="15" t="s">
        <v>78</v>
      </c>
      <c r="AY172" s="228" t="s">
        <v>137</v>
      </c>
    </row>
    <row r="173" spans="1:65" s="2" customFormat="1" ht="21.75" customHeight="1" x14ac:dyDescent="0.2">
      <c r="A173" s="34"/>
      <c r="B173" s="35"/>
      <c r="C173" s="182" t="s">
        <v>149</v>
      </c>
      <c r="D173" s="182" t="s">
        <v>140</v>
      </c>
      <c r="E173" s="183" t="s">
        <v>178</v>
      </c>
      <c r="F173" s="184" t="s">
        <v>179</v>
      </c>
      <c r="G173" s="185" t="s">
        <v>154</v>
      </c>
      <c r="H173" s="186">
        <v>41.115000000000002</v>
      </c>
      <c r="I173" s="187"/>
      <c r="J173" s="188">
        <f>ROUND(I173*H173,2)</f>
        <v>0</v>
      </c>
      <c r="K173" s="189"/>
      <c r="L173" s="39"/>
      <c r="M173" s="190" t="s">
        <v>1</v>
      </c>
      <c r="N173" s="191" t="s">
        <v>39</v>
      </c>
      <c r="O173" s="71"/>
      <c r="P173" s="192">
        <f>O173*H173</f>
        <v>0</v>
      </c>
      <c r="Q173" s="192">
        <v>4.0000000000000001E-3</v>
      </c>
      <c r="R173" s="192">
        <f>Q173*H173</f>
        <v>0.16446000000000002</v>
      </c>
      <c r="S173" s="192">
        <v>0</v>
      </c>
      <c r="T173" s="193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194" t="s">
        <v>144</v>
      </c>
      <c r="AT173" s="194" t="s">
        <v>140</v>
      </c>
      <c r="AU173" s="194" t="s">
        <v>145</v>
      </c>
      <c r="AY173" s="17" t="s">
        <v>137</v>
      </c>
      <c r="BE173" s="195">
        <f>IF(N173="základní",J173,0)</f>
        <v>0</v>
      </c>
      <c r="BF173" s="195">
        <f>IF(N173="snížená",J173,0)</f>
        <v>0</v>
      </c>
      <c r="BG173" s="195">
        <f>IF(N173="zákl. přenesená",J173,0)</f>
        <v>0</v>
      </c>
      <c r="BH173" s="195">
        <f>IF(N173="sníž. přenesená",J173,0)</f>
        <v>0</v>
      </c>
      <c r="BI173" s="195">
        <f>IF(N173="nulová",J173,0)</f>
        <v>0</v>
      </c>
      <c r="BJ173" s="17" t="s">
        <v>145</v>
      </c>
      <c r="BK173" s="195">
        <f>ROUND(I173*H173,2)</f>
        <v>0</v>
      </c>
      <c r="BL173" s="17" t="s">
        <v>144</v>
      </c>
      <c r="BM173" s="194" t="s">
        <v>180</v>
      </c>
    </row>
    <row r="174" spans="1:65" s="13" customFormat="1" ht="11.25" x14ac:dyDescent="0.2">
      <c r="B174" s="196"/>
      <c r="C174" s="197"/>
      <c r="D174" s="198" t="s">
        <v>147</v>
      </c>
      <c r="E174" s="199" t="s">
        <v>1</v>
      </c>
      <c r="F174" s="200" t="s">
        <v>170</v>
      </c>
      <c r="G174" s="197"/>
      <c r="H174" s="199" t="s">
        <v>1</v>
      </c>
      <c r="I174" s="201"/>
      <c r="J174" s="197"/>
      <c r="K174" s="197"/>
      <c r="L174" s="202"/>
      <c r="M174" s="203"/>
      <c r="N174" s="204"/>
      <c r="O174" s="204"/>
      <c r="P174" s="204"/>
      <c r="Q174" s="204"/>
      <c r="R174" s="204"/>
      <c r="S174" s="204"/>
      <c r="T174" s="205"/>
      <c r="AT174" s="206" t="s">
        <v>147</v>
      </c>
      <c r="AU174" s="206" t="s">
        <v>145</v>
      </c>
      <c r="AV174" s="13" t="s">
        <v>78</v>
      </c>
      <c r="AW174" s="13" t="s">
        <v>30</v>
      </c>
      <c r="AX174" s="13" t="s">
        <v>73</v>
      </c>
      <c r="AY174" s="206" t="s">
        <v>137</v>
      </c>
    </row>
    <row r="175" spans="1:65" s="14" customFormat="1" ht="11.25" x14ac:dyDescent="0.2">
      <c r="B175" s="207"/>
      <c r="C175" s="208"/>
      <c r="D175" s="198" t="s">
        <v>147</v>
      </c>
      <c r="E175" s="209" t="s">
        <v>1</v>
      </c>
      <c r="F175" s="210" t="s">
        <v>171</v>
      </c>
      <c r="G175" s="208"/>
      <c r="H175" s="211">
        <v>3.3180000000000001</v>
      </c>
      <c r="I175" s="212"/>
      <c r="J175" s="208"/>
      <c r="K175" s="208"/>
      <c r="L175" s="213"/>
      <c r="M175" s="214"/>
      <c r="N175" s="215"/>
      <c r="O175" s="215"/>
      <c r="P175" s="215"/>
      <c r="Q175" s="215"/>
      <c r="R175" s="215"/>
      <c r="S175" s="215"/>
      <c r="T175" s="216"/>
      <c r="AT175" s="217" t="s">
        <v>147</v>
      </c>
      <c r="AU175" s="217" t="s">
        <v>145</v>
      </c>
      <c r="AV175" s="14" t="s">
        <v>145</v>
      </c>
      <c r="AW175" s="14" t="s">
        <v>30</v>
      </c>
      <c r="AX175" s="14" t="s">
        <v>73</v>
      </c>
      <c r="AY175" s="217" t="s">
        <v>137</v>
      </c>
    </row>
    <row r="176" spans="1:65" s="13" customFormat="1" ht="11.25" x14ac:dyDescent="0.2">
      <c r="B176" s="196"/>
      <c r="C176" s="197"/>
      <c r="D176" s="198" t="s">
        <v>147</v>
      </c>
      <c r="E176" s="199" t="s">
        <v>1</v>
      </c>
      <c r="F176" s="200" t="s">
        <v>172</v>
      </c>
      <c r="G176" s="197"/>
      <c r="H176" s="199" t="s">
        <v>1</v>
      </c>
      <c r="I176" s="201"/>
      <c r="J176" s="197"/>
      <c r="K176" s="197"/>
      <c r="L176" s="202"/>
      <c r="M176" s="203"/>
      <c r="N176" s="204"/>
      <c r="O176" s="204"/>
      <c r="P176" s="204"/>
      <c r="Q176" s="204"/>
      <c r="R176" s="204"/>
      <c r="S176" s="204"/>
      <c r="T176" s="205"/>
      <c r="AT176" s="206" t="s">
        <v>147</v>
      </c>
      <c r="AU176" s="206" t="s">
        <v>145</v>
      </c>
      <c r="AV176" s="13" t="s">
        <v>78</v>
      </c>
      <c r="AW176" s="13" t="s">
        <v>30</v>
      </c>
      <c r="AX176" s="13" t="s">
        <v>73</v>
      </c>
      <c r="AY176" s="206" t="s">
        <v>137</v>
      </c>
    </row>
    <row r="177" spans="1:65" s="14" customFormat="1" ht="11.25" x14ac:dyDescent="0.2">
      <c r="B177" s="207"/>
      <c r="C177" s="208"/>
      <c r="D177" s="198" t="s">
        <v>147</v>
      </c>
      <c r="E177" s="209" t="s">
        <v>1</v>
      </c>
      <c r="F177" s="210" t="s">
        <v>173</v>
      </c>
      <c r="G177" s="208"/>
      <c r="H177" s="211">
        <v>3.9660000000000002</v>
      </c>
      <c r="I177" s="212"/>
      <c r="J177" s="208"/>
      <c r="K177" s="208"/>
      <c r="L177" s="213"/>
      <c r="M177" s="214"/>
      <c r="N177" s="215"/>
      <c r="O177" s="215"/>
      <c r="P177" s="215"/>
      <c r="Q177" s="215"/>
      <c r="R177" s="215"/>
      <c r="S177" s="215"/>
      <c r="T177" s="216"/>
      <c r="AT177" s="217" t="s">
        <v>147</v>
      </c>
      <c r="AU177" s="217" t="s">
        <v>145</v>
      </c>
      <c r="AV177" s="14" t="s">
        <v>145</v>
      </c>
      <c r="AW177" s="14" t="s">
        <v>30</v>
      </c>
      <c r="AX177" s="14" t="s">
        <v>73</v>
      </c>
      <c r="AY177" s="217" t="s">
        <v>137</v>
      </c>
    </row>
    <row r="178" spans="1:65" s="13" customFormat="1" ht="11.25" x14ac:dyDescent="0.2">
      <c r="B178" s="196"/>
      <c r="C178" s="197"/>
      <c r="D178" s="198" t="s">
        <v>147</v>
      </c>
      <c r="E178" s="199" t="s">
        <v>1</v>
      </c>
      <c r="F178" s="200" t="s">
        <v>174</v>
      </c>
      <c r="G178" s="197"/>
      <c r="H178" s="199" t="s">
        <v>1</v>
      </c>
      <c r="I178" s="201"/>
      <c r="J178" s="197"/>
      <c r="K178" s="197"/>
      <c r="L178" s="202"/>
      <c r="M178" s="203"/>
      <c r="N178" s="204"/>
      <c r="O178" s="204"/>
      <c r="P178" s="204"/>
      <c r="Q178" s="204"/>
      <c r="R178" s="204"/>
      <c r="S178" s="204"/>
      <c r="T178" s="205"/>
      <c r="AT178" s="206" t="s">
        <v>147</v>
      </c>
      <c r="AU178" s="206" t="s">
        <v>145</v>
      </c>
      <c r="AV178" s="13" t="s">
        <v>78</v>
      </c>
      <c r="AW178" s="13" t="s">
        <v>30</v>
      </c>
      <c r="AX178" s="13" t="s">
        <v>73</v>
      </c>
      <c r="AY178" s="206" t="s">
        <v>137</v>
      </c>
    </row>
    <row r="179" spans="1:65" s="14" customFormat="1" ht="11.25" x14ac:dyDescent="0.2">
      <c r="B179" s="207"/>
      <c r="C179" s="208"/>
      <c r="D179" s="198" t="s">
        <v>147</v>
      </c>
      <c r="E179" s="209" t="s">
        <v>1</v>
      </c>
      <c r="F179" s="210" t="s">
        <v>175</v>
      </c>
      <c r="G179" s="208"/>
      <c r="H179" s="211">
        <v>21.07</v>
      </c>
      <c r="I179" s="212"/>
      <c r="J179" s="208"/>
      <c r="K179" s="208"/>
      <c r="L179" s="213"/>
      <c r="M179" s="214"/>
      <c r="N179" s="215"/>
      <c r="O179" s="215"/>
      <c r="P179" s="215"/>
      <c r="Q179" s="215"/>
      <c r="R179" s="215"/>
      <c r="S179" s="215"/>
      <c r="T179" s="216"/>
      <c r="AT179" s="217" t="s">
        <v>147</v>
      </c>
      <c r="AU179" s="217" t="s">
        <v>145</v>
      </c>
      <c r="AV179" s="14" t="s">
        <v>145</v>
      </c>
      <c r="AW179" s="14" t="s">
        <v>30</v>
      </c>
      <c r="AX179" s="14" t="s">
        <v>73</v>
      </c>
      <c r="AY179" s="217" t="s">
        <v>137</v>
      </c>
    </row>
    <row r="180" spans="1:65" s="13" customFormat="1" ht="11.25" x14ac:dyDescent="0.2">
      <c r="B180" s="196"/>
      <c r="C180" s="197"/>
      <c r="D180" s="198" t="s">
        <v>147</v>
      </c>
      <c r="E180" s="199" t="s">
        <v>1</v>
      </c>
      <c r="F180" s="200" t="s">
        <v>176</v>
      </c>
      <c r="G180" s="197"/>
      <c r="H180" s="199" t="s">
        <v>1</v>
      </c>
      <c r="I180" s="201"/>
      <c r="J180" s="197"/>
      <c r="K180" s="197"/>
      <c r="L180" s="202"/>
      <c r="M180" s="203"/>
      <c r="N180" s="204"/>
      <c r="O180" s="204"/>
      <c r="P180" s="204"/>
      <c r="Q180" s="204"/>
      <c r="R180" s="204"/>
      <c r="S180" s="204"/>
      <c r="T180" s="205"/>
      <c r="AT180" s="206" t="s">
        <v>147</v>
      </c>
      <c r="AU180" s="206" t="s">
        <v>145</v>
      </c>
      <c r="AV180" s="13" t="s">
        <v>78</v>
      </c>
      <c r="AW180" s="13" t="s">
        <v>30</v>
      </c>
      <c r="AX180" s="13" t="s">
        <v>73</v>
      </c>
      <c r="AY180" s="206" t="s">
        <v>137</v>
      </c>
    </row>
    <row r="181" spans="1:65" s="14" customFormat="1" ht="11.25" x14ac:dyDescent="0.2">
      <c r="B181" s="207"/>
      <c r="C181" s="208"/>
      <c r="D181" s="198" t="s">
        <v>147</v>
      </c>
      <c r="E181" s="209" t="s">
        <v>1</v>
      </c>
      <c r="F181" s="210" t="s">
        <v>177</v>
      </c>
      <c r="G181" s="208"/>
      <c r="H181" s="211">
        <v>12.760999999999999</v>
      </c>
      <c r="I181" s="212"/>
      <c r="J181" s="208"/>
      <c r="K181" s="208"/>
      <c r="L181" s="213"/>
      <c r="M181" s="214"/>
      <c r="N181" s="215"/>
      <c r="O181" s="215"/>
      <c r="P181" s="215"/>
      <c r="Q181" s="215"/>
      <c r="R181" s="215"/>
      <c r="S181" s="215"/>
      <c r="T181" s="216"/>
      <c r="AT181" s="217" t="s">
        <v>147</v>
      </c>
      <c r="AU181" s="217" t="s">
        <v>145</v>
      </c>
      <c r="AV181" s="14" t="s">
        <v>145</v>
      </c>
      <c r="AW181" s="14" t="s">
        <v>30</v>
      </c>
      <c r="AX181" s="14" t="s">
        <v>73</v>
      </c>
      <c r="AY181" s="217" t="s">
        <v>137</v>
      </c>
    </row>
    <row r="182" spans="1:65" s="15" customFormat="1" ht="11.25" x14ac:dyDescent="0.2">
      <c r="B182" s="218"/>
      <c r="C182" s="219"/>
      <c r="D182" s="198" t="s">
        <v>147</v>
      </c>
      <c r="E182" s="220" t="s">
        <v>1</v>
      </c>
      <c r="F182" s="221" t="s">
        <v>150</v>
      </c>
      <c r="G182" s="219"/>
      <c r="H182" s="222">
        <v>41.114999999999995</v>
      </c>
      <c r="I182" s="223"/>
      <c r="J182" s="219"/>
      <c r="K182" s="219"/>
      <c r="L182" s="224"/>
      <c r="M182" s="225"/>
      <c r="N182" s="226"/>
      <c r="O182" s="226"/>
      <c r="P182" s="226"/>
      <c r="Q182" s="226"/>
      <c r="R182" s="226"/>
      <c r="S182" s="226"/>
      <c r="T182" s="227"/>
      <c r="AT182" s="228" t="s">
        <v>147</v>
      </c>
      <c r="AU182" s="228" t="s">
        <v>145</v>
      </c>
      <c r="AV182" s="15" t="s">
        <v>144</v>
      </c>
      <c r="AW182" s="15" t="s">
        <v>30</v>
      </c>
      <c r="AX182" s="15" t="s">
        <v>78</v>
      </c>
      <c r="AY182" s="228" t="s">
        <v>137</v>
      </c>
    </row>
    <row r="183" spans="1:65" s="2" customFormat="1" ht="21.75" customHeight="1" x14ac:dyDescent="0.2">
      <c r="A183" s="34"/>
      <c r="B183" s="35"/>
      <c r="C183" s="182" t="s">
        <v>181</v>
      </c>
      <c r="D183" s="182" t="s">
        <v>140</v>
      </c>
      <c r="E183" s="183" t="s">
        <v>182</v>
      </c>
      <c r="F183" s="184" t="s">
        <v>183</v>
      </c>
      <c r="G183" s="185" t="s">
        <v>154</v>
      </c>
      <c r="H183" s="186">
        <v>1.2</v>
      </c>
      <c r="I183" s="187"/>
      <c r="J183" s="188">
        <f>ROUND(I183*H183,2)</f>
        <v>0</v>
      </c>
      <c r="K183" s="189"/>
      <c r="L183" s="39"/>
      <c r="M183" s="190" t="s">
        <v>1</v>
      </c>
      <c r="N183" s="191" t="s">
        <v>39</v>
      </c>
      <c r="O183" s="71"/>
      <c r="P183" s="192">
        <f>O183*H183</f>
        <v>0</v>
      </c>
      <c r="Q183" s="192">
        <v>3.7999999999999999E-2</v>
      </c>
      <c r="R183" s="192">
        <f>Q183*H183</f>
        <v>4.5599999999999995E-2</v>
      </c>
      <c r="S183" s="192">
        <v>0</v>
      </c>
      <c r="T183" s="193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194" t="s">
        <v>144</v>
      </c>
      <c r="AT183" s="194" t="s">
        <v>140</v>
      </c>
      <c r="AU183" s="194" t="s">
        <v>145</v>
      </c>
      <c r="AY183" s="17" t="s">
        <v>137</v>
      </c>
      <c r="BE183" s="195">
        <f>IF(N183="základní",J183,0)</f>
        <v>0</v>
      </c>
      <c r="BF183" s="195">
        <f>IF(N183="snížená",J183,0)</f>
        <v>0</v>
      </c>
      <c r="BG183" s="195">
        <f>IF(N183="zákl. přenesená",J183,0)</f>
        <v>0</v>
      </c>
      <c r="BH183" s="195">
        <f>IF(N183="sníž. přenesená",J183,0)</f>
        <v>0</v>
      </c>
      <c r="BI183" s="195">
        <f>IF(N183="nulová",J183,0)</f>
        <v>0</v>
      </c>
      <c r="BJ183" s="17" t="s">
        <v>145</v>
      </c>
      <c r="BK183" s="195">
        <f>ROUND(I183*H183,2)</f>
        <v>0</v>
      </c>
      <c r="BL183" s="17" t="s">
        <v>144</v>
      </c>
      <c r="BM183" s="194" t="s">
        <v>184</v>
      </c>
    </row>
    <row r="184" spans="1:65" s="14" customFormat="1" ht="11.25" x14ac:dyDescent="0.2">
      <c r="B184" s="207"/>
      <c r="C184" s="208"/>
      <c r="D184" s="198" t="s">
        <v>147</v>
      </c>
      <c r="E184" s="209" t="s">
        <v>1</v>
      </c>
      <c r="F184" s="210" t="s">
        <v>185</v>
      </c>
      <c r="G184" s="208"/>
      <c r="H184" s="211">
        <v>1.2</v>
      </c>
      <c r="I184" s="212"/>
      <c r="J184" s="208"/>
      <c r="K184" s="208"/>
      <c r="L184" s="213"/>
      <c r="M184" s="214"/>
      <c r="N184" s="215"/>
      <c r="O184" s="215"/>
      <c r="P184" s="215"/>
      <c r="Q184" s="215"/>
      <c r="R184" s="215"/>
      <c r="S184" s="215"/>
      <c r="T184" s="216"/>
      <c r="AT184" s="217" t="s">
        <v>147</v>
      </c>
      <c r="AU184" s="217" t="s">
        <v>145</v>
      </c>
      <c r="AV184" s="14" t="s">
        <v>145</v>
      </c>
      <c r="AW184" s="14" t="s">
        <v>30</v>
      </c>
      <c r="AX184" s="14" t="s">
        <v>78</v>
      </c>
      <c r="AY184" s="217" t="s">
        <v>137</v>
      </c>
    </row>
    <row r="185" spans="1:65" s="2" customFormat="1" ht="24.2" customHeight="1" x14ac:dyDescent="0.2">
      <c r="A185" s="34"/>
      <c r="B185" s="35"/>
      <c r="C185" s="182" t="s">
        <v>14</v>
      </c>
      <c r="D185" s="182" t="s">
        <v>140</v>
      </c>
      <c r="E185" s="183" t="s">
        <v>186</v>
      </c>
      <c r="F185" s="184" t="s">
        <v>187</v>
      </c>
      <c r="G185" s="185" t="s">
        <v>154</v>
      </c>
      <c r="H185" s="186">
        <v>47.5</v>
      </c>
      <c r="I185" s="187"/>
      <c r="J185" s="188">
        <f>ROUND(I185*H185,2)</f>
        <v>0</v>
      </c>
      <c r="K185" s="189"/>
      <c r="L185" s="39"/>
      <c r="M185" s="190" t="s">
        <v>1</v>
      </c>
      <c r="N185" s="191" t="s">
        <v>39</v>
      </c>
      <c r="O185" s="71"/>
      <c r="P185" s="192">
        <f>O185*H185</f>
        <v>0</v>
      </c>
      <c r="Q185" s="192">
        <v>7.3499999999999998E-3</v>
      </c>
      <c r="R185" s="192">
        <f>Q185*H185</f>
        <v>0.34912499999999996</v>
      </c>
      <c r="S185" s="192">
        <v>0</v>
      </c>
      <c r="T185" s="193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194" t="s">
        <v>144</v>
      </c>
      <c r="AT185" s="194" t="s">
        <v>140</v>
      </c>
      <c r="AU185" s="194" t="s">
        <v>145</v>
      </c>
      <c r="AY185" s="17" t="s">
        <v>137</v>
      </c>
      <c r="BE185" s="195">
        <f>IF(N185="základní",J185,0)</f>
        <v>0</v>
      </c>
      <c r="BF185" s="195">
        <f>IF(N185="snížená",J185,0)</f>
        <v>0</v>
      </c>
      <c r="BG185" s="195">
        <f>IF(N185="zákl. přenesená",J185,0)</f>
        <v>0</v>
      </c>
      <c r="BH185" s="195">
        <f>IF(N185="sníž. přenesená",J185,0)</f>
        <v>0</v>
      </c>
      <c r="BI185" s="195">
        <f>IF(N185="nulová",J185,0)</f>
        <v>0</v>
      </c>
      <c r="BJ185" s="17" t="s">
        <v>145</v>
      </c>
      <c r="BK185" s="195">
        <f>ROUND(I185*H185,2)</f>
        <v>0</v>
      </c>
      <c r="BL185" s="17" t="s">
        <v>144</v>
      </c>
      <c r="BM185" s="194" t="s">
        <v>188</v>
      </c>
    </row>
    <row r="186" spans="1:65" s="13" customFormat="1" ht="11.25" x14ac:dyDescent="0.2">
      <c r="B186" s="196"/>
      <c r="C186" s="197"/>
      <c r="D186" s="198" t="s">
        <v>147</v>
      </c>
      <c r="E186" s="199" t="s">
        <v>1</v>
      </c>
      <c r="F186" s="200" t="s">
        <v>189</v>
      </c>
      <c r="G186" s="197"/>
      <c r="H186" s="199" t="s">
        <v>1</v>
      </c>
      <c r="I186" s="201"/>
      <c r="J186" s="197"/>
      <c r="K186" s="197"/>
      <c r="L186" s="202"/>
      <c r="M186" s="203"/>
      <c r="N186" s="204"/>
      <c r="O186" s="204"/>
      <c r="P186" s="204"/>
      <c r="Q186" s="204"/>
      <c r="R186" s="204"/>
      <c r="S186" s="204"/>
      <c r="T186" s="205"/>
      <c r="AT186" s="206" t="s">
        <v>147</v>
      </c>
      <c r="AU186" s="206" t="s">
        <v>145</v>
      </c>
      <c r="AV186" s="13" t="s">
        <v>78</v>
      </c>
      <c r="AW186" s="13" t="s">
        <v>30</v>
      </c>
      <c r="AX186" s="13" t="s">
        <v>73</v>
      </c>
      <c r="AY186" s="206" t="s">
        <v>137</v>
      </c>
    </row>
    <row r="187" spans="1:65" s="14" customFormat="1" ht="11.25" x14ac:dyDescent="0.2">
      <c r="B187" s="207"/>
      <c r="C187" s="208"/>
      <c r="D187" s="198" t="s">
        <v>147</v>
      </c>
      <c r="E187" s="209" t="s">
        <v>1</v>
      </c>
      <c r="F187" s="210" t="s">
        <v>190</v>
      </c>
      <c r="G187" s="208"/>
      <c r="H187" s="211">
        <v>2.25</v>
      </c>
      <c r="I187" s="212"/>
      <c r="J187" s="208"/>
      <c r="K187" s="208"/>
      <c r="L187" s="213"/>
      <c r="M187" s="214"/>
      <c r="N187" s="215"/>
      <c r="O187" s="215"/>
      <c r="P187" s="215"/>
      <c r="Q187" s="215"/>
      <c r="R187" s="215"/>
      <c r="S187" s="215"/>
      <c r="T187" s="216"/>
      <c r="AT187" s="217" t="s">
        <v>147</v>
      </c>
      <c r="AU187" s="217" t="s">
        <v>145</v>
      </c>
      <c r="AV187" s="14" t="s">
        <v>145</v>
      </c>
      <c r="AW187" s="14" t="s">
        <v>30</v>
      </c>
      <c r="AX187" s="14" t="s">
        <v>73</v>
      </c>
      <c r="AY187" s="217" t="s">
        <v>137</v>
      </c>
    </row>
    <row r="188" spans="1:65" s="13" customFormat="1" ht="11.25" x14ac:dyDescent="0.2">
      <c r="B188" s="196"/>
      <c r="C188" s="197"/>
      <c r="D188" s="198" t="s">
        <v>147</v>
      </c>
      <c r="E188" s="199" t="s">
        <v>1</v>
      </c>
      <c r="F188" s="200" t="s">
        <v>191</v>
      </c>
      <c r="G188" s="197"/>
      <c r="H188" s="199" t="s">
        <v>1</v>
      </c>
      <c r="I188" s="201"/>
      <c r="J188" s="197"/>
      <c r="K188" s="197"/>
      <c r="L188" s="202"/>
      <c r="M188" s="203"/>
      <c r="N188" s="204"/>
      <c r="O188" s="204"/>
      <c r="P188" s="204"/>
      <c r="Q188" s="204"/>
      <c r="R188" s="204"/>
      <c r="S188" s="204"/>
      <c r="T188" s="205"/>
      <c r="AT188" s="206" t="s">
        <v>147</v>
      </c>
      <c r="AU188" s="206" t="s">
        <v>145</v>
      </c>
      <c r="AV188" s="13" t="s">
        <v>78</v>
      </c>
      <c r="AW188" s="13" t="s">
        <v>30</v>
      </c>
      <c r="AX188" s="13" t="s">
        <v>73</v>
      </c>
      <c r="AY188" s="206" t="s">
        <v>137</v>
      </c>
    </row>
    <row r="189" spans="1:65" s="14" customFormat="1" ht="11.25" x14ac:dyDescent="0.2">
      <c r="B189" s="207"/>
      <c r="C189" s="208"/>
      <c r="D189" s="198" t="s">
        <v>147</v>
      </c>
      <c r="E189" s="209" t="s">
        <v>1</v>
      </c>
      <c r="F189" s="210" t="s">
        <v>192</v>
      </c>
      <c r="G189" s="208"/>
      <c r="H189" s="211">
        <v>5.7</v>
      </c>
      <c r="I189" s="212"/>
      <c r="J189" s="208"/>
      <c r="K189" s="208"/>
      <c r="L189" s="213"/>
      <c r="M189" s="214"/>
      <c r="N189" s="215"/>
      <c r="O189" s="215"/>
      <c r="P189" s="215"/>
      <c r="Q189" s="215"/>
      <c r="R189" s="215"/>
      <c r="S189" s="215"/>
      <c r="T189" s="216"/>
      <c r="AT189" s="217" t="s">
        <v>147</v>
      </c>
      <c r="AU189" s="217" t="s">
        <v>145</v>
      </c>
      <c r="AV189" s="14" t="s">
        <v>145</v>
      </c>
      <c r="AW189" s="14" t="s">
        <v>30</v>
      </c>
      <c r="AX189" s="14" t="s">
        <v>73</v>
      </c>
      <c r="AY189" s="217" t="s">
        <v>137</v>
      </c>
    </row>
    <row r="190" spans="1:65" s="13" customFormat="1" ht="11.25" x14ac:dyDescent="0.2">
      <c r="B190" s="196"/>
      <c r="C190" s="197"/>
      <c r="D190" s="198" t="s">
        <v>147</v>
      </c>
      <c r="E190" s="199" t="s">
        <v>1</v>
      </c>
      <c r="F190" s="200" t="s">
        <v>193</v>
      </c>
      <c r="G190" s="197"/>
      <c r="H190" s="199" t="s">
        <v>1</v>
      </c>
      <c r="I190" s="201"/>
      <c r="J190" s="197"/>
      <c r="K190" s="197"/>
      <c r="L190" s="202"/>
      <c r="M190" s="203"/>
      <c r="N190" s="204"/>
      <c r="O190" s="204"/>
      <c r="P190" s="204"/>
      <c r="Q190" s="204"/>
      <c r="R190" s="204"/>
      <c r="S190" s="204"/>
      <c r="T190" s="205"/>
      <c r="AT190" s="206" t="s">
        <v>147</v>
      </c>
      <c r="AU190" s="206" t="s">
        <v>145</v>
      </c>
      <c r="AV190" s="13" t="s">
        <v>78</v>
      </c>
      <c r="AW190" s="13" t="s">
        <v>30</v>
      </c>
      <c r="AX190" s="13" t="s">
        <v>73</v>
      </c>
      <c r="AY190" s="206" t="s">
        <v>137</v>
      </c>
    </row>
    <row r="191" spans="1:65" s="14" customFormat="1" ht="11.25" x14ac:dyDescent="0.2">
      <c r="B191" s="207"/>
      <c r="C191" s="208"/>
      <c r="D191" s="198" t="s">
        <v>147</v>
      </c>
      <c r="E191" s="209" t="s">
        <v>1</v>
      </c>
      <c r="F191" s="210" t="s">
        <v>194</v>
      </c>
      <c r="G191" s="208"/>
      <c r="H191" s="211">
        <v>15</v>
      </c>
      <c r="I191" s="212"/>
      <c r="J191" s="208"/>
      <c r="K191" s="208"/>
      <c r="L191" s="213"/>
      <c r="M191" s="214"/>
      <c r="N191" s="215"/>
      <c r="O191" s="215"/>
      <c r="P191" s="215"/>
      <c r="Q191" s="215"/>
      <c r="R191" s="215"/>
      <c r="S191" s="215"/>
      <c r="T191" s="216"/>
      <c r="AT191" s="217" t="s">
        <v>147</v>
      </c>
      <c r="AU191" s="217" t="s">
        <v>145</v>
      </c>
      <c r="AV191" s="14" t="s">
        <v>145</v>
      </c>
      <c r="AW191" s="14" t="s">
        <v>30</v>
      </c>
      <c r="AX191" s="14" t="s">
        <v>73</v>
      </c>
      <c r="AY191" s="217" t="s">
        <v>137</v>
      </c>
    </row>
    <row r="192" spans="1:65" s="13" customFormat="1" ht="11.25" x14ac:dyDescent="0.2">
      <c r="B192" s="196"/>
      <c r="C192" s="197"/>
      <c r="D192" s="198" t="s">
        <v>147</v>
      </c>
      <c r="E192" s="199" t="s">
        <v>1</v>
      </c>
      <c r="F192" s="200" t="s">
        <v>195</v>
      </c>
      <c r="G192" s="197"/>
      <c r="H192" s="199" t="s">
        <v>1</v>
      </c>
      <c r="I192" s="201"/>
      <c r="J192" s="197"/>
      <c r="K192" s="197"/>
      <c r="L192" s="202"/>
      <c r="M192" s="203"/>
      <c r="N192" s="204"/>
      <c r="O192" s="204"/>
      <c r="P192" s="204"/>
      <c r="Q192" s="204"/>
      <c r="R192" s="204"/>
      <c r="S192" s="204"/>
      <c r="T192" s="205"/>
      <c r="AT192" s="206" t="s">
        <v>147</v>
      </c>
      <c r="AU192" s="206" t="s">
        <v>145</v>
      </c>
      <c r="AV192" s="13" t="s">
        <v>78</v>
      </c>
      <c r="AW192" s="13" t="s">
        <v>30</v>
      </c>
      <c r="AX192" s="13" t="s">
        <v>73</v>
      </c>
      <c r="AY192" s="206" t="s">
        <v>137</v>
      </c>
    </row>
    <row r="193" spans="1:65" s="14" customFormat="1" ht="11.25" x14ac:dyDescent="0.2">
      <c r="B193" s="207"/>
      <c r="C193" s="208"/>
      <c r="D193" s="198" t="s">
        <v>147</v>
      </c>
      <c r="E193" s="209" t="s">
        <v>1</v>
      </c>
      <c r="F193" s="210" t="s">
        <v>196</v>
      </c>
      <c r="G193" s="208"/>
      <c r="H193" s="211">
        <v>3.6</v>
      </c>
      <c r="I193" s="212"/>
      <c r="J193" s="208"/>
      <c r="K193" s="208"/>
      <c r="L193" s="213"/>
      <c r="M193" s="214"/>
      <c r="N193" s="215"/>
      <c r="O193" s="215"/>
      <c r="P193" s="215"/>
      <c r="Q193" s="215"/>
      <c r="R193" s="215"/>
      <c r="S193" s="215"/>
      <c r="T193" s="216"/>
      <c r="AT193" s="217" t="s">
        <v>147</v>
      </c>
      <c r="AU193" s="217" t="s">
        <v>145</v>
      </c>
      <c r="AV193" s="14" t="s">
        <v>145</v>
      </c>
      <c r="AW193" s="14" t="s">
        <v>30</v>
      </c>
      <c r="AX193" s="14" t="s">
        <v>73</v>
      </c>
      <c r="AY193" s="217" t="s">
        <v>137</v>
      </c>
    </row>
    <row r="194" spans="1:65" s="13" customFormat="1" ht="11.25" x14ac:dyDescent="0.2">
      <c r="B194" s="196"/>
      <c r="C194" s="197"/>
      <c r="D194" s="198" t="s">
        <v>147</v>
      </c>
      <c r="E194" s="199" t="s">
        <v>1</v>
      </c>
      <c r="F194" s="200" t="s">
        <v>197</v>
      </c>
      <c r="G194" s="197"/>
      <c r="H194" s="199" t="s">
        <v>1</v>
      </c>
      <c r="I194" s="201"/>
      <c r="J194" s="197"/>
      <c r="K194" s="197"/>
      <c r="L194" s="202"/>
      <c r="M194" s="203"/>
      <c r="N194" s="204"/>
      <c r="O194" s="204"/>
      <c r="P194" s="204"/>
      <c r="Q194" s="204"/>
      <c r="R194" s="204"/>
      <c r="S194" s="204"/>
      <c r="T194" s="205"/>
      <c r="AT194" s="206" t="s">
        <v>147</v>
      </c>
      <c r="AU194" s="206" t="s">
        <v>145</v>
      </c>
      <c r="AV194" s="13" t="s">
        <v>78</v>
      </c>
      <c r="AW194" s="13" t="s">
        <v>30</v>
      </c>
      <c r="AX194" s="13" t="s">
        <v>73</v>
      </c>
      <c r="AY194" s="206" t="s">
        <v>137</v>
      </c>
    </row>
    <row r="195" spans="1:65" s="14" customFormat="1" ht="11.25" x14ac:dyDescent="0.2">
      <c r="B195" s="207"/>
      <c r="C195" s="208"/>
      <c r="D195" s="198" t="s">
        <v>147</v>
      </c>
      <c r="E195" s="209" t="s">
        <v>1</v>
      </c>
      <c r="F195" s="210" t="s">
        <v>198</v>
      </c>
      <c r="G195" s="208"/>
      <c r="H195" s="211">
        <v>17.911999999999999</v>
      </c>
      <c r="I195" s="212"/>
      <c r="J195" s="208"/>
      <c r="K195" s="208"/>
      <c r="L195" s="213"/>
      <c r="M195" s="214"/>
      <c r="N195" s="215"/>
      <c r="O195" s="215"/>
      <c r="P195" s="215"/>
      <c r="Q195" s="215"/>
      <c r="R195" s="215"/>
      <c r="S195" s="215"/>
      <c r="T195" s="216"/>
      <c r="AT195" s="217" t="s">
        <v>147</v>
      </c>
      <c r="AU195" s="217" t="s">
        <v>145</v>
      </c>
      <c r="AV195" s="14" t="s">
        <v>145</v>
      </c>
      <c r="AW195" s="14" t="s">
        <v>30</v>
      </c>
      <c r="AX195" s="14" t="s">
        <v>73</v>
      </c>
      <c r="AY195" s="217" t="s">
        <v>137</v>
      </c>
    </row>
    <row r="196" spans="1:65" s="13" customFormat="1" ht="11.25" x14ac:dyDescent="0.2">
      <c r="B196" s="196"/>
      <c r="C196" s="197"/>
      <c r="D196" s="198" t="s">
        <v>147</v>
      </c>
      <c r="E196" s="199" t="s">
        <v>1</v>
      </c>
      <c r="F196" s="200" t="s">
        <v>199</v>
      </c>
      <c r="G196" s="197"/>
      <c r="H196" s="199" t="s">
        <v>1</v>
      </c>
      <c r="I196" s="201"/>
      <c r="J196" s="197"/>
      <c r="K196" s="197"/>
      <c r="L196" s="202"/>
      <c r="M196" s="203"/>
      <c r="N196" s="204"/>
      <c r="O196" s="204"/>
      <c r="P196" s="204"/>
      <c r="Q196" s="204"/>
      <c r="R196" s="204"/>
      <c r="S196" s="204"/>
      <c r="T196" s="205"/>
      <c r="AT196" s="206" t="s">
        <v>147</v>
      </c>
      <c r="AU196" s="206" t="s">
        <v>145</v>
      </c>
      <c r="AV196" s="13" t="s">
        <v>78</v>
      </c>
      <c r="AW196" s="13" t="s">
        <v>30</v>
      </c>
      <c r="AX196" s="13" t="s">
        <v>73</v>
      </c>
      <c r="AY196" s="206" t="s">
        <v>137</v>
      </c>
    </row>
    <row r="197" spans="1:65" s="14" customFormat="1" ht="11.25" x14ac:dyDescent="0.2">
      <c r="B197" s="207"/>
      <c r="C197" s="208"/>
      <c r="D197" s="198" t="s">
        <v>147</v>
      </c>
      <c r="E197" s="209" t="s">
        <v>1</v>
      </c>
      <c r="F197" s="210" t="s">
        <v>200</v>
      </c>
      <c r="G197" s="208"/>
      <c r="H197" s="211">
        <v>3.0379999999999998</v>
      </c>
      <c r="I197" s="212"/>
      <c r="J197" s="208"/>
      <c r="K197" s="208"/>
      <c r="L197" s="213"/>
      <c r="M197" s="214"/>
      <c r="N197" s="215"/>
      <c r="O197" s="215"/>
      <c r="P197" s="215"/>
      <c r="Q197" s="215"/>
      <c r="R197" s="215"/>
      <c r="S197" s="215"/>
      <c r="T197" s="216"/>
      <c r="AT197" s="217" t="s">
        <v>147</v>
      </c>
      <c r="AU197" s="217" t="s">
        <v>145</v>
      </c>
      <c r="AV197" s="14" t="s">
        <v>145</v>
      </c>
      <c r="AW197" s="14" t="s">
        <v>30</v>
      </c>
      <c r="AX197" s="14" t="s">
        <v>73</v>
      </c>
      <c r="AY197" s="217" t="s">
        <v>137</v>
      </c>
    </row>
    <row r="198" spans="1:65" s="15" customFormat="1" ht="11.25" x14ac:dyDescent="0.2">
      <c r="B198" s="218"/>
      <c r="C198" s="219"/>
      <c r="D198" s="198" t="s">
        <v>147</v>
      </c>
      <c r="E198" s="220" t="s">
        <v>1</v>
      </c>
      <c r="F198" s="221" t="s">
        <v>150</v>
      </c>
      <c r="G198" s="219"/>
      <c r="H198" s="222">
        <v>47.5</v>
      </c>
      <c r="I198" s="223"/>
      <c r="J198" s="219"/>
      <c r="K198" s="219"/>
      <c r="L198" s="224"/>
      <c r="M198" s="225"/>
      <c r="N198" s="226"/>
      <c r="O198" s="226"/>
      <c r="P198" s="226"/>
      <c r="Q198" s="226"/>
      <c r="R198" s="226"/>
      <c r="S198" s="226"/>
      <c r="T198" s="227"/>
      <c r="AT198" s="228" t="s">
        <v>147</v>
      </c>
      <c r="AU198" s="228" t="s">
        <v>145</v>
      </c>
      <c r="AV198" s="15" t="s">
        <v>144</v>
      </c>
      <c r="AW198" s="15" t="s">
        <v>30</v>
      </c>
      <c r="AX198" s="15" t="s">
        <v>78</v>
      </c>
      <c r="AY198" s="228" t="s">
        <v>137</v>
      </c>
    </row>
    <row r="199" spans="1:65" s="2" customFormat="1" ht="24.2" customHeight="1" x14ac:dyDescent="0.2">
      <c r="A199" s="34"/>
      <c r="B199" s="35"/>
      <c r="C199" s="182" t="s">
        <v>201</v>
      </c>
      <c r="D199" s="182" t="s">
        <v>140</v>
      </c>
      <c r="E199" s="183" t="s">
        <v>202</v>
      </c>
      <c r="F199" s="184" t="s">
        <v>203</v>
      </c>
      <c r="G199" s="185" t="s">
        <v>154</v>
      </c>
      <c r="H199" s="186">
        <v>113.607</v>
      </c>
      <c r="I199" s="187"/>
      <c r="J199" s="188">
        <f>ROUND(I199*H199,2)</f>
        <v>0</v>
      </c>
      <c r="K199" s="189"/>
      <c r="L199" s="39"/>
      <c r="M199" s="190" t="s">
        <v>1</v>
      </c>
      <c r="N199" s="191" t="s">
        <v>39</v>
      </c>
      <c r="O199" s="71"/>
      <c r="P199" s="192">
        <f>O199*H199</f>
        <v>0</v>
      </c>
      <c r="Q199" s="192">
        <v>2.5999999999999998E-4</v>
      </c>
      <c r="R199" s="192">
        <f>Q199*H199</f>
        <v>2.9537819999999996E-2</v>
      </c>
      <c r="S199" s="192">
        <v>0</v>
      </c>
      <c r="T199" s="193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194" t="s">
        <v>144</v>
      </c>
      <c r="AT199" s="194" t="s">
        <v>140</v>
      </c>
      <c r="AU199" s="194" t="s">
        <v>145</v>
      </c>
      <c r="AY199" s="17" t="s">
        <v>137</v>
      </c>
      <c r="BE199" s="195">
        <f>IF(N199="základní",J199,0)</f>
        <v>0</v>
      </c>
      <c r="BF199" s="195">
        <f>IF(N199="snížená",J199,0)</f>
        <v>0</v>
      </c>
      <c r="BG199" s="195">
        <f>IF(N199="zákl. přenesená",J199,0)</f>
        <v>0</v>
      </c>
      <c r="BH199" s="195">
        <f>IF(N199="sníž. přenesená",J199,0)</f>
        <v>0</v>
      </c>
      <c r="BI199" s="195">
        <f>IF(N199="nulová",J199,0)</f>
        <v>0</v>
      </c>
      <c r="BJ199" s="17" t="s">
        <v>145</v>
      </c>
      <c r="BK199" s="195">
        <f>ROUND(I199*H199,2)</f>
        <v>0</v>
      </c>
      <c r="BL199" s="17" t="s">
        <v>144</v>
      </c>
      <c r="BM199" s="194" t="s">
        <v>204</v>
      </c>
    </row>
    <row r="200" spans="1:65" s="13" customFormat="1" ht="11.25" x14ac:dyDescent="0.2">
      <c r="B200" s="196"/>
      <c r="C200" s="197"/>
      <c r="D200" s="198" t="s">
        <v>147</v>
      </c>
      <c r="E200" s="199" t="s">
        <v>1</v>
      </c>
      <c r="F200" s="200" t="s">
        <v>170</v>
      </c>
      <c r="G200" s="197"/>
      <c r="H200" s="199" t="s">
        <v>1</v>
      </c>
      <c r="I200" s="201"/>
      <c r="J200" s="197"/>
      <c r="K200" s="197"/>
      <c r="L200" s="202"/>
      <c r="M200" s="203"/>
      <c r="N200" s="204"/>
      <c r="O200" s="204"/>
      <c r="P200" s="204"/>
      <c r="Q200" s="204"/>
      <c r="R200" s="204"/>
      <c r="S200" s="204"/>
      <c r="T200" s="205"/>
      <c r="AT200" s="206" t="s">
        <v>147</v>
      </c>
      <c r="AU200" s="206" t="s">
        <v>145</v>
      </c>
      <c r="AV200" s="13" t="s">
        <v>78</v>
      </c>
      <c r="AW200" s="13" t="s">
        <v>30</v>
      </c>
      <c r="AX200" s="13" t="s">
        <v>73</v>
      </c>
      <c r="AY200" s="206" t="s">
        <v>137</v>
      </c>
    </row>
    <row r="201" spans="1:65" s="14" customFormat="1" ht="11.25" x14ac:dyDescent="0.2">
      <c r="B201" s="207"/>
      <c r="C201" s="208"/>
      <c r="D201" s="198" t="s">
        <v>147</v>
      </c>
      <c r="E201" s="209" t="s">
        <v>1</v>
      </c>
      <c r="F201" s="210" t="s">
        <v>205</v>
      </c>
      <c r="G201" s="208"/>
      <c r="H201" s="211">
        <v>17.463999999999999</v>
      </c>
      <c r="I201" s="212"/>
      <c r="J201" s="208"/>
      <c r="K201" s="208"/>
      <c r="L201" s="213"/>
      <c r="M201" s="214"/>
      <c r="N201" s="215"/>
      <c r="O201" s="215"/>
      <c r="P201" s="215"/>
      <c r="Q201" s="215"/>
      <c r="R201" s="215"/>
      <c r="S201" s="215"/>
      <c r="T201" s="216"/>
      <c r="AT201" s="217" t="s">
        <v>147</v>
      </c>
      <c r="AU201" s="217" t="s">
        <v>145</v>
      </c>
      <c r="AV201" s="14" t="s">
        <v>145</v>
      </c>
      <c r="AW201" s="14" t="s">
        <v>30</v>
      </c>
      <c r="AX201" s="14" t="s">
        <v>73</v>
      </c>
      <c r="AY201" s="217" t="s">
        <v>137</v>
      </c>
    </row>
    <row r="202" spans="1:65" s="13" customFormat="1" ht="11.25" x14ac:dyDescent="0.2">
      <c r="B202" s="196"/>
      <c r="C202" s="197"/>
      <c r="D202" s="198" t="s">
        <v>147</v>
      </c>
      <c r="E202" s="199" t="s">
        <v>1</v>
      </c>
      <c r="F202" s="200" t="s">
        <v>172</v>
      </c>
      <c r="G202" s="197"/>
      <c r="H202" s="199" t="s">
        <v>1</v>
      </c>
      <c r="I202" s="201"/>
      <c r="J202" s="197"/>
      <c r="K202" s="197"/>
      <c r="L202" s="202"/>
      <c r="M202" s="203"/>
      <c r="N202" s="204"/>
      <c r="O202" s="204"/>
      <c r="P202" s="204"/>
      <c r="Q202" s="204"/>
      <c r="R202" s="204"/>
      <c r="S202" s="204"/>
      <c r="T202" s="205"/>
      <c r="AT202" s="206" t="s">
        <v>147</v>
      </c>
      <c r="AU202" s="206" t="s">
        <v>145</v>
      </c>
      <c r="AV202" s="13" t="s">
        <v>78</v>
      </c>
      <c r="AW202" s="13" t="s">
        <v>30</v>
      </c>
      <c r="AX202" s="13" t="s">
        <v>73</v>
      </c>
      <c r="AY202" s="206" t="s">
        <v>137</v>
      </c>
    </row>
    <row r="203" spans="1:65" s="14" customFormat="1" ht="22.5" x14ac:dyDescent="0.2">
      <c r="B203" s="207"/>
      <c r="C203" s="208"/>
      <c r="D203" s="198" t="s">
        <v>147</v>
      </c>
      <c r="E203" s="209" t="s">
        <v>1</v>
      </c>
      <c r="F203" s="210" t="s">
        <v>206</v>
      </c>
      <c r="G203" s="208"/>
      <c r="H203" s="211">
        <v>25.422999999999998</v>
      </c>
      <c r="I203" s="212"/>
      <c r="J203" s="208"/>
      <c r="K203" s="208"/>
      <c r="L203" s="213"/>
      <c r="M203" s="214"/>
      <c r="N203" s="215"/>
      <c r="O203" s="215"/>
      <c r="P203" s="215"/>
      <c r="Q203" s="215"/>
      <c r="R203" s="215"/>
      <c r="S203" s="215"/>
      <c r="T203" s="216"/>
      <c r="AT203" s="217" t="s">
        <v>147</v>
      </c>
      <c r="AU203" s="217" t="s">
        <v>145</v>
      </c>
      <c r="AV203" s="14" t="s">
        <v>145</v>
      </c>
      <c r="AW203" s="14" t="s">
        <v>30</v>
      </c>
      <c r="AX203" s="14" t="s">
        <v>73</v>
      </c>
      <c r="AY203" s="217" t="s">
        <v>137</v>
      </c>
    </row>
    <row r="204" spans="1:65" s="13" customFormat="1" ht="11.25" x14ac:dyDescent="0.2">
      <c r="B204" s="196"/>
      <c r="C204" s="197"/>
      <c r="D204" s="198" t="s">
        <v>147</v>
      </c>
      <c r="E204" s="199" t="s">
        <v>1</v>
      </c>
      <c r="F204" s="200" t="s">
        <v>174</v>
      </c>
      <c r="G204" s="197"/>
      <c r="H204" s="199" t="s">
        <v>1</v>
      </c>
      <c r="I204" s="201"/>
      <c r="J204" s="197"/>
      <c r="K204" s="197"/>
      <c r="L204" s="202"/>
      <c r="M204" s="203"/>
      <c r="N204" s="204"/>
      <c r="O204" s="204"/>
      <c r="P204" s="204"/>
      <c r="Q204" s="204"/>
      <c r="R204" s="204"/>
      <c r="S204" s="204"/>
      <c r="T204" s="205"/>
      <c r="AT204" s="206" t="s">
        <v>147</v>
      </c>
      <c r="AU204" s="206" t="s">
        <v>145</v>
      </c>
      <c r="AV204" s="13" t="s">
        <v>78</v>
      </c>
      <c r="AW204" s="13" t="s">
        <v>30</v>
      </c>
      <c r="AX204" s="13" t="s">
        <v>73</v>
      </c>
      <c r="AY204" s="206" t="s">
        <v>137</v>
      </c>
    </row>
    <row r="205" spans="1:65" s="14" customFormat="1" ht="22.5" x14ac:dyDescent="0.2">
      <c r="B205" s="207"/>
      <c r="C205" s="208"/>
      <c r="D205" s="198" t="s">
        <v>147</v>
      </c>
      <c r="E205" s="209" t="s">
        <v>1</v>
      </c>
      <c r="F205" s="210" t="s">
        <v>207</v>
      </c>
      <c r="G205" s="208"/>
      <c r="H205" s="211">
        <v>49.56</v>
      </c>
      <c r="I205" s="212"/>
      <c r="J205" s="208"/>
      <c r="K205" s="208"/>
      <c r="L205" s="213"/>
      <c r="M205" s="214"/>
      <c r="N205" s="215"/>
      <c r="O205" s="215"/>
      <c r="P205" s="215"/>
      <c r="Q205" s="215"/>
      <c r="R205" s="215"/>
      <c r="S205" s="215"/>
      <c r="T205" s="216"/>
      <c r="AT205" s="217" t="s">
        <v>147</v>
      </c>
      <c r="AU205" s="217" t="s">
        <v>145</v>
      </c>
      <c r="AV205" s="14" t="s">
        <v>145</v>
      </c>
      <c r="AW205" s="14" t="s">
        <v>30</v>
      </c>
      <c r="AX205" s="14" t="s">
        <v>73</v>
      </c>
      <c r="AY205" s="217" t="s">
        <v>137</v>
      </c>
    </row>
    <row r="206" spans="1:65" s="13" customFormat="1" ht="11.25" x14ac:dyDescent="0.2">
      <c r="B206" s="196"/>
      <c r="C206" s="197"/>
      <c r="D206" s="198" t="s">
        <v>147</v>
      </c>
      <c r="E206" s="199" t="s">
        <v>1</v>
      </c>
      <c r="F206" s="200" t="s">
        <v>176</v>
      </c>
      <c r="G206" s="197"/>
      <c r="H206" s="199" t="s">
        <v>1</v>
      </c>
      <c r="I206" s="201"/>
      <c r="J206" s="197"/>
      <c r="K206" s="197"/>
      <c r="L206" s="202"/>
      <c r="M206" s="203"/>
      <c r="N206" s="204"/>
      <c r="O206" s="204"/>
      <c r="P206" s="204"/>
      <c r="Q206" s="204"/>
      <c r="R206" s="204"/>
      <c r="S206" s="204"/>
      <c r="T206" s="205"/>
      <c r="AT206" s="206" t="s">
        <v>147</v>
      </c>
      <c r="AU206" s="206" t="s">
        <v>145</v>
      </c>
      <c r="AV206" s="13" t="s">
        <v>78</v>
      </c>
      <c r="AW206" s="13" t="s">
        <v>30</v>
      </c>
      <c r="AX206" s="13" t="s">
        <v>73</v>
      </c>
      <c r="AY206" s="206" t="s">
        <v>137</v>
      </c>
    </row>
    <row r="207" spans="1:65" s="14" customFormat="1" ht="11.25" x14ac:dyDescent="0.2">
      <c r="B207" s="207"/>
      <c r="C207" s="208"/>
      <c r="D207" s="198" t="s">
        <v>147</v>
      </c>
      <c r="E207" s="209" t="s">
        <v>1</v>
      </c>
      <c r="F207" s="210" t="s">
        <v>208</v>
      </c>
      <c r="G207" s="208"/>
      <c r="H207" s="211">
        <v>39.072000000000003</v>
      </c>
      <c r="I207" s="212"/>
      <c r="J207" s="208"/>
      <c r="K207" s="208"/>
      <c r="L207" s="213"/>
      <c r="M207" s="214"/>
      <c r="N207" s="215"/>
      <c r="O207" s="215"/>
      <c r="P207" s="215"/>
      <c r="Q207" s="215"/>
      <c r="R207" s="215"/>
      <c r="S207" s="215"/>
      <c r="T207" s="216"/>
      <c r="AT207" s="217" t="s">
        <v>147</v>
      </c>
      <c r="AU207" s="217" t="s">
        <v>145</v>
      </c>
      <c r="AV207" s="14" t="s">
        <v>145</v>
      </c>
      <c r="AW207" s="14" t="s">
        <v>30</v>
      </c>
      <c r="AX207" s="14" t="s">
        <v>73</v>
      </c>
      <c r="AY207" s="217" t="s">
        <v>137</v>
      </c>
    </row>
    <row r="208" spans="1:65" s="13" customFormat="1" ht="11.25" x14ac:dyDescent="0.2">
      <c r="B208" s="196"/>
      <c r="C208" s="197"/>
      <c r="D208" s="198" t="s">
        <v>147</v>
      </c>
      <c r="E208" s="199" t="s">
        <v>1</v>
      </c>
      <c r="F208" s="200" t="s">
        <v>209</v>
      </c>
      <c r="G208" s="197"/>
      <c r="H208" s="199" t="s">
        <v>1</v>
      </c>
      <c r="I208" s="201"/>
      <c r="J208" s="197"/>
      <c r="K208" s="197"/>
      <c r="L208" s="202"/>
      <c r="M208" s="203"/>
      <c r="N208" s="204"/>
      <c r="O208" s="204"/>
      <c r="P208" s="204"/>
      <c r="Q208" s="204"/>
      <c r="R208" s="204"/>
      <c r="S208" s="204"/>
      <c r="T208" s="205"/>
      <c r="AT208" s="206" t="s">
        <v>147</v>
      </c>
      <c r="AU208" s="206" t="s">
        <v>145</v>
      </c>
      <c r="AV208" s="13" t="s">
        <v>78</v>
      </c>
      <c r="AW208" s="13" t="s">
        <v>30</v>
      </c>
      <c r="AX208" s="13" t="s">
        <v>73</v>
      </c>
      <c r="AY208" s="206" t="s">
        <v>137</v>
      </c>
    </row>
    <row r="209" spans="1:65" s="14" customFormat="1" ht="11.25" x14ac:dyDescent="0.2">
      <c r="B209" s="207"/>
      <c r="C209" s="208"/>
      <c r="D209" s="198" t="s">
        <v>147</v>
      </c>
      <c r="E209" s="209" t="s">
        <v>1</v>
      </c>
      <c r="F209" s="210" t="s">
        <v>210</v>
      </c>
      <c r="G209" s="208"/>
      <c r="H209" s="211">
        <v>-17.911999999999999</v>
      </c>
      <c r="I209" s="212"/>
      <c r="J209" s="208"/>
      <c r="K209" s="208"/>
      <c r="L209" s="213"/>
      <c r="M209" s="214"/>
      <c r="N209" s="215"/>
      <c r="O209" s="215"/>
      <c r="P209" s="215"/>
      <c r="Q209" s="215"/>
      <c r="R209" s="215"/>
      <c r="S209" s="215"/>
      <c r="T209" s="216"/>
      <c r="AT209" s="217" t="s">
        <v>147</v>
      </c>
      <c r="AU209" s="217" t="s">
        <v>145</v>
      </c>
      <c r="AV209" s="14" t="s">
        <v>145</v>
      </c>
      <c r="AW209" s="14" t="s">
        <v>30</v>
      </c>
      <c r="AX209" s="14" t="s">
        <v>73</v>
      </c>
      <c r="AY209" s="217" t="s">
        <v>137</v>
      </c>
    </row>
    <row r="210" spans="1:65" s="15" customFormat="1" ht="11.25" x14ac:dyDescent="0.2">
      <c r="B210" s="218"/>
      <c r="C210" s="219"/>
      <c r="D210" s="198" t="s">
        <v>147</v>
      </c>
      <c r="E210" s="220" t="s">
        <v>1</v>
      </c>
      <c r="F210" s="221" t="s">
        <v>150</v>
      </c>
      <c r="G210" s="219"/>
      <c r="H210" s="222">
        <v>113.607</v>
      </c>
      <c r="I210" s="223"/>
      <c r="J210" s="219"/>
      <c r="K210" s="219"/>
      <c r="L210" s="224"/>
      <c r="M210" s="225"/>
      <c r="N210" s="226"/>
      <c r="O210" s="226"/>
      <c r="P210" s="226"/>
      <c r="Q210" s="226"/>
      <c r="R210" s="226"/>
      <c r="S210" s="226"/>
      <c r="T210" s="227"/>
      <c r="AT210" s="228" t="s">
        <v>147</v>
      </c>
      <c r="AU210" s="228" t="s">
        <v>145</v>
      </c>
      <c r="AV210" s="15" t="s">
        <v>144</v>
      </c>
      <c r="AW210" s="15" t="s">
        <v>30</v>
      </c>
      <c r="AX210" s="15" t="s">
        <v>78</v>
      </c>
      <c r="AY210" s="228" t="s">
        <v>137</v>
      </c>
    </row>
    <row r="211" spans="1:65" s="2" customFormat="1" ht="21.75" customHeight="1" x14ac:dyDescent="0.2">
      <c r="A211" s="34"/>
      <c r="B211" s="35"/>
      <c r="C211" s="182" t="s">
        <v>8</v>
      </c>
      <c r="D211" s="182" t="s">
        <v>140</v>
      </c>
      <c r="E211" s="183" t="s">
        <v>211</v>
      </c>
      <c r="F211" s="184" t="s">
        <v>212</v>
      </c>
      <c r="G211" s="185" t="s">
        <v>154</v>
      </c>
      <c r="H211" s="186">
        <v>5</v>
      </c>
      <c r="I211" s="187"/>
      <c r="J211" s="188">
        <f>ROUND(I211*H211,2)</f>
        <v>0</v>
      </c>
      <c r="K211" s="189"/>
      <c r="L211" s="39"/>
      <c r="M211" s="190" t="s">
        <v>1</v>
      </c>
      <c r="N211" s="191" t="s">
        <v>39</v>
      </c>
      <c r="O211" s="71"/>
      <c r="P211" s="192">
        <f>O211*H211</f>
        <v>0</v>
      </c>
      <c r="Q211" s="192">
        <v>4.3800000000000002E-3</v>
      </c>
      <c r="R211" s="192">
        <f>Q211*H211</f>
        <v>2.1900000000000003E-2</v>
      </c>
      <c r="S211" s="192">
        <v>0</v>
      </c>
      <c r="T211" s="193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194" t="s">
        <v>144</v>
      </c>
      <c r="AT211" s="194" t="s">
        <v>140</v>
      </c>
      <c r="AU211" s="194" t="s">
        <v>145</v>
      </c>
      <c r="AY211" s="17" t="s">
        <v>137</v>
      </c>
      <c r="BE211" s="195">
        <f>IF(N211="základní",J211,0)</f>
        <v>0</v>
      </c>
      <c r="BF211" s="195">
        <f>IF(N211="snížená",J211,0)</f>
        <v>0</v>
      </c>
      <c r="BG211" s="195">
        <f>IF(N211="zákl. přenesená",J211,0)</f>
        <v>0</v>
      </c>
      <c r="BH211" s="195">
        <f>IF(N211="sníž. přenesená",J211,0)</f>
        <v>0</v>
      </c>
      <c r="BI211" s="195">
        <f>IF(N211="nulová",J211,0)</f>
        <v>0</v>
      </c>
      <c r="BJ211" s="17" t="s">
        <v>145</v>
      </c>
      <c r="BK211" s="195">
        <f>ROUND(I211*H211,2)</f>
        <v>0</v>
      </c>
      <c r="BL211" s="17" t="s">
        <v>144</v>
      </c>
      <c r="BM211" s="194" t="s">
        <v>213</v>
      </c>
    </row>
    <row r="212" spans="1:65" s="13" customFormat="1" ht="11.25" x14ac:dyDescent="0.2">
      <c r="B212" s="196"/>
      <c r="C212" s="197"/>
      <c r="D212" s="198" t="s">
        <v>147</v>
      </c>
      <c r="E212" s="199" t="s">
        <v>1</v>
      </c>
      <c r="F212" s="200" t="s">
        <v>214</v>
      </c>
      <c r="G212" s="197"/>
      <c r="H212" s="199" t="s">
        <v>1</v>
      </c>
      <c r="I212" s="201"/>
      <c r="J212" s="197"/>
      <c r="K212" s="197"/>
      <c r="L212" s="202"/>
      <c r="M212" s="203"/>
      <c r="N212" s="204"/>
      <c r="O212" s="204"/>
      <c r="P212" s="204"/>
      <c r="Q212" s="204"/>
      <c r="R212" s="204"/>
      <c r="S212" s="204"/>
      <c r="T212" s="205"/>
      <c r="AT212" s="206" t="s">
        <v>147</v>
      </c>
      <c r="AU212" s="206" t="s">
        <v>145</v>
      </c>
      <c r="AV212" s="13" t="s">
        <v>78</v>
      </c>
      <c r="AW212" s="13" t="s">
        <v>30</v>
      </c>
      <c r="AX212" s="13" t="s">
        <v>73</v>
      </c>
      <c r="AY212" s="206" t="s">
        <v>137</v>
      </c>
    </row>
    <row r="213" spans="1:65" s="14" customFormat="1" ht="11.25" x14ac:dyDescent="0.2">
      <c r="B213" s="207"/>
      <c r="C213" s="208"/>
      <c r="D213" s="198" t="s">
        <v>147</v>
      </c>
      <c r="E213" s="209" t="s">
        <v>1</v>
      </c>
      <c r="F213" s="210" t="s">
        <v>215</v>
      </c>
      <c r="G213" s="208"/>
      <c r="H213" s="211">
        <v>5</v>
      </c>
      <c r="I213" s="212"/>
      <c r="J213" s="208"/>
      <c r="K213" s="208"/>
      <c r="L213" s="213"/>
      <c r="M213" s="214"/>
      <c r="N213" s="215"/>
      <c r="O213" s="215"/>
      <c r="P213" s="215"/>
      <c r="Q213" s="215"/>
      <c r="R213" s="215"/>
      <c r="S213" s="215"/>
      <c r="T213" s="216"/>
      <c r="AT213" s="217" t="s">
        <v>147</v>
      </c>
      <c r="AU213" s="217" t="s">
        <v>145</v>
      </c>
      <c r="AV213" s="14" t="s">
        <v>145</v>
      </c>
      <c r="AW213" s="14" t="s">
        <v>30</v>
      </c>
      <c r="AX213" s="14" t="s">
        <v>73</v>
      </c>
      <c r="AY213" s="217" t="s">
        <v>137</v>
      </c>
    </row>
    <row r="214" spans="1:65" s="15" customFormat="1" ht="11.25" x14ac:dyDescent="0.2">
      <c r="B214" s="218"/>
      <c r="C214" s="219"/>
      <c r="D214" s="198" t="s">
        <v>147</v>
      </c>
      <c r="E214" s="220" t="s">
        <v>1</v>
      </c>
      <c r="F214" s="221" t="s">
        <v>150</v>
      </c>
      <c r="G214" s="219"/>
      <c r="H214" s="222">
        <v>5</v>
      </c>
      <c r="I214" s="223"/>
      <c r="J214" s="219"/>
      <c r="K214" s="219"/>
      <c r="L214" s="224"/>
      <c r="M214" s="225"/>
      <c r="N214" s="226"/>
      <c r="O214" s="226"/>
      <c r="P214" s="226"/>
      <c r="Q214" s="226"/>
      <c r="R214" s="226"/>
      <c r="S214" s="226"/>
      <c r="T214" s="227"/>
      <c r="AT214" s="228" t="s">
        <v>147</v>
      </c>
      <c r="AU214" s="228" t="s">
        <v>145</v>
      </c>
      <c r="AV214" s="15" t="s">
        <v>144</v>
      </c>
      <c r="AW214" s="15" t="s">
        <v>30</v>
      </c>
      <c r="AX214" s="15" t="s">
        <v>78</v>
      </c>
      <c r="AY214" s="228" t="s">
        <v>137</v>
      </c>
    </row>
    <row r="215" spans="1:65" s="2" customFormat="1" ht="16.5" customHeight="1" x14ac:dyDescent="0.2">
      <c r="A215" s="34"/>
      <c r="B215" s="35"/>
      <c r="C215" s="182" t="s">
        <v>216</v>
      </c>
      <c r="D215" s="182" t="s">
        <v>140</v>
      </c>
      <c r="E215" s="183" t="s">
        <v>217</v>
      </c>
      <c r="F215" s="184" t="s">
        <v>218</v>
      </c>
      <c r="G215" s="185" t="s">
        <v>154</v>
      </c>
      <c r="H215" s="186">
        <v>113.607</v>
      </c>
      <c r="I215" s="187"/>
      <c r="J215" s="188">
        <f>ROUND(I215*H215,2)</f>
        <v>0</v>
      </c>
      <c r="K215" s="189"/>
      <c r="L215" s="39"/>
      <c r="M215" s="190" t="s">
        <v>1</v>
      </c>
      <c r="N215" s="191" t="s">
        <v>39</v>
      </c>
      <c r="O215" s="71"/>
      <c r="P215" s="192">
        <f>O215*H215</f>
        <v>0</v>
      </c>
      <c r="Q215" s="192">
        <v>4.0000000000000001E-3</v>
      </c>
      <c r="R215" s="192">
        <f>Q215*H215</f>
        <v>0.454428</v>
      </c>
      <c r="S215" s="192">
        <v>0</v>
      </c>
      <c r="T215" s="193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194" t="s">
        <v>144</v>
      </c>
      <c r="AT215" s="194" t="s">
        <v>140</v>
      </c>
      <c r="AU215" s="194" t="s">
        <v>145</v>
      </c>
      <c r="AY215" s="17" t="s">
        <v>137</v>
      </c>
      <c r="BE215" s="195">
        <f>IF(N215="základní",J215,0)</f>
        <v>0</v>
      </c>
      <c r="BF215" s="195">
        <f>IF(N215="snížená",J215,0)</f>
        <v>0</v>
      </c>
      <c r="BG215" s="195">
        <f>IF(N215="zákl. přenesená",J215,0)</f>
        <v>0</v>
      </c>
      <c r="BH215" s="195">
        <f>IF(N215="sníž. přenesená",J215,0)</f>
        <v>0</v>
      </c>
      <c r="BI215" s="195">
        <f>IF(N215="nulová",J215,0)</f>
        <v>0</v>
      </c>
      <c r="BJ215" s="17" t="s">
        <v>145</v>
      </c>
      <c r="BK215" s="195">
        <f>ROUND(I215*H215,2)</f>
        <v>0</v>
      </c>
      <c r="BL215" s="17" t="s">
        <v>144</v>
      </c>
      <c r="BM215" s="194" t="s">
        <v>219</v>
      </c>
    </row>
    <row r="216" spans="1:65" s="13" customFormat="1" ht="11.25" x14ac:dyDescent="0.2">
      <c r="B216" s="196"/>
      <c r="C216" s="197"/>
      <c r="D216" s="198" t="s">
        <v>147</v>
      </c>
      <c r="E216" s="199" t="s">
        <v>1</v>
      </c>
      <c r="F216" s="200" t="s">
        <v>170</v>
      </c>
      <c r="G216" s="197"/>
      <c r="H216" s="199" t="s">
        <v>1</v>
      </c>
      <c r="I216" s="201"/>
      <c r="J216" s="197"/>
      <c r="K216" s="197"/>
      <c r="L216" s="202"/>
      <c r="M216" s="203"/>
      <c r="N216" s="204"/>
      <c r="O216" s="204"/>
      <c r="P216" s="204"/>
      <c r="Q216" s="204"/>
      <c r="R216" s="204"/>
      <c r="S216" s="204"/>
      <c r="T216" s="205"/>
      <c r="AT216" s="206" t="s">
        <v>147</v>
      </c>
      <c r="AU216" s="206" t="s">
        <v>145</v>
      </c>
      <c r="AV216" s="13" t="s">
        <v>78</v>
      </c>
      <c r="AW216" s="13" t="s">
        <v>30</v>
      </c>
      <c r="AX216" s="13" t="s">
        <v>73</v>
      </c>
      <c r="AY216" s="206" t="s">
        <v>137</v>
      </c>
    </row>
    <row r="217" spans="1:65" s="14" customFormat="1" ht="11.25" x14ac:dyDescent="0.2">
      <c r="B217" s="207"/>
      <c r="C217" s="208"/>
      <c r="D217" s="198" t="s">
        <v>147</v>
      </c>
      <c r="E217" s="209" t="s">
        <v>1</v>
      </c>
      <c r="F217" s="210" t="s">
        <v>205</v>
      </c>
      <c r="G217" s="208"/>
      <c r="H217" s="211">
        <v>17.463999999999999</v>
      </c>
      <c r="I217" s="212"/>
      <c r="J217" s="208"/>
      <c r="K217" s="208"/>
      <c r="L217" s="213"/>
      <c r="M217" s="214"/>
      <c r="N217" s="215"/>
      <c r="O217" s="215"/>
      <c r="P217" s="215"/>
      <c r="Q217" s="215"/>
      <c r="R217" s="215"/>
      <c r="S217" s="215"/>
      <c r="T217" s="216"/>
      <c r="AT217" s="217" t="s">
        <v>147</v>
      </c>
      <c r="AU217" s="217" t="s">
        <v>145</v>
      </c>
      <c r="AV217" s="14" t="s">
        <v>145</v>
      </c>
      <c r="AW217" s="14" t="s">
        <v>30</v>
      </c>
      <c r="AX217" s="14" t="s">
        <v>73</v>
      </c>
      <c r="AY217" s="217" t="s">
        <v>137</v>
      </c>
    </row>
    <row r="218" spans="1:65" s="13" customFormat="1" ht="11.25" x14ac:dyDescent="0.2">
      <c r="B218" s="196"/>
      <c r="C218" s="197"/>
      <c r="D218" s="198" t="s">
        <v>147</v>
      </c>
      <c r="E218" s="199" t="s">
        <v>1</v>
      </c>
      <c r="F218" s="200" t="s">
        <v>172</v>
      </c>
      <c r="G218" s="197"/>
      <c r="H218" s="199" t="s">
        <v>1</v>
      </c>
      <c r="I218" s="201"/>
      <c r="J218" s="197"/>
      <c r="K218" s="197"/>
      <c r="L218" s="202"/>
      <c r="M218" s="203"/>
      <c r="N218" s="204"/>
      <c r="O218" s="204"/>
      <c r="P218" s="204"/>
      <c r="Q218" s="204"/>
      <c r="R218" s="204"/>
      <c r="S218" s="204"/>
      <c r="T218" s="205"/>
      <c r="AT218" s="206" t="s">
        <v>147</v>
      </c>
      <c r="AU218" s="206" t="s">
        <v>145</v>
      </c>
      <c r="AV218" s="13" t="s">
        <v>78</v>
      </c>
      <c r="AW218" s="13" t="s">
        <v>30</v>
      </c>
      <c r="AX218" s="13" t="s">
        <v>73</v>
      </c>
      <c r="AY218" s="206" t="s">
        <v>137</v>
      </c>
    </row>
    <row r="219" spans="1:65" s="14" customFormat="1" ht="22.5" x14ac:dyDescent="0.2">
      <c r="B219" s="207"/>
      <c r="C219" s="208"/>
      <c r="D219" s="198" t="s">
        <v>147</v>
      </c>
      <c r="E219" s="209" t="s">
        <v>1</v>
      </c>
      <c r="F219" s="210" t="s">
        <v>206</v>
      </c>
      <c r="G219" s="208"/>
      <c r="H219" s="211">
        <v>25.422999999999998</v>
      </c>
      <c r="I219" s="212"/>
      <c r="J219" s="208"/>
      <c r="K219" s="208"/>
      <c r="L219" s="213"/>
      <c r="M219" s="214"/>
      <c r="N219" s="215"/>
      <c r="O219" s="215"/>
      <c r="P219" s="215"/>
      <c r="Q219" s="215"/>
      <c r="R219" s="215"/>
      <c r="S219" s="215"/>
      <c r="T219" s="216"/>
      <c r="AT219" s="217" t="s">
        <v>147</v>
      </c>
      <c r="AU219" s="217" t="s">
        <v>145</v>
      </c>
      <c r="AV219" s="14" t="s">
        <v>145</v>
      </c>
      <c r="AW219" s="14" t="s">
        <v>30</v>
      </c>
      <c r="AX219" s="14" t="s">
        <v>73</v>
      </c>
      <c r="AY219" s="217" t="s">
        <v>137</v>
      </c>
    </row>
    <row r="220" spans="1:65" s="13" customFormat="1" ht="11.25" x14ac:dyDescent="0.2">
      <c r="B220" s="196"/>
      <c r="C220" s="197"/>
      <c r="D220" s="198" t="s">
        <v>147</v>
      </c>
      <c r="E220" s="199" t="s">
        <v>1</v>
      </c>
      <c r="F220" s="200" t="s">
        <v>174</v>
      </c>
      <c r="G220" s="197"/>
      <c r="H220" s="199" t="s">
        <v>1</v>
      </c>
      <c r="I220" s="201"/>
      <c r="J220" s="197"/>
      <c r="K220" s="197"/>
      <c r="L220" s="202"/>
      <c r="M220" s="203"/>
      <c r="N220" s="204"/>
      <c r="O220" s="204"/>
      <c r="P220" s="204"/>
      <c r="Q220" s="204"/>
      <c r="R220" s="204"/>
      <c r="S220" s="204"/>
      <c r="T220" s="205"/>
      <c r="AT220" s="206" t="s">
        <v>147</v>
      </c>
      <c r="AU220" s="206" t="s">
        <v>145</v>
      </c>
      <c r="AV220" s="13" t="s">
        <v>78</v>
      </c>
      <c r="AW220" s="13" t="s">
        <v>30</v>
      </c>
      <c r="AX220" s="13" t="s">
        <v>73</v>
      </c>
      <c r="AY220" s="206" t="s">
        <v>137</v>
      </c>
    </row>
    <row r="221" spans="1:65" s="14" customFormat="1" ht="22.5" x14ac:dyDescent="0.2">
      <c r="B221" s="207"/>
      <c r="C221" s="208"/>
      <c r="D221" s="198" t="s">
        <v>147</v>
      </c>
      <c r="E221" s="209" t="s">
        <v>1</v>
      </c>
      <c r="F221" s="210" t="s">
        <v>207</v>
      </c>
      <c r="G221" s="208"/>
      <c r="H221" s="211">
        <v>49.56</v>
      </c>
      <c r="I221" s="212"/>
      <c r="J221" s="208"/>
      <c r="K221" s="208"/>
      <c r="L221" s="213"/>
      <c r="M221" s="214"/>
      <c r="N221" s="215"/>
      <c r="O221" s="215"/>
      <c r="P221" s="215"/>
      <c r="Q221" s="215"/>
      <c r="R221" s="215"/>
      <c r="S221" s="215"/>
      <c r="T221" s="216"/>
      <c r="AT221" s="217" t="s">
        <v>147</v>
      </c>
      <c r="AU221" s="217" t="s">
        <v>145</v>
      </c>
      <c r="AV221" s="14" t="s">
        <v>145</v>
      </c>
      <c r="AW221" s="14" t="s">
        <v>30</v>
      </c>
      <c r="AX221" s="14" t="s">
        <v>73</v>
      </c>
      <c r="AY221" s="217" t="s">
        <v>137</v>
      </c>
    </row>
    <row r="222" spans="1:65" s="13" customFormat="1" ht="11.25" x14ac:dyDescent="0.2">
      <c r="B222" s="196"/>
      <c r="C222" s="197"/>
      <c r="D222" s="198" t="s">
        <v>147</v>
      </c>
      <c r="E222" s="199" t="s">
        <v>1</v>
      </c>
      <c r="F222" s="200" t="s">
        <v>176</v>
      </c>
      <c r="G222" s="197"/>
      <c r="H222" s="199" t="s">
        <v>1</v>
      </c>
      <c r="I222" s="201"/>
      <c r="J222" s="197"/>
      <c r="K222" s="197"/>
      <c r="L222" s="202"/>
      <c r="M222" s="203"/>
      <c r="N222" s="204"/>
      <c r="O222" s="204"/>
      <c r="P222" s="204"/>
      <c r="Q222" s="204"/>
      <c r="R222" s="204"/>
      <c r="S222" s="204"/>
      <c r="T222" s="205"/>
      <c r="AT222" s="206" t="s">
        <v>147</v>
      </c>
      <c r="AU222" s="206" t="s">
        <v>145</v>
      </c>
      <c r="AV222" s="13" t="s">
        <v>78</v>
      </c>
      <c r="AW222" s="13" t="s">
        <v>30</v>
      </c>
      <c r="AX222" s="13" t="s">
        <v>73</v>
      </c>
      <c r="AY222" s="206" t="s">
        <v>137</v>
      </c>
    </row>
    <row r="223" spans="1:65" s="14" customFormat="1" ht="11.25" x14ac:dyDescent="0.2">
      <c r="B223" s="207"/>
      <c r="C223" s="208"/>
      <c r="D223" s="198" t="s">
        <v>147</v>
      </c>
      <c r="E223" s="209" t="s">
        <v>1</v>
      </c>
      <c r="F223" s="210" t="s">
        <v>208</v>
      </c>
      <c r="G223" s="208"/>
      <c r="H223" s="211">
        <v>39.072000000000003</v>
      </c>
      <c r="I223" s="212"/>
      <c r="J223" s="208"/>
      <c r="K223" s="208"/>
      <c r="L223" s="213"/>
      <c r="M223" s="214"/>
      <c r="N223" s="215"/>
      <c r="O223" s="215"/>
      <c r="P223" s="215"/>
      <c r="Q223" s="215"/>
      <c r="R223" s="215"/>
      <c r="S223" s="215"/>
      <c r="T223" s="216"/>
      <c r="AT223" s="217" t="s">
        <v>147</v>
      </c>
      <c r="AU223" s="217" t="s">
        <v>145</v>
      </c>
      <c r="AV223" s="14" t="s">
        <v>145</v>
      </c>
      <c r="AW223" s="14" t="s">
        <v>30</v>
      </c>
      <c r="AX223" s="14" t="s">
        <v>73</v>
      </c>
      <c r="AY223" s="217" t="s">
        <v>137</v>
      </c>
    </row>
    <row r="224" spans="1:65" s="13" customFormat="1" ht="11.25" x14ac:dyDescent="0.2">
      <c r="B224" s="196"/>
      <c r="C224" s="197"/>
      <c r="D224" s="198" t="s">
        <v>147</v>
      </c>
      <c r="E224" s="199" t="s">
        <v>1</v>
      </c>
      <c r="F224" s="200" t="s">
        <v>209</v>
      </c>
      <c r="G224" s="197"/>
      <c r="H224" s="199" t="s">
        <v>1</v>
      </c>
      <c r="I224" s="201"/>
      <c r="J224" s="197"/>
      <c r="K224" s="197"/>
      <c r="L224" s="202"/>
      <c r="M224" s="203"/>
      <c r="N224" s="204"/>
      <c r="O224" s="204"/>
      <c r="P224" s="204"/>
      <c r="Q224" s="204"/>
      <c r="R224" s="204"/>
      <c r="S224" s="204"/>
      <c r="T224" s="205"/>
      <c r="AT224" s="206" t="s">
        <v>147</v>
      </c>
      <c r="AU224" s="206" t="s">
        <v>145</v>
      </c>
      <c r="AV224" s="13" t="s">
        <v>78</v>
      </c>
      <c r="AW224" s="13" t="s">
        <v>30</v>
      </c>
      <c r="AX224" s="13" t="s">
        <v>73</v>
      </c>
      <c r="AY224" s="206" t="s">
        <v>137</v>
      </c>
    </row>
    <row r="225" spans="1:65" s="14" customFormat="1" ht="11.25" x14ac:dyDescent="0.2">
      <c r="B225" s="207"/>
      <c r="C225" s="208"/>
      <c r="D225" s="198" t="s">
        <v>147</v>
      </c>
      <c r="E225" s="209" t="s">
        <v>1</v>
      </c>
      <c r="F225" s="210" t="s">
        <v>210</v>
      </c>
      <c r="G225" s="208"/>
      <c r="H225" s="211">
        <v>-17.911999999999999</v>
      </c>
      <c r="I225" s="212"/>
      <c r="J225" s="208"/>
      <c r="K225" s="208"/>
      <c r="L225" s="213"/>
      <c r="M225" s="214"/>
      <c r="N225" s="215"/>
      <c r="O225" s="215"/>
      <c r="P225" s="215"/>
      <c r="Q225" s="215"/>
      <c r="R225" s="215"/>
      <c r="S225" s="215"/>
      <c r="T225" s="216"/>
      <c r="AT225" s="217" t="s">
        <v>147</v>
      </c>
      <c r="AU225" s="217" t="s">
        <v>145</v>
      </c>
      <c r="AV225" s="14" t="s">
        <v>145</v>
      </c>
      <c r="AW225" s="14" t="s">
        <v>30</v>
      </c>
      <c r="AX225" s="14" t="s">
        <v>73</v>
      </c>
      <c r="AY225" s="217" t="s">
        <v>137</v>
      </c>
    </row>
    <row r="226" spans="1:65" s="15" customFormat="1" ht="11.25" x14ac:dyDescent="0.2">
      <c r="B226" s="218"/>
      <c r="C226" s="219"/>
      <c r="D226" s="198" t="s">
        <v>147</v>
      </c>
      <c r="E226" s="220" t="s">
        <v>1</v>
      </c>
      <c r="F226" s="221" t="s">
        <v>150</v>
      </c>
      <c r="G226" s="219"/>
      <c r="H226" s="222">
        <v>113.607</v>
      </c>
      <c r="I226" s="223"/>
      <c r="J226" s="219"/>
      <c r="K226" s="219"/>
      <c r="L226" s="224"/>
      <c r="M226" s="225"/>
      <c r="N226" s="226"/>
      <c r="O226" s="226"/>
      <c r="P226" s="226"/>
      <c r="Q226" s="226"/>
      <c r="R226" s="226"/>
      <c r="S226" s="226"/>
      <c r="T226" s="227"/>
      <c r="AT226" s="228" t="s">
        <v>147</v>
      </c>
      <c r="AU226" s="228" t="s">
        <v>145</v>
      </c>
      <c r="AV226" s="15" t="s">
        <v>144</v>
      </c>
      <c r="AW226" s="15" t="s">
        <v>30</v>
      </c>
      <c r="AX226" s="15" t="s">
        <v>78</v>
      </c>
      <c r="AY226" s="228" t="s">
        <v>137</v>
      </c>
    </row>
    <row r="227" spans="1:65" s="2" customFormat="1" ht="21.75" customHeight="1" x14ac:dyDescent="0.2">
      <c r="A227" s="34"/>
      <c r="B227" s="35"/>
      <c r="C227" s="182" t="s">
        <v>220</v>
      </c>
      <c r="D227" s="182" t="s">
        <v>140</v>
      </c>
      <c r="E227" s="183" t="s">
        <v>221</v>
      </c>
      <c r="F227" s="184" t="s">
        <v>222</v>
      </c>
      <c r="G227" s="185" t="s">
        <v>154</v>
      </c>
      <c r="H227" s="186">
        <v>19.225000000000001</v>
      </c>
      <c r="I227" s="187"/>
      <c r="J227" s="188">
        <f>ROUND(I227*H227,2)</f>
        <v>0</v>
      </c>
      <c r="K227" s="189"/>
      <c r="L227" s="39"/>
      <c r="M227" s="190" t="s">
        <v>1</v>
      </c>
      <c r="N227" s="191" t="s">
        <v>39</v>
      </c>
      <c r="O227" s="71"/>
      <c r="P227" s="192">
        <f>O227*H227</f>
        <v>0</v>
      </c>
      <c r="Q227" s="192">
        <v>3.7999999999999999E-2</v>
      </c>
      <c r="R227" s="192">
        <f>Q227*H227</f>
        <v>0.73055000000000003</v>
      </c>
      <c r="S227" s="192">
        <v>0</v>
      </c>
      <c r="T227" s="193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194" t="s">
        <v>144</v>
      </c>
      <c r="AT227" s="194" t="s">
        <v>140</v>
      </c>
      <c r="AU227" s="194" t="s">
        <v>145</v>
      </c>
      <c r="AY227" s="17" t="s">
        <v>137</v>
      </c>
      <c r="BE227" s="195">
        <f>IF(N227="základní",J227,0)</f>
        <v>0</v>
      </c>
      <c r="BF227" s="195">
        <f>IF(N227="snížená",J227,0)</f>
        <v>0</v>
      </c>
      <c r="BG227" s="195">
        <f>IF(N227="zákl. přenesená",J227,0)</f>
        <v>0</v>
      </c>
      <c r="BH227" s="195">
        <f>IF(N227="sníž. přenesená",J227,0)</f>
        <v>0</v>
      </c>
      <c r="BI227" s="195">
        <f>IF(N227="nulová",J227,0)</f>
        <v>0</v>
      </c>
      <c r="BJ227" s="17" t="s">
        <v>145</v>
      </c>
      <c r="BK227" s="195">
        <f>ROUND(I227*H227,2)</f>
        <v>0</v>
      </c>
      <c r="BL227" s="17" t="s">
        <v>144</v>
      </c>
      <c r="BM227" s="194" t="s">
        <v>223</v>
      </c>
    </row>
    <row r="228" spans="1:65" s="13" customFormat="1" ht="11.25" x14ac:dyDescent="0.2">
      <c r="B228" s="196"/>
      <c r="C228" s="197"/>
      <c r="D228" s="198" t="s">
        <v>147</v>
      </c>
      <c r="E228" s="199" t="s">
        <v>1</v>
      </c>
      <c r="F228" s="200" t="s">
        <v>189</v>
      </c>
      <c r="G228" s="197"/>
      <c r="H228" s="199" t="s">
        <v>1</v>
      </c>
      <c r="I228" s="201"/>
      <c r="J228" s="197"/>
      <c r="K228" s="197"/>
      <c r="L228" s="202"/>
      <c r="M228" s="203"/>
      <c r="N228" s="204"/>
      <c r="O228" s="204"/>
      <c r="P228" s="204"/>
      <c r="Q228" s="204"/>
      <c r="R228" s="204"/>
      <c r="S228" s="204"/>
      <c r="T228" s="205"/>
      <c r="AT228" s="206" t="s">
        <v>147</v>
      </c>
      <c r="AU228" s="206" t="s">
        <v>145</v>
      </c>
      <c r="AV228" s="13" t="s">
        <v>78</v>
      </c>
      <c r="AW228" s="13" t="s">
        <v>30</v>
      </c>
      <c r="AX228" s="13" t="s">
        <v>73</v>
      </c>
      <c r="AY228" s="206" t="s">
        <v>137</v>
      </c>
    </row>
    <row r="229" spans="1:65" s="14" customFormat="1" ht="11.25" x14ac:dyDescent="0.2">
      <c r="B229" s="207"/>
      <c r="C229" s="208"/>
      <c r="D229" s="198" t="s">
        <v>147</v>
      </c>
      <c r="E229" s="209" t="s">
        <v>1</v>
      </c>
      <c r="F229" s="210" t="s">
        <v>224</v>
      </c>
      <c r="G229" s="208"/>
      <c r="H229" s="211">
        <v>2.0249999999999999</v>
      </c>
      <c r="I229" s="212"/>
      <c r="J229" s="208"/>
      <c r="K229" s="208"/>
      <c r="L229" s="213"/>
      <c r="M229" s="214"/>
      <c r="N229" s="215"/>
      <c r="O229" s="215"/>
      <c r="P229" s="215"/>
      <c r="Q229" s="215"/>
      <c r="R229" s="215"/>
      <c r="S229" s="215"/>
      <c r="T229" s="216"/>
      <c r="AT229" s="217" t="s">
        <v>147</v>
      </c>
      <c r="AU229" s="217" t="s">
        <v>145</v>
      </c>
      <c r="AV229" s="14" t="s">
        <v>145</v>
      </c>
      <c r="AW229" s="14" t="s">
        <v>30</v>
      </c>
      <c r="AX229" s="14" t="s">
        <v>73</v>
      </c>
      <c r="AY229" s="217" t="s">
        <v>137</v>
      </c>
    </row>
    <row r="230" spans="1:65" s="13" customFormat="1" ht="11.25" x14ac:dyDescent="0.2">
      <c r="B230" s="196"/>
      <c r="C230" s="197"/>
      <c r="D230" s="198" t="s">
        <v>147</v>
      </c>
      <c r="E230" s="199" t="s">
        <v>1</v>
      </c>
      <c r="F230" s="200" t="s">
        <v>191</v>
      </c>
      <c r="G230" s="197"/>
      <c r="H230" s="199" t="s">
        <v>1</v>
      </c>
      <c r="I230" s="201"/>
      <c r="J230" s="197"/>
      <c r="K230" s="197"/>
      <c r="L230" s="202"/>
      <c r="M230" s="203"/>
      <c r="N230" s="204"/>
      <c r="O230" s="204"/>
      <c r="P230" s="204"/>
      <c r="Q230" s="204"/>
      <c r="R230" s="204"/>
      <c r="S230" s="204"/>
      <c r="T230" s="205"/>
      <c r="AT230" s="206" t="s">
        <v>147</v>
      </c>
      <c r="AU230" s="206" t="s">
        <v>145</v>
      </c>
      <c r="AV230" s="13" t="s">
        <v>78</v>
      </c>
      <c r="AW230" s="13" t="s">
        <v>30</v>
      </c>
      <c r="AX230" s="13" t="s">
        <v>73</v>
      </c>
      <c r="AY230" s="206" t="s">
        <v>137</v>
      </c>
    </row>
    <row r="231" spans="1:65" s="14" customFormat="1" ht="11.25" x14ac:dyDescent="0.2">
      <c r="B231" s="207"/>
      <c r="C231" s="208"/>
      <c r="D231" s="198" t="s">
        <v>147</v>
      </c>
      <c r="E231" s="209" t="s">
        <v>1</v>
      </c>
      <c r="F231" s="210" t="s">
        <v>225</v>
      </c>
      <c r="G231" s="208"/>
      <c r="H231" s="211">
        <v>5.8</v>
      </c>
      <c r="I231" s="212"/>
      <c r="J231" s="208"/>
      <c r="K231" s="208"/>
      <c r="L231" s="213"/>
      <c r="M231" s="214"/>
      <c r="N231" s="215"/>
      <c r="O231" s="215"/>
      <c r="P231" s="215"/>
      <c r="Q231" s="215"/>
      <c r="R231" s="215"/>
      <c r="S231" s="215"/>
      <c r="T231" s="216"/>
      <c r="AT231" s="217" t="s">
        <v>147</v>
      </c>
      <c r="AU231" s="217" t="s">
        <v>145</v>
      </c>
      <c r="AV231" s="14" t="s">
        <v>145</v>
      </c>
      <c r="AW231" s="14" t="s">
        <v>30</v>
      </c>
      <c r="AX231" s="14" t="s">
        <v>73</v>
      </c>
      <c r="AY231" s="217" t="s">
        <v>137</v>
      </c>
    </row>
    <row r="232" spans="1:65" s="13" customFormat="1" ht="11.25" x14ac:dyDescent="0.2">
      <c r="B232" s="196"/>
      <c r="C232" s="197"/>
      <c r="D232" s="198" t="s">
        <v>147</v>
      </c>
      <c r="E232" s="199" t="s">
        <v>1</v>
      </c>
      <c r="F232" s="200" t="s">
        <v>193</v>
      </c>
      <c r="G232" s="197"/>
      <c r="H232" s="199" t="s">
        <v>1</v>
      </c>
      <c r="I232" s="201"/>
      <c r="J232" s="197"/>
      <c r="K232" s="197"/>
      <c r="L232" s="202"/>
      <c r="M232" s="203"/>
      <c r="N232" s="204"/>
      <c r="O232" s="204"/>
      <c r="P232" s="204"/>
      <c r="Q232" s="204"/>
      <c r="R232" s="204"/>
      <c r="S232" s="204"/>
      <c r="T232" s="205"/>
      <c r="AT232" s="206" t="s">
        <v>147</v>
      </c>
      <c r="AU232" s="206" t="s">
        <v>145</v>
      </c>
      <c r="AV232" s="13" t="s">
        <v>78</v>
      </c>
      <c r="AW232" s="13" t="s">
        <v>30</v>
      </c>
      <c r="AX232" s="13" t="s">
        <v>73</v>
      </c>
      <c r="AY232" s="206" t="s">
        <v>137</v>
      </c>
    </row>
    <row r="233" spans="1:65" s="14" customFormat="1" ht="11.25" x14ac:dyDescent="0.2">
      <c r="B233" s="207"/>
      <c r="C233" s="208"/>
      <c r="D233" s="198" t="s">
        <v>147</v>
      </c>
      <c r="E233" s="209" t="s">
        <v>1</v>
      </c>
      <c r="F233" s="210" t="s">
        <v>226</v>
      </c>
      <c r="G233" s="208"/>
      <c r="H233" s="211">
        <v>11.4</v>
      </c>
      <c r="I233" s="212"/>
      <c r="J233" s="208"/>
      <c r="K233" s="208"/>
      <c r="L233" s="213"/>
      <c r="M233" s="214"/>
      <c r="N233" s="215"/>
      <c r="O233" s="215"/>
      <c r="P233" s="215"/>
      <c r="Q233" s="215"/>
      <c r="R233" s="215"/>
      <c r="S233" s="215"/>
      <c r="T233" s="216"/>
      <c r="AT233" s="217" t="s">
        <v>147</v>
      </c>
      <c r="AU233" s="217" t="s">
        <v>145</v>
      </c>
      <c r="AV233" s="14" t="s">
        <v>145</v>
      </c>
      <c r="AW233" s="14" t="s">
        <v>30</v>
      </c>
      <c r="AX233" s="14" t="s">
        <v>73</v>
      </c>
      <c r="AY233" s="217" t="s">
        <v>137</v>
      </c>
    </row>
    <row r="234" spans="1:65" s="15" customFormat="1" ht="11.25" x14ac:dyDescent="0.2">
      <c r="B234" s="218"/>
      <c r="C234" s="219"/>
      <c r="D234" s="198" t="s">
        <v>147</v>
      </c>
      <c r="E234" s="220" t="s">
        <v>1</v>
      </c>
      <c r="F234" s="221" t="s">
        <v>150</v>
      </c>
      <c r="G234" s="219"/>
      <c r="H234" s="222">
        <v>19.225000000000001</v>
      </c>
      <c r="I234" s="223"/>
      <c r="J234" s="219"/>
      <c r="K234" s="219"/>
      <c r="L234" s="224"/>
      <c r="M234" s="225"/>
      <c r="N234" s="226"/>
      <c r="O234" s="226"/>
      <c r="P234" s="226"/>
      <c r="Q234" s="226"/>
      <c r="R234" s="226"/>
      <c r="S234" s="226"/>
      <c r="T234" s="227"/>
      <c r="AT234" s="228" t="s">
        <v>147</v>
      </c>
      <c r="AU234" s="228" t="s">
        <v>145</v>
      </c>
      <c r="AV234" s="15" t="s">
        <v>144</v>
      </c>
      <c r="AW234" s="15" t="s">
        <v>30</v>
      </c>
      <c r="AX234" s="15" t="s">
        <v>78</v>
      </c>
      <c r="AY234" s="228" t="s">
        <v>137</v>
      </c>
    </row>
    <row r="235" spans="1:65" s="2" customFormat="1" ht="24.2" customHeight="1" x14ac:dyDescent="0.2">
      <c r="A235" s="34"/>
      <c r="B235" s="35"/>
      <c r="C235" s="182" t="s">
        <v>227</v>
      </c>
      <c r="D235" s="182" t="s">
        <v>140</v>
      </c>
      <c r="E235" s="183" t="s">
        <v>228</v>
      </c>
      <c r="F235" s="184" t="s">
        <v>229</v>
      </c>
      <c r="G235" s="185" t="s">
        <v>143</v>
      </c>
      <c r="H235" s="186">
        <v>16</v>
      </c>
      <c r="I235" s="187"/>
      <c r="J235" s="188">
        <f>ROUND(I235*H235,2)</f>
        <v>0</v>
      </c>
      <c r="K235" s="189"/>
      <c r="L235" s="39"/>
      <c r="M235" s="190" t="s">
        <v>1</v>
      </c>
      <c r="N235" s="191" t="s">
        <v>39</v>
      </c>
      <c r="O235" s="71"/>
      <c r="P235" s="192">
        <f>O235*H235</f>
        <v>0</v>
      </c>
      <c r="Q235" s="192">
        <v>9.2999999999999992E-3</v>
      </c>
      <c r="R235" s="192">
        <f>Q235*H235</f>
        <v>0.14879999999999999</v>
      </c>
      <c r="S235" s="192">
        <v>0</v>
      </c>
      <c r="T235" s="193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194" t="s">
        <v>144</v>
      </c>
      <c r="AT235" s="194" t="s">
        <v>140</v>
      </c>
      <c r="AU235" s="194" t="s">
        <v>145</v>
      </c>
      <c r="AY235" s="17" t="s">
        <v>137</v>
      </c>
      <c r="BE235" s="195">
        <f>IF(N235="základní",J235,0)</f>
        <v>0</v>
      </c>
      <c r="BF235" s="195">
        <f>IF(N235="snížená",J235,0)</f>
        <v>0</v>
      </c>
      <c r="BG235" s="195">
        <f>IF(N235="zákl. přenesená",J235,0)</f>
        <v>0</v>
      </c>
      <c r="BH235" s="195">
        <f>IF(N235="sníž. přenesená",J235,0)</f>
        <v>0</v>
      </c>
      <c r="BI235" s="195">
        <f>IF(N235="nulová",J235,0)</f>
        <v>0</v>
      </c>
      <c r="BJ235" s="17" t="s">
        <v>145</v>
      </c>
      <c r="BK235" s="195">
        <f>ROUND(I235*H235,2)</f>
        <v>0</v>
      </c>
      <c r="BL235" s="17" t="s">
        <v>144</v>
      </c>
      <c r="BM235" s="194" t="s">
        <v>230</v>
      </c>
    </row>
    <row r="236" spans="1:65" s="13" customFormat="1" ht="11.25" x14ac:dyDescent="0.2">
      <c r="B236" s="196"/>
      <c r="C236" s="197"/>
      <c r="D236" s="198" t="s">
        <v>147</v>
      </c>
      <c r="E236" s="199" t="s">
        <v>1</v>
      </c>
      <c r="F236" s="200" t="s">
        <v>148</v>
      </c>
      <c r="G236" s="197"/>
      <c r="H236" s="199" t="s">
        <v>1</v>
      </c>
      <c r="I236" s="201"/>
      <c r="J236" s="197"/>
      <c r="K236" s="197"/>
      <c r="L236" s="202"/>
      <c r="M236" s="203"/>
      <c r="N236" s="204"/>
      <c r="O236" s="204"/>
      <c r="P236" s="204"/>
      <c r="Q236" s="204"/>
      <c r="R236" s="204"/>
      <c r="S236" s="204"/>
      <c r="T236" s="205"/>
      <c r="AT236" s="206" t="s">
        <v>147</v>
      </c>
      <c r="AU236" s="206" t="s">
        <v>145</v>
      </c>
      <c r="AV236" s="13" t="s">
        <v>78</v>
      </c>
      <c r="AW236" s="13" t="s">
        <v>30</v>
      </c>
      <c r="AX236" s="13" t="s">
        <v>73</v>
      </c>
      <c r="AY236" s="206" t="s">
        <v>137</v>
      </c>
    </row>
    <row r="237" spans="1:65" s="14" customFormat="1" ht="11.25" x14ac:dyDescent="0.2">
      <c r="B237" s="207"/>
      <c r="C237" s="208"/>
      <c r="D237" s="198" t="s">
        <v>147</v>
      </c>
      <c r="E237" s="209" t="s">
        <v>1</v>
      </c>
      <c r="F237" s="210" t="s">
        <v>231</v>
      </c>
      <c r="G237" s="208"/>
      <c r="H237" s="211">
        <v>16</v>
      </c>
      <c r="I237" s="212"/>
      <c r="J237" s="208"/>
      <c r="K237" s="208"/>
      <c r="L237" s="213"/>
      <c r="M237" s="214"/>
      <c r="N237" s="215"/>
      <c r="O237" s="215"/>
      <c r="P237" s="215"/>
      <c r="Q237" s="215"/>
      <c r="R237" s="215"/>
      <c r="S237" s="215"/>
      <c r="T237" s="216"/>
      <c r="AT237" s="217" t="s">
        <v>147</v>
      </c>
      <c r="AU237" s="217" t="s">
        <v>145</v>
      </c>
      <c r="AV237" s="14" t="s">
        <v>145</v>
      </c>
      <c r="AW237" s="14" t="s">
        <v>30</v>
      </c>
      <c r="AX237" s="14" t="s">
        <v>73</v>
      </c>
      <c r="AY237" s="217" t="s">
        <v>137</v>
      </c>
    </row>
    <row r="238" spans="1:65" s="15" customFormat="1" ht="11.25" x14ac:dyDescent="0.2">
      <c r="B238" s="218"/>
      <c r="C238" s="219"/>
      <c r="D238" s="198" t="s">
        <v>147</v>
      </c>
      <c r="E238" s="220" t="s">
        <v>1</v>
      </c>
      <c r="F238" s="221" t="s">
        <v>150</v>
      </c>
      <c r="G238" s="219"/>
      <c r="H238" s="222">
        <v>16</v>
      </c>
      <c r="I238" s="223"/>
      <c r="J238" s="219"/>
      <c r="K238" s="219"/>
      <c r="L238" s="224"/>
      <c r="M238" s="225"/>
      <c r="N238" s="226"/>
      <c r="O238" s="226"/>
      <c r="P238" s="226"/>
      <c r="Q238" s="226"/>
      <c r="R238" s="226"/>
      <c r="S238" s="226"/>
      <c r="T238" s="227"/>
      <c r="AT238" s="228" t="s">
        <v>147</v>
      </c>
      <c r="AU238" s="228" t="s">
        <v>145</v>
      </c>
      <c r="AV238" s="15" t="s">
        <v>144</v>
      </c>
      <c r="AW238" s="15" t="s">
        <v>30</v>
      </c>
      <c r="AX238" s="15" t="s">
        <v>78</v>
      </c>
      <c r="AY238" s="228" t="s">
        <v>137</v>
      </c>
    </row>
    <row r="239" spans="1:65" s="2" customFormat="1" ht="24.2" customHeight="1" x14ac:dyDescent="0.2">
      <c r="A239" s="34"/>
      <c r="B239" s="35"/>
      <c r="C239" s="182" t="s">
        <v>232</v>
      </c>
      <c r="D239" s="182" t="s">
        <v>140</v>
      </c>
      <c r="E239" s="183" t="s">
        <v>233</v>
      </c>
      <c r="F239" s="184" t="s">
        <v>234</v>
      </c>
      <c r="G239" s="185" t="s">
        <v>154</v>
      </c>
      <c r="H239" s="186">
        <v>20.95</v>
      </c>
      <c r="I239" s="187"/>
      <c r="J239" s="188">
        <f>ROUND(I239*H239,2)</f>
        <v>0</v>
      </c>
      <c r="K239" s="189"/>
      <c r="L239" s="39"/>
      <c r="M239" s="190" t="s">
        <v>1</v>
      </c>
      <c r="N239" s="191" t="s">
        <v>39</v>
      </c>
      <c r="O239" s="71"/>
      <c r="P239" s="192">
        <f>O239*H239</f>
        <v>0</v>
      </c>
      <c r="Q239" s="192">
        <v>1.54E-2</v>
      </c>
      <c r="R239" s="192">
        <f>Q239*H239</f>
        <v>0.32262999999999997</v>
      </c>
      <c r="S239" s="192">
        <v>0</v>
      </c>
      <c r="T239" s="193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194" t="s">
        <v>144</v>
      </c>
      <c r="AT239" s="194" t="s">
        <v>140</v>
      </c>
      <c r="AU239" s="194" t="s">
        <v>145</v>
      </c>
      <c r="AY239" s="17" t="s">
        <v>137</v>
      </c>
      <c r="BE239" s="195">
        <f>IF(N239="základní",J239,0)</f>
        <v>0</v>
      </c>
      <c r="BF239" s="195">
        <f>IF(N239="snížená",J239,0)</f>
        <v>0</v>
      </c>
      <c r="BG239" s="195">
        <f>IF(N239="zákl. přenesená",J239,0)</f>
        <v>0</v>
      </c>
      <c r="BH239" s="195">
        <f>IF(N239="sníž. přenesená",J239,0)</f>
        <v>0</v>
      </c>
      <c r="BI239" s="195">
        <f>IF(N239="nulová",J239,0)</f>
        <v>0</v>
      </c>
      <c r="BJ239" s="17" t="s">
        <v>145</v>
      </c>
      <c r="BK239" s="195">
        <f>ROUND(I239*H239,2)</f>
        <v>0</v>
      </c>
      <c r="BL239" s="17" t="s">
        <v>144</v>
      </c>
      <c r="BM239" s="194" t="s">
        <v>235</v>
      </c>
    </row>
    <row r="240" spans="1:65" s="13" customFormat="1" ht="11.25" x14ac:dyDescent="0.2">
      <c r="B240" s="196"/>
      <c r="C240" s="197"/>
      <c r="D240" s="198" t="s">
        <v>147</v>
      </c>
      <c r="E240" s="199" t="s">
        <v>1</v>
      </c>
      <c r="F240" s="200" t="s">
        <v>197</v>
      </c>
      <c r="G240" s="197"/>
      <c r="H240" s="199" t="s">
        <v>1</v>
      </c>
      <c r="I240" s="201"/>
      <c r="J240" s="197"/>
      <c r="K240" s="197"/>
      <c r="L240" s="202"/>
      <c r="M240" s="203"/>
      <c r="N240" s="204"/>
      <c r="O240" s="204"/>
      <c r="P240" s="204"/>
      <c r="Q240" s="204"/>
      <c r="R240" s="204"/>
      <c r="S240" s="204"/>
      <c r="T240" s="205"/>
      <c r="AT240" s="206" t="s">
        <v>147</v>
      </c>
      <c r="AU240" s="206" t="s">
        <v>145</v>
      </c>
      <c r="AV240" s="13" t="s">
        <v>78</v>
      </c>
      <c r="AW240" s="13" t="s">
        <v>30</v>
      </c>
      <c r="AX240" s="13" t="s">
        <v>73</v>
      </c>
      <c r="AY240" s="206" t="s">
        <v>137</v>
      </c>
    </row>
    <row r="241" spans="1:65" s="14" customFormat="1" ht="11.25" x14ac:dyDescent="0.2">
      <c r="B241" s="207"/>
      <c r="C241" s="208"/>
      <c r="D241" s="198" t="s">
        <v>147</v>
      </c>
      <c r="E241" s="209" t="s">
        <v>1</v>
      </c>
      <c r="F241" s="210" t="s">
        <v>198</v>
      </c>
      <c r="G241" s="208"/>
      <c r="H241" s="211">
        <v>17.911999999999999</v>
      </c>
      <c r="I241" s="212"/>
      <c r="J241" s="208"/>
      <c r="K241" s="208"/>
      <c r="L241" s="213"/>
      <c r="M241" s="214"/>
      <c r="N241" s="215"/>
      <c r="O241" s="215"/>
      <c r="P241" s="215"/>
      <c r="Q241" s="215"/>
      <c r="R241" s="215"/>
      <c r="S241" s="215"/>
      <c r="T241" s="216"/>
      <c r="AT241" s="217" t="s">
        <v>147</v>
      </c>
      <c r="AU241" s="217" t="s">
        <v>145</v>
      </c>
      <c r="AV241" s="14" t="s">
        <v>145</v>
      </c>
      <c r="AW241" s="14" t="s">
        <v>30</v>
      </c>
      <c r="AX241" s="14" t="s">
        <v>73</v>
      </c>
      <c r="AY241" s="217" t="s">
        <v>137</v>
      </c>
    </row>
    <row r="242" spans="1:65" s="13" customFormat="1" ht="11.25" x14ac:dyDescent="0.2">
      <c r="B242" s="196"/>
      <c r="C242" s="197"/>
      <c r="D242" s="198" t="s">
        <v>147</v>
      </c>
      <c r="E242" s="199" t="s">
        <v>1</v>
      </c>
      <c r="F242" s="200" t="s">
        <v>199</v>
      </c>
      <c r="G242" s="197"/>
      <c r="H242" s="199" t="s">
        <v>1</v>
      </c>
      <c r="I242" s="201"/>
      <c r="J242" s="197"/>
      <c r="K242" s="197"/>
      <c r="L242" s="202"/>
      <c r="M242" s="203"/>
      <c r="N242" s="204"/>
      <c r="O242" s="204"/>
      <c r="P242" s="204"/>
      <c r="Q242" s="204"/>
      <c r="R242" s="204"/>
      <c r="S242" s="204"/>
      <c r="T242" s="205"/>
      <c r="AT242" s="206" t="s">
        <v>147</v>
      </c>
      <c r="AU242" s="206" t="s">
        <v>145</v>
      </c>
      <c r="AV242" s="13" t="s">
        <v>78</v>
      </c>
      <c r="AW242" s="13" t="s">
        <v>30</v>
      </c>
      <c r="AX242" s="13" t="s">
        <v>73</v>
      </c>
      <c r="AY242" s="206" t="s">
        <v>137</v>
      </c>
    </row>
    <row r="243" spans="1:65" s="14" customFormat="1" ht="11.25" x14ac:dyDescent="0.2">
      <c r="B243" s="207"/>
      <c r="C243" s="208"/>
      <c r="D243" s="198" t="s">
        <v>147</v>
      </c>
      <c r="E243" s="209" t="s">
        <v>1</v>
      </c>
      <c r="F243" s="210" t="s">
        <v>200</v>
      </c>
      <c r="G243" s="208"/>
      <c r="H243" s="211">
        <v>3.0379999999999998</v>
      </c>
      <c r="I243" s="212"/>
      <c r="J243" s="208"/>
      <c r="K243" s="208"/>
      <c r="L243" s="213"/>
      <c r="M243" s="214"/>
      <c r="N243" s="215"/>
      <c r="O243" s="215"/>
      <c r="P243" s="215"/>
      <c r="Q243" s="215"/>
      <c r="R243" s="215"/>
      <c r="S243" s="215"/>
      <c r="T243" s="216"/>
      <c r="AT243" s="217" t="s">
        <v>147</v>
      </c>
      <c r="AU243" s="217" t="s">
        <v>145</v>
      </c>
      <c r="AV243" s="14" t="s">
        <v>145</v>
      </c>
      <c r="AW243" s="14" t="s">
        <v>30</v>
      </c>
      <c r="AX243" s="14" t="s">
        <v>73</v>
      </c>
      <c r="AY243" s="217" t="s">
        <v>137</v>
      </c>
    </row>
    <row r="244" spans="1:65" s="15" customFormat="1" ht="11.25" x14ac:dyDescent="0.2">
      <c r="B244" s="218"/>
      <c r="C244" s="219"/>
      <c r="D244" s="198" t="s">
        <v>147</v>
      </c>
      <c r="E244" s="220" t="s">
        <v>1</v>
      </c>
      <c r="F244" s="221" t="s">
        <v>150</v>
      </c>
      <c r="G244" s="219"/>
      <c r="H244" s="222">
        <v>20.95</v>
      </c>
      <c r="I244" s="223"/>
      <c r="J244" s="219"/>
      <c r="K244" s="219"/>
      <c r="L244" s="224"/>
      <c r="M244" s="225"/>
      <c r="N244" s="226"/>
      <c r="O244" s="226"/>
      <c r="P244" s="226"/>
      <c r="Q244" s="226"/>
      <c r="R244" s="226"/>
      <c r="S244" s="226"/>
      <c r="T244" s="227"/>
      <c r="AT244" s="228" t="s">
        <v>147</v>
      </c>
      <c r="AU244" s="228" t="s">
        <v>145</v>
      </c>
      <c r="AV244" s="15" t="s">
        <v>144</v>
      </c>
      <c r="AW244" s="15" t="s">
        <v>30</v>
      </c>
      <c r="AX244" s="15" t="s">
        <v>78</v>
      </c>
      <c r="AY244" s="228" t="s">
        <v>137</v>
      </c>
    </row>
    <row r="245" spans="1:65" s="2" customFormat="1" ht="16.5" customHeight="1" x14ac:dyDescent="0.2">
      <c r="A245" s="34"/>
      <c r="B245" s="35"/>
      <c r="C245" s="182" t="s">
        <v>236</v>
      </c>
      <c r="D245" s="182" t="s">
        <v>140</v>
      </c>
      <c r="E245" s="183" t="s">
        <v>237</v>
      </c>
      <c r="F245" s="184" t="s">
        <v>238</v>
      </c>
      <c r="G245" s="185" t="s">
        <v>154</v>
      </c>
      <c r="H245" s="186">
        <v>41.115000000000002</v>
      </c>
      <c r="I245" s="187"/>
      <c r="J245" s="188">
        <f>ROUND(I245*H245,2)</f>
        <v>0</v>
      </c>
      <c r="K245" s="189"/>
      <c r="L245" s="39"/>
      <c r="M245" s="190" t="s">
        <v>1</v>
      </c>
      <c r="N245" s="191" t="s">
        <v>39</v>
      </c>
      <c r="O245" s="71"/>
      <c r="P245" s="192">
        <f>O245*H245</f>
        <v>0</v>
      </c>
      <c r="Q245" s="192">
        <v>9.8999999999999999E-4</v>
      </c>
      <c r="R245" s="192">
        <f>Q245*H245</f>
        <v>4.070385E-2</v>
      </c>
      <c r="S245" s="192">
        <v>6.0000000000000002E-5</v>
      </c>
      <c r="T245" s="193">
        <f>S245*H245</f>
        <v>2.4669000000000002E-3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194" t="s">
        <v>144</v>
      </c>
      <c r="AT245" s="194" t="s">
        <v>140</v>
      </c>
      <c r="AU245" s="194" t="s">
        <v>145</v>
      </c>
      <c r="AY245" s="17" t="s">
        <v>137</v>
      </c>
      <c r="BE245" s="195">
        <f>IF(N245="základní",J245,0)</f>
        <v>0</v>
      </c>
      <c r="BF245" s="195">
        <f>IF(N245="snížená",J245,0)</f>
        <v>0</v>
      </c>
      <c r="BG245" s="195">
        <f>IF(N245="zákl. přenesená",J245,0)</f>
        <v>0</v>
      </c>
      <c r="BH245" s="195">
        <f>IF(N245="sníž. přenesená",J245,0)</f>
        <v>0</v>
      </c>
      <c r="BI245" s="195">
        <f>IF(N245="nulová",J245,0)</f>
        <v>0</v>
      </c>
      <c r="BJ245" s="17" t="s">
        <v>145</v>
      </c>
      <c r="BK245" s="195">
        <f>ROUND(I245*H245,2)</f>
        <v>0</v>
      </c>
      <c r="BL245" s="17" t="s">
        <v>144</v>
      </c>
      <c r="BM245" s="194" t="s">
        <v>239</v>
      </c>
    </row>
    <row r="246" spans="1:65" s="13" customFormat="1" ht="11.25" x14ac:dyDescent="0.2">
      <c r="B246" s="196"/>
      <c r="C246" s="197"/>
      <c r="D246" s="198" t="s">
        <v>147</v>
      </c>
      <c r="E246" s="199" t="s">
        <v>1</v>
      </c>
      <c r="F246" s="200" t="s">
        <v>170</v>
      </c>
      <c r="G246" s="197"/>
      <c r="H246" s="199" t="s">
        <v>1</v>
      </c>
      <c r="I246" s="201"/>
      <c r="J246" s="197"/>
      <c r="K246" s="197"/>
      <c r="L246" s="202"/>
      <c r="M246" s="203"/>
      <c r="N246" s="204"/>
      <c r="O246" s="204"/>
      <c r="P246" s="204"/>
      <c r="Q246" s="204"/>
      <c r="R246" s="204"/>
      <c r="S246" s="204"/>
      <c r="T246" s="205"/>
      <c r="AT246" s="206" t="s">
        <v>147</v>
      </c>
      <c r="AU246" s="206" t="s">
        <v>145</v>
      </c>
      <c r="AV246" s="13" t="s">
        <v>78</v>
      </c>
      <c r="AW246" s="13" t="s">
        <v>30</v>
      </c>
      <c r="AX246" s="13" t="s">
        <v>73</v>
      </c>
      <c r="AY246" s="206" t="s">
        <v>137</v>
      </c>
    </row>
    <row r="247" spans="1:65" s="14" customFormat="1" ht="11.25" x14ac:dyDescent="0.2">
      <c r="B247" s="207"/>
      <c r="C247" s="208"/>
      <c r="D247" s="198" t="s">
        <v>147</v>
      </c>
      <c r="E247" s="209" t="s">
        <v>1</v>
      </c>
      <c r="F247" s="210" t="s">
        <v>171</v>
      </c>
      <c r="G247" s="208"/>
      <c r="H247" s="211">
        <v>3.3180000000000001</v>
      </c>
      <c r="I247" s="212"/>
      <c r="J247" s="208"/>
      <c r="K247" s="208"/>
      <c r="L247" s="213"/>
      <c r="M247" s="214"/>
      <c r="N247" s="215"/>
      <c r="O247" s="215"/>
      <c r="P247" s="215"/>
      <c r="Q247" s="215"/>
      <c r="R247" s="215"/>
      <c r="S247" s="215"/>
      <c r="T247" s="216"/>
      <c r="AT247" s="217" t="s">
        <v>147</v>
      </c>
      <c r="AU247" s="217" t="s">
        <v>145</v>
      </c>
      <c r="AV247" s="14" t="s">
        <v>145</v>
      </c>
      <c r="AW247" s="14" t="s">
        <v>30</v>
      </c>
      <c r="AX247" s="14" t="s">
        <v>73</v>
      </c>
      <c r="AY247" s="217" t="s">
        <v>137</v>
      </c>
    </row>
    <row r="248" spans="1:65" s="13" customFormat="1" ht="11.25" x14ac:dyDescent="0.2">
      <c r="B248" s="196"/>
      <c r="C248" s="197"/>
      <c r="D248" s="198" t="s">
        <v>147</v>
      </c>
      <c r="E248" s="199" t="s">
        <v>1</v>
      </c>
      <c r="F248" s="200" t="s">
        <v>172</v>
      </c>
      <c r="G248" s="197"/>
      <c r="H248" s="199" t="s">
        <v>1</v>
      </c>
      <c r="I248" s="201"/>
      <c r="J248" s="197"/>
      <c r="K248" s="197"/>
      <c r="L248" s="202"/>
      <c r="M248" s="203"/>
      <c r="N248" s="204"/>
      <c r="O248" s="204"/>
      <c r="P248" s="204"/>
      <c r="Q248" s="204"/>
      <c r="R248" s="204"/>
      <c r="S248" s="204"/>
      <c r="T248" s="205"/>
      <c r="AT248" s="206" t="s">
        <v>147</v>
      </c>
      <c r="AU248" s="206" t="s">
        <v>145</v>
      </c>
      <c r="AV248" s="13" t="s">
        <v>78</v>
      </c>
      <c r="AW248" s="13" t="s">
        <v>30</v>
      </c>
      <c r="AX248" s="13" t="s">
        <v>73</v>
      </c>
      <c r="AY248" s="206" t="s">
        <v>137</v>
      </c>
    </row>
    <row r="249" spans="1:65" s="14" customFormat="1" ht="11.25" x14ac:dyDescent="0.2">
      <c r="B249" s="207"/>
      <c r="C249" s="208"/>
      <c r="D249" s="198" t="s">
        <v>147</v>
      </c>
      <c r="E249" s="209" t="s">
        <v>1</v>
      </c>
      <c r="F249" s="210" t="s">
        <v>173</v>
      </c>
      <c r="G249" s="208"/>
      <c r="H249" s="211">
        <v>3.9660000000000002</v>
      </c>
      <c r="I249" s="212"/>
      <c r="J249" s="208"/>
      <c r="K249" s="208"/>
      <c r="L249" s="213"/>
      <c r="M249" s="214"/>
      <c r="N249" s="215"/>
      <c r="O249" s="215"/>
      <c r="P249" s="215"/>
      <c r="Q249" s="215"/>
      <c r="R249" s="215"/>
      <c r="S249" s="215"/>
      <c r="T249" s="216"/>
      <c r="AT249" s="217" t="s">
        <v>147</v>
      </c>
      <c r="AU249" s="217" t="s">
        <v>145</v>
      </c>
      <c r="AV249" s="14" t="s">
        <v>145</v>
      </c>
      <c r="AW249" s="14" t="s">
        <v>30</v>
      </c>
      <c r="AX249" s="14" t="s">
        <v>73</v>
      </c>
      <c r="AY249" s="217" t="s">
        <v>137</v>
      </c>
    </row>
    <row r="250" spans="1:65" s="13" customFormat="1" ht="11.25" x14ac:dyDescent="0.2">
      <c r="B250" s="196"/>
      <c r="C250" s="197"/>
      <c r="D250" s="198" t="s">
        <v>147</v>
      </c>
      <c r="E250" s="199" t="s">
        <v>1</v>
      </c>
      <c r="F250" s="200" t="s">
        <v>174</v>
      </c>
      <c r="G250" s="197"/>
      <c r="H250" s="199" t="s">
        <v>1</v>
      </c>
      <c r="I250" s="201"/>
      <c r="J250" s="197"/>
      <c r="K250" s="197"/>
      <c r="L250" s="202"/>
      <c r="M250" s="203"/>
      <c r="N250" s="204"/>
      <c r="O250" s="204"/>
      <c r="P250" s="204"/>
      <c r="Q250" s="204"/>
      <c r="R250" s="204"/>
      <c r="S250" s="204"/>
      <c r="T250" s="205"/>
      <c r="AT250" s="206" t="s">
        <v>147</v>
      </c>
      <c r="AU250" s="206" t="s">
        <v>145</v>
      </c>
      <c r="AV250" s="13" t="s">
        <v>78</v>
      </c>
      <c r="AW250" s="13" t="s">
        <v>30</v>
      </c>
      <c r="AX250" s="13" t="s">
        <v>73</v>
      </c>
      <c r="AY250" s="206" t="s">
        <v>137</v>
      </c>
    </row>
    <row r="251" spans="1:65" s="14" customFormat="1" ht="11.25" x14ac:dyDescent="0.2">
      <c r="B251" s="207"/>
      <c r="C251" s="208"/>
      <c r="D251" s="198" t="s">
        <v>147</v>
      </c>
      <c r="E251" s="209" t="s">
        <v>1</v>
      </c>
      <c r="F251" s="210" t="s">
        <v>175</v>
      </c>
      <c r="G251" s="208"/>
      <c r="H251" s="211">
        <v>21.07</v>
      </c>
      <c r="I251" s="212"/>
      <c r="J251" s="208"/>
      <c r="K251" s="208"/>
      <c r="L251" s="213"/>
      <c r="M251" s="214"/>
      <c r="N251" s="215"/>
      <c r="O251" s="215"/>
      <c r="P251" s="215"/>
      <c r="Q251" s="215"/>
      <c r="R251" s="215"/>
      <c r="S251" s="215"/>
      <c r="T251" s="216"/>
      <c r="AT251" s="217" t="s">
        <v>147</v>
      </c>
      <c r="AU251" s="217" t="s">
        <v>145</v>
      </c>
      <c r="AV251" s="14" t="s">
        <v>145</v>
      </c>
      <c r="AW251" s="14" t="s">
        <v>30</v>
      </c>
      <c r="AX251" s="14" t="s">
        <v>73</v>
      </c>
      <c r="AY251" s="217" t="s">
        <v>137</v>
      </c>
    </row>
    <row r="252" spans="1:65" s="13" customFormat="1" ht="11.25" x14ac:dyDescent="0.2">
      <c r="B252" s="196"/>
      <c r="C252" s="197"/>
      <c r="D252" s="198" t="s">
        <v>147</v>
      </c>
      <c r="E252" s="199" t="s">
        <v>1</v>
      </c>
      <c r="F252" s="200" t="s">
        <v>176</v>
      </c>
      <c r="G252" s="197"/>
      <c r="H252" s="199" t="s">
        <v>1</v>
      </c>
      <c r="I252" s="201"/>
      <c r="J252" s="197"/>
      <c r="K252" s="197"/>
      <c r="L252" s="202"/>
      <c r="M252" s="203"/>
      <c r="N252" s="204"/>
      <c r="O252" s="204"/>
      <c r="P252" s="204"/>
      <c r="Q252" s="204"/>
      <c r="R252" s="204"/>
      <c r="S252" s="204"/>
      <c r="T252" s="205"/>
      <c r="AT252" s="206" t="s">
        <v>147</v>
      </c>
      <c r="AU252" s="206" t="s">
        <v>145</v>
      </c>
      <c r="AV252" s="13" t="s">
        <v>78</v>
      </c>
      <c r="AW252" s="13" t="s">
        <v>30</v>
      </c>
      <c r="AX252" s="13" t="s">
        <v>73</v>
      </c>
      <c r="AY252" s="206" t="s">
        <v>137</v>
      </c>
    </row>
    <row r="253" spans="1:65" s="14" customFormat="1" ht="11.25" x14ac:dyDescent="0.2">
      <c r="B253" s="207"/>
      <c r="C253" s="208"/>
      <c r="D253" s="198" t="s">
        <v>147</v>
      </c>
      <c r="E253" s="209" t="s">
        <v>1</v>
      </c>
      <c r="F253" s="210" t="s">
        <v>177</v>
      </c>
      <c r="G253" s="208"/>
      <c r="H253" s="211">
        <v>12.760999999999999</v>
      </c>
      <c r="I253" s="212"/>
      <c r="J253" s="208"/>
      <c r="K253" s="208"/>
      <c r="L253" s="213"/>
      <c r="M253" s="214"/>
      <c r="N253" s="215"/>
      <c r="O253" s="215"/>
      <c r="P253" s="215"/>
      <c r="Q253" s="215"/>
      <c r="R253" s="215"/>
      <c r="S253" s="215"/>
      <c r="T253" s="216"/>
      <c r="AT253" s="217" t="s">
        <v>147</v>
      </c>
      <c r="AU253" s="217" t="s">
        <v>145</v>
      </c>
      <c r="AV253" s="14" t="s">
        <v>145</v>
      </c>
      <c r="AW253" s="14" t="s">
        <v>30</v>
      </c>
      <c r="AX253" s="14" t="s">
        <v>73</v>
      </c>
      <c r="AY253" s="217" t="s">
        <v>137</v>
      </c>
    </row>
    <row r="254" spans="1:65" s="15" customFormat="1" ht="11.25" x14ac:dyDescent="0.2">
      <c r="B254" s="218"/>
      <c r="C254" s="219"/>
      <c r="D254" s="198" t="s">
        <v>147</v>
      </c>
      <c r="E254" s="220" t="s">
        <v>1</v>
      </c>
      <c r="F254" s="221" t="s">
        <v>150</v>
      </c>
      <c r="G254" s="219"/>
      <c r="H254" s="222">
        <v>41.114999999999995</v>
      </c>
      <c r="I254" s="223"/>
      <c r="J254" s="219"/>
      <c r="K254" s="219"/>
      <c r="L254" s="224"/>
      <c r="M254" s="225"/>
      <c r="N254" s="226"/>
      <c r="O254" s="226"/>
      <c r="P254" s="226"/>
      <c r="Q254" s="226"/>
      <c r="R254" s="226"/>
      <c r="S254" s="226"/>
      <c r="T254" s="227"/>
      <c r="AT254" s="228" t="s">
        <v>147</v>
      </c>
      <c r="AU254" s="228" t="s">
        <v>145</v>
      </c>
      <c r="AV254" s="15" t="s">
        <v>144</v>
      </c>
      <c r="AW254" s="15" t="s">
        <v>30</v>
      </c>
      <c r="AX254" s="15" t="s">
        <v>78</v>
      </c>
      <c r="AY254" s="228" t="s">
        <v>137</v>
      </c>
    </row>
    <row r="255" spans="1:65" s="2" customFormat="1" ht="24.2" customHeight="1" x14ac:dyDescent="0.2">
      <c r="A255" s="34"/>
      <c r="B255" s="35"/>
      <c r="C255" s="182" t="s">
        <v>240</v>
      </c>
      <c r="D255" s="182" t="s">
        <v>140</v>
      </c>
      <c r="E255" s="183" t="s">
        <v>241</v>
      </c>
      <c r="F255" s="184" t="s">
        <v>242</v>
      </c>
      <c r="G255" s="185" t="s">
        <v>154</v>
      </c>
      <c r="H255" s="186">
        <v>10.48</v>
      </c>
      <c r="I255" s="187"/>
      <c r="J255" s="188">
        <f>ROUND(I255*H255,2)</f>
        <v>0</v>
      </c>
      <c r="K255" s="189"/>
      <c r="L255" s="39"/>
      <c r="M255" s="190" t="s">
        <v>1</v>
      </c>
      <c r="N255" s="191" t="s">
        <v>39</v>
      </c>
      <c r="O255" s="71"/>
      <c r="P255" s="192">
        <f>O255*H255</f>
        <v>0</v>
      </c>
      <c r="Q255" s="192">
        <v>3.8999999999999999E-4</v>
      </c>
      <c r="R255" s="192">
        <f>Q255*H255</f>
        <v>4.0872E-3</v>
      </c>
      <c r="S255" s="192">
        <v>1.0000000000000001E-5</v>
      </c>
      <c r="T255" s="193">
        <f>S255*H255</f>
        <v>1.0480000000000001E-4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194" t="s">
        <v>144</v>
      </c>
      <c r="AT255" s="194" t="s">
        <v>140</v>
      </c>
      <c r="AU255" s="194" t="s">
        <v>145</v>
      </c>
      <c r="AY255" s="17" t="s">
        <v>137</v>
      </c>
      <c r="BE255" s="195">
        <f>IF(N255="základní",J255,0)</f>
        <v>0</v>
      </c>
      <c r="BF255" s="195">
        <f>IF(N255="snížená",J255,0)</f>
        <v>0</v>
      </c>
      <c r="BG255" s="195">
        <f>IF(N255="zákl. přenesená",J255,0)</f>
        <v>0</v>
      </c>
      <c r="BH255" s="195">
        <f>IF(N255="sníž. přenesená",J255,0)</f>
        <v>0</v>
      </c>
      <c r="BI255" s="195">
        <f>IF(N255="nulová",J255,0)</f>
        <v>0</v>
      </c>
      <c r="BJ255" s="17" t="s">
        <v>145</v>
      </c>
      <c r="BK255" s="195">
        <f>ROUND(I255*H255,2)</f>
        <v>0</v>
      </c>
      <c r="BL255" s="17" t="s">
        <v>144</v>
      </c>
      <c r="BM255" s="194" t="s">
        <v>243</v>
      </c>
    </row>
    <row r="256" spans="1:65" s="13" customFormat="1" ht="11.25" x14ac:dyDescent="0.2">
      <c r="B256" s="196"/>
      <c r="C256" s="197"/>
      <c r="D256" s="198" t="s">
        <v>147</v>
      </c>
      <c r="E256" s="199" t="s">
        <v>1</v>
      </c>
      <c r="F256" s="200" t="s">
        <v>244</v>
      </c>
      <c r="G256" s="197"/>
      <c r="H256" s="199" t="s">
        <v>1</v>
      </c>
      <c r="I256" s="201"/>
      <c r="J256" s="197"/>
      <c r="K256" s="197"/>
      <c r="L256" s="202"/>
      <c r="M256" s="203"/>
      <c r="N256" s="204"/>
      <c r="O256" s="204"/>
      <c r="P256" s="204"/>
      <c r="Q256" s="204"/>
      <c r="R256" s="204"/>
      <c r="S256" s="204"/>
      <c r="T256" s="205"/>
      <c r="AT256" s="206" t="s">
        <v>147</v>
      </c>
      <c r="AU256" s="206" t="s">
        <v>145</v>
      </c>
      <c r="AV256" s="13" t="s">
        <v>78</v>
      </c>
      <c r="AW256" s="13" t="s">
        <v>30</v>
      </c>
      <c r="AX256" s="13" t="s">
        <v>73</v>
      </c>
      <c r="AY256" s="206" t="s">
        <v>137</v>
      </c>
    </row>
    <row r="257" spans="1:65" s="14" customFormat="1" ht="11.25" x14ac:dyDescent="0.2">
      <c r="B257" s="207"/>
      <c r="C257" s="208"/>
      <c r="D257" s="198" t="s">
        <v>147</v>
      </c>
      <c r="E257" s="209" t="s">
        <v>1</v>
      </c>
      <c r="F257" s="210" t="s">
        <v>245</v>
      </c>
      <c r="G257" s="208"/>
      <c r="H257" s="211">
        <v>10.48</v>
      </c>
      <c r="I257" s="212"/>
      <c r="J257" s="208"/>
      <c r="K257" s="208"/>
      <c r="L257" s="213"/>
      <c r="M257" s="214"/>
      <c r="N257" s="215"/>
      <c r="O257" s="215"/>
      <c r="P257" s="215"/>
      <c r="Q257" s="215"/>
      <c r="R257" s="215"/>
      <c r="S257" s="215"/>
      <c r="T257" s="216"/>
      <c r="AT257" s="217" t="s">
        <v>147</v>
      </c>
      <c r="AU257" s="217" t="s">
        <v>145</v>
      </c>
      <c r="AV257" s="14" t="s">
        <v>145</v>
      </c>
      <c r="AW257" s="14" t="s">
        <v>30</v>
      </c>
      <c r="AX257" s="14" t="s">
        <v>78</v>
      </c>
      <c r="AY257" s="217" t="s">
        <v>137</v>
      </c>
    </row>
    <row r="258" spans="1:65" s="2" customFormat="1" ht="24.2" customHeight="1" x14ac:dyDescent="0.2">
      <c r="A258" s="34"/>
      <c r="B258" s="35"/>
      <c r="C258" s="182" t="s">
        <v>246</v>
      </c>
      <c r="D258" s="182" t="s">
        <v>140</v>
      </c>
      <c r="E258" s="183" t="s">
        <v>247</v>
      </c>
      <c r="F258" s="184" t="s">
        <v>248</v>
      </c>
      <c r="G258" s="185" t="s">
        <v>249</v>
      </c>
      <c r="H258" s="186">
        <v>0.78</v>
      </c>
      <c r="I258" s="187"/>
      <c r="J258" s="188">
        <f>ROUND(I258*H258,2)</f>
        <v>0</v>
      </c>
      <c r="K258" s="189"/>
      <c r="L258" s="39"/>
      <c r="M258" s="190" t="s">
        <v>1</v>
      </c>
      <c r="N258" s="191" t="s">
        <v>39</v>
      </c>
      <c r="O258" s="71"/>
      <c r="P258" s="192">
        <f>O258*H258</f>
        <v>0</v>
      </c>
      <c r="Q258" s="192">
        <v>2.3010199999999998</v>
      </c>
      <c r="R258" s="192">
        <f>Q258*H258</f>
        <v>1.7947956</v>
      </c>
      <c r="S258" s="192">
        <v>0</v>
      </c>
      <c r="T258" s="193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194" t="s">
        <v>144</v>
      </c>
      <c r="AT258" s="194" t="s">
        <v>140</v>
      </c>
      <c r="AU258" s="194" t="s">
        <v>145</v>
      </c>
      <c r="AY258" s="17" t="s">
        <v>137</v>
      </c>
      <c r="BE258" s="195">
        <f>IF(N258="základní",J258,0)</f>
        <v>0</v>
      </c>
      <c r="BF258" s="195">
        <f>IF(N258="snížená",J258,0)</f>
        <v>0</v>
      </c>
      <c r="BG258" s="195">
        <f>IF(N258="zákl. přenesená",J258,0)</f>
        <v>0</v>
      </c>
      <c r="BH258" s="195">
        <f>IF(N258="sníž. přenesená",J258,0)</f>
        <v>0</v>
      </c>
      <c r="BI258" s="195">
        <f>IF(N258="nulová",J258,0)</f>
        <v>0</v>
      </c>
      <c r="BJ258" s="17" t="s">
        <v>145</v>
      </c>
      <c r="BK258" s="195">
        <f>ROUND(I258*H258,2)</f>
        <v>0</v>
      </c>
      <c r="BL258" s="17" t="s">
        <v>144</v>
      </c>
      <c r="BM258" s="194" t="s">
        <v>250</v>
      </c>
    </row>
    <row r="259" spans="1:65" s="13" customFormat="1" ht="11.25" x14ac:dyDescent="0.2">
      <c r="B259" s="196"/>
      <c r="C259" s="197"/>
      <c r="D259" s="198" t="s">
        <v>147</v>
      </c>
      <c r="E259" s="199" t="s">
        <v>1</v>
      </c>
      <c r="F259" s="200" t="s">
        <v>251</v>
      </c>
      <c r="G259" s="197"/>
      <c r="H259" s="199" t="s">
        <v>1</v>
      </c>
      <c r="I259" s="201"/>
      <c r="J259" s="197"/>
      <c r="K259" s="197"/>
      <c r="L259" s="202"/>
      <c r="M259" s="203"/>
      <c r="N259" s="204"/>
      <c r="O259" s="204"/>
      <c r="P259" s="204"/>
      <c r="Q259" s="204"/>
      <c r="R259" s="204"/>
      <c r="S259" s="204"/>
      <c r="T259" s="205"/>
      <c r="AT259" s="206" t="s">
        <v>147</v>
      </c>
      <c r="AU259" s="206" t="s">
        <v>145</v>
      </c>
      <c r="AV259" s="13" t="s">
        <v>78</v>
      </c>
      <c r="AW259" s="13" t="s">
        <v>30</v>
      </c>
      <c r="AX259" s="13" t="s">
        <v>73</v>
      </c>
      <c r="AY259" s="206" t="s">
        <v>137</v>
      </c>
    </row>
    <row r="260" spans="1:65" s="14" customFormat="1" ht="11.25" x14ac:dyDescent="0.2">
      <c r="B260" s="207"/>
      <c r="C260" s="208"/>
      <c r="D260" s="198" t="s">
        <v>147</v>
      </c>
      <c r="E260" s="209" t="s">
        <v>1</v>
      </c>
      <c r="F260" s="210" t="s">
        <v>252</v>
      </c>
      <c r="G260" s="208"/>
      <c r="H260" s="211">
        <v>0.78</v>
      </c>
      <c r="I260" s="212"/>
      <c r="J260" s="208"/>
      <c r="K260" s="208"/>
      <c r="L260" s="213"/>
      <c r="M260" s="214"/>
      <c r="N260" s="215"/>
      <c r="O260" s="215"/>
      <c r="P260" s="215"/>
      <c r="Q260" s="215"/>
      <c r="R260" s="215"/>
      <c r="S260" s="215"/>
      <c r="T260" s="216"/>
      <c r="AT260" s="217" t="s">
        <v>147</v>
      </c>
      <c r="AU260" s="217" t="s">
        <v>145</v>
      </c>
      <c r="AV260" s="14" t="s">
        <v>145</v>
      </c>
      <c r="AW260" s="14" t="s">
        <v>30</v>
      </c>
      <c r="AX260" s="14" t="s">
        <v>73</v>
      </c>
      <c r="AY260" s="217" t="s">
        <v>137</v>
      </c>
    </row>
    <row r="261" spans="1:65" s="15" customFormat="1" ht="11.25" x14ac:dyDescent="0.2">
      <c r="B261" s="218"/>
      <c r="C261" s="219"/>
      <c r="D261" s="198" t="s">
        <v>147</v>
      </c>
      <c r="E261" s="220" t="s">
        <v>1</v>
      </c>
      <c r="F261" s="221" t="s">
        <v>150</v>
      </c>
      <c r="G261" s="219"/>
      <c r="H261" s="222">
        <v>0.78</v>
      </c>
      <c r="I261" s="223"/>
      <c r="J261" s="219"/>
      <c r="K261" s="219"/>
      <c r="L261" s="224"/>
      <c r="M261" s="225"/>
      <c r="N261" s="226"/>
      <c r="O261" s="226"/>
      <c r="P261" s="226"/>
      <c r="Q261" s="226"/>
      <c r="R261" s="226"/>
      <c r="S261" s="226"/>
      <c r="T261" s="227"/>
      <c r="AT261" s="228" t="s">
        <v>147</v>
      </c>
      <c r="AU261" s="228" t="s">
        <v>145</v>
      </c>
      <c r="AV261" s="15" t="s">
        <v>144</v>
      </c>
      <c r="AW261" s="15" t="s">
        <v>30</v>
      </c>
      <c r="AX261" s="15" t="s">
        <v>78</v>
      </c>
      <c r="AY261" s="228" t="s">
        <v>137</v>
      </c>
    </row>
    <row r="262" spans="1:65" s="2" customFormat="1" ht="24.2" customHeight="1" x14ac:dyDescent="0.2">
      <c r="A262" s="34"/>
      <c r="B262" s="35"/>
      <c r="C262" s="182" t="s">
        <v>253</v>
      </c>
      <c r="D262" s="182" t="s">
        <v>140</v>
      </c>
      <c r="E262" s="183" t="s">
        <v>254</v>
      </c>
      <c r="F262" s="184" t="s">
        <v>255</v>
      </c>
      <c r="G262" s="185" t="s">
        <v>249</v>
      </c>
      <c r="H262" s="186">
        <v>0.78</v>
      </c>
      <c r="I262" s="187"/>
      <c r="J262" s="188">
        <f>ROUND(I262*H262,2)</f>
        <v>0</v>
      </c>
      <c r="K262" s="189"/>
      <c r="L262" s="39"/>
      <c r="M262" s="190" t="s">
        <v>1</v>
      </c>
      <c r="N262" s="191" t="s">
        <v>39</v>
      </c>
      <c r="O262" s="71"/>
      <c r="P262" s="192">
        <f>O262*H262</f>
        <v>0</v>
      </c>
      <c r="Q262" s="192">
        <v>0.19500000000000001</v>
      </c>
      <c r="R262" s="192">
        <f>Q262*H262</f>
        <v>0.15210000000000001</v>
      </c>
      <c r="S262" s="192">
        <v>0</v>
      </c>
      <c r="T262" s="193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194" t="s">
        <v>144</v>
      </c>
      <c r="AT262" s="194" t="s">
        <v>140</v>
      </c>
      <c r="AU262" s="194" t="s">
        <v>145</v>
      </c>
      <c r="AY262" s="17" t="s">
        <v>137</v>
      </c>
      <c r="BE262" s="195">
        <f>IF(N262="základní",J262,0)</f>
        <v>0</v>
      </c>
      <c r="BF262" s="195">
        <f>IF(N262="snížená",J262,0)</f>
        <v>0</v>
      </c>
      <c r="BG262" s="195">
        <f>IF(N262="zákl. přenesená",J262,0)</f>
        <v>0</v>
      </c>
      <c r="BH262" s="195">
        <f>IF(N262="sníž. přenesená",J262,0)</f>
        <v>0</v>
      </c>
      <c r="BI262" s="195">
        <f>IF(N262="nulová",J262,0)</f>
        <v>0</v>
      </c>
      <c r="BJ262" s="17" t="s">
        <v>145</v>
      </c>
      <c r="BK262" s="195">
        <f>ROUND(I262*H262,2)</f>
        <v>0</v>
      </c>
      <c r="BL262" s="17" t="s">
        <v>144</v>
      </c>
      <c r="BM262" s="194" t="s">
        <v>256</v>
      </c>
    </row>
    <row r="263" spans="1:65" s="13" customFormat="1" ht="11.25" x14ac:dyDescent="0.2">
      <c r="B263" s="196"/>
      <c r="C263" s="197"/>
      <c r="D263" s="198" t="s">
        <v>147</v>
      </c>
      <c r="E263" s="199" t="s">
        <v>1</v>
      </c>
      <c r="F263" s="200" t="s">
        <v>251</v>
      </c>
      <c r="G263" s="197"/>
      <c r="H263" s="199" t="s">
        <v>1</v>
      </c>
      <c r="I263" s="201"/>
      <c r="J263" s="197"/>
      <c r="K263" s="197"/>
      <c r="L263" s="202"/>
      <c r="M263" s="203"/>
      <c r="N263" s="204"/>
      <c r="O263" s="204"/>
      <c r="P263" s="204"/>
      <c r="Q263" s="204"/>
      <c r="R263" s="204"/>
      <c r="S263" s="204"/>
      <c r="T263" s="205"/>
      <c r="AT263" s="206" t="s">
        <v>147</v>
      </c>
      <c r="AU263" s="206" t="s">
        <v>145</v>
      </c>
      <c r="AV263" s="13" t="s">
        <v>78</v>
      </c>
      <c r="AW263" s="13" t="s">
        <v>30</v>
      </c>
      <c r="AX263" s="13" t="s">
        <v>73</v>
      </c>
      <c r="AY263" s="206" t="s">
        <v>137</v>
      </c>
    </row>
    <row r="264" spans="1:65" s="14" customFormat="1" ht="11.25" x14ac:dyDescent="0.2">
      <c r="B264" s="207"/>
      <c r="C264" s="208"/>
      <c r="D264" s="198" t="s">
        <v>147</v>
      </c>
      <c r="E264" s="209" t="s">
        <v>1</v>
      </c>
      <c r="F264" s="210" t="s">
        <v>252</v>
      </c>
      <c r="G264" s="208"/>
      <c r="H264" s="211">
        <v>0.78</v>
      </c>
      <c r="I264" s="212"/>
      <c r="J264" s="208"/>
      <c r="K264" s="208"/>
      <c r="L264" s="213"/>
      <c r="M264" s="214"/>
      <c r="N264" s="215"/>
      <c r="O264" s="215"/>
      <c r="P264" s="215"/>
      <c r="Q264" s="215"/>
      <c r="R264" s="215"/>
      <c r="S264" s="215"/>
      <c r="T264" s="216"/>
      <c r="AT264" s="217" t="s">
        <v>147</v>
      </c>
      <c r="AU264" s="217" t="s">
        <v>145</v>
      </c>
      <c r="AV264" s="14" t="s">
        <v>145</v>
      </c>
      <c r="AW264" s="14" t="s">
        <v>30</v>
      </c>
      <c r="AX264" s="14" t="s">
        <v>73</v>
      </c>
      <c r="AY264" s="217" t="s">
        <v>137</v>
      </c>
    </row>
    <row r="265" spans="1:65" s="15" customFormat="1" ht="11.25" x14ac:dyDescent="0.2">
      <c r="B265" s="218"/>
      <c r="C265" s="219"/>
      <c r="D265" s="198" t="s">
        <v>147</v>
      </c>
      <c r="E265" s="220" t="s">
        <v>1</v>
      </c>
      <c r="F265" s="221" t="s">
        <v>150</v>
      </c>
      <c r="G265" s="219"/>
      <c r="H265" s="222">
        <v>0.78</v>
      </c>
      <c r="I265" s="223"/>
      <c r="J265" s="219"/>
      <c r="K265" s="219"/>
      <c r="L265" s="224"/>
      <c r="M265" s="225"/>
      <c r="N265" s="226"/>
      <c r="O265" s="226"/>
      <c r="P265" s="226"/>
      <c r="Q265" s="226"/>
      <c r="R265" s="226"/>
      <c r="S265" s="226"/>
      <c r="T265" s="227"/>
      <c r="AT265" s="228" t="s">
        <v>147</v>
      </c>
      <c r="AU265" s="228" t="s">
        <v>145</v>
      </c>
      <c r="AV265" s="15" t="s">
        <v>144</v>
      </c>
      <c r="AW265" s="15" t="s">
        <v>30</v>
      </c>
      <c r="AX265" s="15" t="s">
        <v>78</v>
      </c>
      <c r="AY265" s="228" t="s">
        <v>137</v>
      </c>
    </row>
    <row r="266" spans="1:65" s="12" customFormat="1" ht="22.9" customHeight="1" x14ac:dyDescent="0.2">
      <c r="B266" s="166"/>
      <c r="C266" s="167"/>
      <c r="D266" s="168" t="s">
        <v>72</v>
      </c>
      <c r="E266" s="180" t="s">
        <v>181</v>
      </c>
      <c r="F266" s="180" t="s">
        <v>257</v>
      </c>
      <c r="G266" s="167"/>
      <c r="H266" s="167"/>
      <c r="I266" s="170"/>
      <c r="J266" s="181">
        <f>BK266</f>
        <v>0</v>
      </c>
      <c r="K266" s="167"/>
      <c r="L266" s="172"/>
      <c r="M266" s="173"/>
      <c r="N266" s="174"/>
      <c r="O266" s="174"/>
      <c r="P266" s="175">
        <f>SUM(P267:P385)</f>
        <v>0</v>
      </c>
      <c r="Q266" s="174"/>
      <c r="R266" s="175">
        <f>SUM(R267:R385)</f>
        <v>9.509550000000002E-3</v>
      </c>
      <c r="S266" s="174"/>
      <c r="T266" s="176">
        <f>SUM(T267:T385)</f>
        <v>5.0229699999999999</v>
      </c>
      <c r="AR266" s="177" t="s">
        <v>78</v>
      </c>
      <c r="AT266" s="178" t="s">
        <v>72</v>
      </c>
      <c r="AU266" s="178" t="s">
        <v>78</v>
      </c>
      <c r="AY266" s="177" t="s">
        <v>137</v>
      </c>
      <c r="BK266" s="179">
        <f>SUM(BK267:BK385)</f>
        <v>0</v>
      </c>
    </row>
    <row r="267" spans="1:65" s="2" customFormat="1" ht="33" customHeight="1" x14ac:dyDescent="0.2">
      <c r="A267" s="34"/>
      <c r="B267" s="35"/>
      <c r="C267" s="182" t="s">
        <v>7</v>
      </c>
      <c r="D267" s="182" t="s">
        <v>140</v>
      </c>
      <c r="E267" s="183" t="s">
        <v>258</v>
      </c>
      <c r="F267" s="184" t="s">
        <v>259</v>
      </c>
      <c r="G267" s="185" t="s">
        <v>154</v>
      </c>
      <c r="H267" s="186">
        <v>41.115000000000002</v>
      </c>
      <c r="I267" s="187"/>
      <c r="J267" s="188">
        <f>ROUND(I267*H267,2)</f>
        <v>0</v>
      </c>
      <c r="K267" s="189"/>
      <c r="L267" s="39"/>
      <c r="M267" s="190" t="s">
        <v>1</v>
      </c>
      <c r="N267" s="191" t="s">
        <v>39</v>
      </c>
      <c r="O267" s="71"/>
      <c r="P267" s="192">
        <f>O267*H267</f>
        <v>0</v>
      </c>
      <c r="Q267" s="192">
        <v>1.2999999999999999E-4</v>
      </c>
      <c r="R267" s="192">
        <f>Q267*H267</f>
        <v>5.3449500000000002E-3</v>
      </c>
      <c r="S267" s="192">
        <v>0</v>
      </c>
      <c r="T267" s="193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194" t="s">
        <v>144</v>
      </c>
      <c r="AT267" s="194" t="s">
        <v>140</v>
      </c>
      <c r="AU267" s="194" t="s">
        <v>145</v>
      </c>
      <c r="AY267" s="17" t="s">
        <v>137</v>
      </c>
      <c r="BE267" s="195">
        <f>IF(N267="základní",J267,0)</f>
        <v>0</v>
      </c>
      <c r="BF267" s="195">
        <f>IF(N267="snížená",J267,0)</f>
        <v>0</v>
      </c>
      <c r="BG267" s="195">
        <f>IF(N267="zákl. přenesená",J267,0)</f>
        <v>0</v>
      </c>
      <c r="BH267" s="195">
        <f>IF(N267="sníž. přenesená",J267,0)</f>
        <v>0</v>
      </c>
      <c r="BI267" s="195">
        <f>IF(N267="nulová",J267,0)</f>
        <v>0</v>
      </c>
      <c r="BJ267" s="17" t="s">
        <v>145</v>
      </c>
      <c r="BK267" s="195">
        <f>ROUND(I267*H267,2)</f>
        <v>0</v>
      </c>
      <c r="BL267" s="17" t="s">
        <v>144</v>
      </c>
      <c r="BM267" s="194" t="s">
        <v>260</v>
      </c>
    </row>
    <row r="268" spans="1:65" s="13" customFormat="1" ht="11.25" x14ac:dyDescent="0.2">
      <c r="B268" s="196"/>
      <c r="C268" s="197"/>
      <c r="D268" s="198" t="s">
        <v>147</v>
      </c>
      <c r="E268" s="199" t="s">
        <v>1</v>
      </c>
      <c r="F268" s="200" t="s">
        <v>170</v>
      </c>
      <c r="G268" s="197"/>
      <c r="H268" s="199" t="s">
        <v>1</v>
      </c>
      <c r="I268" s="201"/>
      <c r="J268" s="197"/>
      <c r="K268" s="197"/>
      <c r="L268" s="202"/>
      <c r="M268" s="203"/>
      <c r="N268" s="204"/>
      <c r="O268" s="204"/>
      <c r="P268" s="204"/>
      <c r="Q268" s="204"/>
      <c r="R268" s="204"/>
      <c r="S268" s="204"/>
      <c r="T268" s="205"/>
      <c r="AT268" s="206" t="s">
        <v>147</v>
      </c>
      <c r="AU268" s="206" t="s">
        <v>145</v>
      </c>
      <c r="AV268" s="13" t="s">
        <v>78</v>
      </c>
      <c r="AW268" s="13" t="s">
        <v>30</v>
      </c>
      <c r="AX268" s="13" t="s">
        <v>73</v>
      </c>
      <c r="AY268" s="206" t="s">
        <v>137</v>
      </c>
    </row>
    <row r="269" spans="1:65" s="14" customFormat="1" ht="11.25" x14ac:dyDescent="0.2">
      <c r="B269" s="207"/>
      <c r="C269" s="208"/>
      <c r="D269" s="198" t="s">
        <v>147</v>
      </c>
      <c r="E269" s="209" t="s">
        <v>1</v>
      </c>
      <c r="F269" s="210" t="s">
        <v>171</v>
      </c>
      <c r="G269" s="208"/>
      <c r="H269" s="211">
        <v>3.3180000000000001</v>
      </c>
      <c r="I269" s="212"/>
      <c r="J269" s="208"/>
      <c r="K269" s="208"/>
      <c r="L269" s="213"/>
      <c r="M269" s="214"/>
      <c r="N269" s="215"/>
      <c r="O269" s="215"/>
      <c r="P269" s="215"/>
      <c r="Q269" s="215"/>
      <c r="R269" s="215"/>
      <c r="S269" s="215"/>
      <c r="T269" s="216"/>
      <c r="AT269" s="217" t="s">
        <v>147</v>
      </c>
      <c r="AU269" s="217" t="s">
        <v>145</v>
      </c>
      <c r="AV269" s="14" t="s">
        <v>145</v>
      </c>
      <c r="AW269" s="14" t="s">
        <v>30</v>
      </c>
      <c r="AX269" s="14" t="s">
        <v>73</v>
      </c>
      <c r="AY269" s="217" t="s">
        <v>137</v>
      </c>
    </row>
    <row r="270" spans="1:65" s="13" customFormat="1" ht="11.25" x14ac:dyDescent="0.2">
      <c r="B270" s="196"/>
      <c r="C270" s="197"/>
      <c r="D270" s="198" t="s">
        <v>147</v>
      </c>
      <c r="E270" s="199" t="s">
        <v>1</v>
      </c>
      <c r="F270" s="200" t="s">
        <v>172</v>
      </c>
      <c r="G270" s="197"/>
      <c r="H270" s="199" t="s">
        <v>1</v>
      </c>
      <c r="I270" s="201"/>
      <c r="J270" s="197"/>
      <c r="K270" s="197"/>
      <c r="L270" s="202"/>
      <c r="M270" s="203"/>
      <c r="N270" s="204"/>
      <c r="O270" s="204"/>
      <c r="P270" s="204"/>
      <c r="Q270" s="204"/>
      <c r="R270" s="204"/>
      <c r="S270" s="204"/>
      <c r="T270" s="205"/>
      <c r="AT270" s="206" t="s">
        <v>147</v>
      </c>
      <c r="AU270" s="206" t="s">
        <v>145</v>
      </c>
      <c r="AV270" s="13" t="s">
        <v>78</v>
      </c>
      <c r="AW270" s="13" t="s">
        <v>30</v>
      </c>
      <c r="AX270" s="13" t="s">
        <v>73</v>
      </c>
      <c r="AY270" s="206" t="s">
        <v>137</v>
      </c>
    </row>
    <row r="271" spans="1:65" s="14" customFormat="1" ht="11.25" x14ac:dyDescent="0.2">
      <c r="B271" s="207"/>
      <c r="C271" s="208"/>
      <c r="D271" s="198" t="s">
        <v>147</v>
      </c>
      <c r="E271" s="209" t="s">
        <v>1</v>
      </c>
      <c r="F271" s="210" t="s">
        <v>173</v>
      </c>
      <c r="G271" s="208"/>
      <c r="H271" s="211">
        <v>3.9660000000000002</v>
      </c>
      <c r="I271" s="212"/>
      <c r="J271" s="208"/>
      <c r="K271" s="208"/>
      <c r="L271" s="213"/>
      <c r="M271" s="214"/>
      <c r="N271" s="215"/>
      <c r="O271" s="215"/>
      <c r="P271" s="215"/>
      <c r="Q271" s="215"/>
      <c r="R271" s="215"/>
      <c r="S271" s="215"/>
      <c r="T271" s="216"/>
      <c r="AT271" s="217" t="s">
        <v>147</v>
      </c>
      <c r="AU271" s="217" t="s">
        <v>145</v>
      </c>
      <c r="AV271" s="14" t="s">
        <v>145</v>
      </c>
      <c r="AW271" s="14" t="s">
        <v>30</v>
      </c>
      <c r="AX271" s="14" t="s">
        <v>73</v>
      </c>
      <c r="AY271" s="217" t="s">
        <v>137</v>
      </c>
    </row>
    <row r="272" spans="1:65" s="13" customFormat="1" ht="11.25" x14ac:dyDescent="0.2">
      <c r="B272" s="196"/>
      <c r="C272" s="197"/>
      <c r="D272" s="198" t="s">
        <v>147</v>
      </c>
      <c r="E272" s="199" t="s">
        <v>1</v>
      </c>
      <c r="F272" s="200" t="s">
        <v>174</v>
      </c>
      <c r="G272" s="197"/>
      <c r="H272" s="199" t="s">
        <v>1</v>
      </c>
      <c r="I272" s="201"/>
      <c r="J272" s="197"/>
      <c r="K272" s="197"/>
      <c r="L272" s="202"/>
      <c r="M272" s="203"/>
      <c r="N272" s="204"/>
      <c r="O272" s="204"/>
      <c r="P272" s="204"/>
      <c r="Q272" s="204"/>
      <c r="R272" s="204"/>
      <c r="S272" s="204"/>
      <c r="T272" s="205"/>
      <c r="AT272" s="206" t="s">
        <v>147</v>
      </c>
      <c r="AU272" s="206" t="s">
        <v>145</v>
      </c>
      <c r="AV272" s="13" t="s">
        <v>78</v>
      </c>
      <c r="AW272" s="13" t="s">
        <v>30</v>
      </c>
      <c r="AX272" s="13" t="s">
        <v>73</v>
      </c>
      <c r="AY272" s="206" t="s">
        <v>137</v>
      </c>
    </row>
    <row r="273" spans="1:65" s="14" customFormat="1" ht="11.25" x14ac:dyDescent="0.2">
      <c r="B273" s="207"/>
      <c r="C273" s="208"/>
      <c r="D273" s="198" t="s">
        <v>147</v>
      </c>
      <c r="E273" s="209" t="s">
        <v>1</v>
      </c>
      <c r="F273" s="210" t="s">
        <v>175</v>
      </c>
      <c r="G273" s="208"/>
      <c r="H273" s="211">
        <v>21.07</v>
      </c>
      <c r="I273" s="212"/>
      <c r="J273" s="208"/>
      <c r="K273" s="208"/>
      <c r="L273" s="213"/>
      <c r="M273" s="214"/>
      <c r="N273" s="215"/>
      <c r="O273" s="215"/>
      <c r="P273" s="215"/>
      <c r="Q273" s="215"/>
      <c r="R273" s="215"/>
      <c r="S273" s="215"/>
      <c r="T273" s="216"/>
      <c r="AT273" s="217" t="s">
        <v>147</v>
      </c>
      <c r="AU273" s="217" t="s">
        <v>145</v>
      </c>
      <c r="AV273" s="14" t="s">
        <v>145</v>
      </c>
      <c r="AW273" s="14" t="s">
        <v>30</v>
      </c>
      <c r="AX273" s="14" t="s">
        <v>73</v>
      </c>
      <c r="AY273" s="217" t="s">
        <v>137</v>
      </c>
    </row>
    <row r="274" spans="1:65" s="13" customFormat="1" ht="11.25" x14ac:dyDescent="0.2">
      <c r="B274" s="196"/>
      <c r="C274" s="197"/>
      <c r="D274" s="198" t="s">
        <v>147</v>
      </c>
      <c r="E274" s="199" t="s">
        <v>1</v>
      </c>
      <c r="F274" s="200" t="s">
        <v>176</v>
      </c>
      <c r="G274" s="197"/>
      <c r="H274" s="199" t="s">
        <v>1</v>
      </c>
      <c r="I274" s="201"/>
      <c r="J274" s="197"/>
      <c r="K274" s="197"/>
      <c r="L274" s="202"/>
      <c r="M274" s="203"/>
      <c r="N274" s="204"/>
      <c r="O274" s="204"/>
      <c r="P274" s="204"/>
      <c r="Q274" s="204"/>
      <c r="R274" s="204"/>
      <c r="S274" s="204"/>
      <c r="T274" s="205"/>
      <c r="AT274" s="206" t="s">
        <v>147</v>
      </c>
      <c r="AU274" s="206" t="s">
        <v>145</v>
      </c>
      <c r="AV274" s="13" t="s">
        <v>78</v>
      </c>
      <c r="AW274" s="13" t="s">
        <v>30</v>
      </c>
      <c r="AX274" s="13" t="s">
        <v>73</v>
      </c>
      <c r="AY274" s="206" t="s">
        <v>137</v>
      </c>
    </row>
    <row r="275" spans="1:65" s="14" customFormat="1" ht="11.25" x14ac:dyDescent="0.2">
      <c r="B275" s="207"/>
      <c r="C275" s="208"/>
      <c r="D275" s="198" t="s">
        <v>147</v>
      </c>
      <c r="E275" s="209" t="s">
        <v>1</v>
      </c>
      <c r="F275" s="210" t="s">
        <v>177</v>
      </c>
      <c r="G275" s="208"/>
      <c r="H275" s="211">
        <v>12.760999999999999</v>
      </c>
      <c r="I275" s="212"/>
      <c r="J275" s="208"/>
      <c r="K275" s="208"/>
      <c r="L275" s="213"/>
      <c r="M275" s="214"/>
      <c r="N275" s="215"/>
      <c r="O275" s="215"/>
      <c r="P275" s="215"/>
      <c r="Q275" s="215"/>
      <c r="R275" s="215"/>
      <c r="S275" s="215"/>
      <c r="T275" s="216"/>
      <c r="AT275" s="217" t="s">
        <v>147</v>
      </c>
      <c r="AU275" s="217" t="s">
        <v>145</v>
      </c>
      <c r="AV275" s="14" t="s">
        <v>145</v>
      </c>
      <c r="AW275" s="14" t="s">
        <v>30</v>
      </c>
      <c r="AX275" s="14" t="s">
        <v>73</v>
      </c>
      <c r="AY275" s="217" t="s">
        <v>137</v>
      </c>
    </row>
    <row r="276" spans="1:65" s="15" customFormat="1" ht="11.25" x14ac:dyDescent="0.2">
      <c r="B276" s="218"/>
      <c r="C276" s="219"/>
      <c r="D276" s="198" t="s">
        <v>147</v>
      </c>
      <c r="E276" s="220" t="s">
        <v>1</v>
      </c>
      <c r="F276" s="221" t="s">
        <v>150</v>
      </c>
      <c r="G276" s="219"/>
      <c r="H276" s="222">
        <v>41.114999999999995</v>
      </c>
      <c r="I276" s="223"/>
      <c r="J276" s="219"/>
      <c r="K276" s="219"/>
      <c r="L276" s="224"/>
      <c r="M276" s="225"/>
      <c r="N276" s="226"/>
      <c r="O276" s="226"/>
      <c r="P276" s="226"/>
      <c r="Q276" s="226"/>
      <c r="R276" s="226"/>
      <c r="S276" s="226"/>
      <c r="T276" s="227"/>
      <c r="AT276" s="228" t="s">
        <v>147</v>
      </c>
      <c r="AU276" s="228" t="s">
        <v>145</v>
      </c>
      <c r="AV276" s="15" t="s">
        <v>144</v>
      </c>
      <c r="AW276" s="15" t="s">
        <v>30</v>
      </c>
      <c r="AX276" s="15" t="s">
        <v>78</v>
      </c>
      <c r="AY276" s="228" t="s">
        <v>137</v>
      </c>
    </row>
    <row r="277" spans="1:65" s="2" customFormat="1" ht="24.2" customHeight="1" x14ac:dyDescent="0.2">
      <c r="A277" s="34"/>
      <c r="B277" s="35"/>
      <c r="C277" s="182" t="s">
        <v>261</v>
      </c>
      <c r="D277" s="182" t="s">
        <v>140</v>
      </c>
      <c r="E277" s="183" t="s">
        <v>262</v>
      </c>
      <c r="F277" s="184" t="s">
        <v>263</v>
      </c>
      <c r="G277" s="185" t="s">
        <v>154</v>
      </c>
      <c r="H277" s="186">
        <v>41.115000000000002</v>
      </c>
      <c r="I277" s="187"/>
      <c r="J277" s="188">
        <f>ROUND(I277*H277,2)</f>
        <v>0</v>
      </c>
      <c r="K277" s="189"/>
      <c r="L277" s="39"/>
      <c r="M277" s="190" t="s">
        <v>1</v>
      </c>
      <c r="N277" s="191" t="s">
        <v>39</v>
      </c>
      <c r="O277" s="71"/>
      <c r="P277" s="192">
        <f>O277*H277</f>
        <v>0</v>
      </c>
      <c r="Q277" s="192">
        <v>4.0000000000000003E-5</v>
      </c>
      <c r="R277" s="192">
        <f>Q277*H277</f>
        <v>1.6446000000000002E-3</v>
      </c>
      <c r="S277" s="192">
        <v>0</v>
      </c>
      <c r="T277" s="193">
        <f>S277*H277</f>
        <v>0</v>
      </c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R277" s="194" t="s">
        <v>144</v>
      </c>
      <c r="AT277" s="194" t="s">
        <v>140</v>
      </c>
      <c r="AU277" s="194" t="s">
        <v>145</v>
      </c>
      <c r="AY277" s="17" t="s">
        <v>137</v>
      </c>
      <c r="BE277" s="195">
        <f>IF(N277="základní",J277,0)</f>
        <v>0</v>
      </c>
      <c r="BF277" s="195">
        <f>IF(N277="snížená",J277,0)</f>
        <v>0</v>
      </c>
      <c r="BG277" s="195">
        <f>IF(N277="zákl. přenesená",J277,0)</f>
        <v>0</v>
      </c>
      <c r="BH277" s="195">
        <f>IF(N277="sníž. přenesená",J277,0)</f>
        <v>0</v>
      </c>
      <c r="BI277" s="195">
        <f>IF(N277="nulová",J277,0)</f>
        <v>0</v>
      </c>
      <c r="BJ277" s="17" t="s">
        <v>145</v>
      </c>
      <c r="BK277" s="195">
        <f>ROUND(I277*H277,2)</f>
        <v>0</v>
      </c>
      <c r="BL277" s="17" t="s">
        <v>144</v>
      </c>
      <c r="BM277" s="194" t="s">
        <v>264</v>
      </c>
    </row>
    <row r="278" spans="1:65" s="13" customFormat="1" ht="11.25" x14ac:dyDescent="0.2">
      <c r="B278" s="196"/>
      <c r="C278" s="197"/>
      <c r="D278" s="198" t="s">
        <v>147</v>
      </c>
      <c r="E278" s="199" t="s">
        <v>1</v>
      </c>
      <c r="F278" s="200" t="s">
        <v>170</v>
      </c>
      <c r="G278" s="197"/>
      <c r="H278" s="199" t="s">
        <v>1</v>
      </c>
      <c r="I278" s="201"/>
      <c r="J278" s="197"/>
      <c r="K278" s="197"/>
      <c r="L278" s="202"/>
      <c r="M278" s="203"/>
      <c r="N278" s="204"/>
      <c r="O278" s="204"/>
      <c r="P278" s="204"/>
      <c r="Q278" s="204"/>
      <c r="R278" s="204"/>
      <c r="S278" s="204"/>
      <c r="T278" s="205"/>
      <c r="AT278" s="206" t="s">
        <v>147</v>
      </c>
      <c r="AU278" s="206" t="s">
        <v>145</v>
      </c>
      <c r="AV278" s="13" t="s">
        <v>78</v>
      </c>
      <c r="AW278" s="13" t="s">
        <v>30</v>
      </c>
      <c r="AX278" s="13" t="s">
        <v>73</v>
      </c>
      <c r="AY278" s="206" t="s">
        <v>137</v>
      </c>
    </row>
    <row r="279" spans="1:65" s="14" customFormat="1" ht="11.25" x14ac:dyDescent="0.2">
      <c r="B279" s="207"/>
      <c r="C279" s="208"/>
      <c r="D279" s="198" t="s">
        <v>147</v>
      </c>
      <c r="E279" s="209" t="s">
        <v>1</v>
      </c>
      <c r="F279" s="210" t="s">
        <v>171</v>
      </c>
      <c r="G279" s="208"/>
      <c r="H279" s="211">
        <v>3.3180000000000001</v>
      </c>
      <c r="I279" s="212"/>
      <c r="J279" s="208"/>
      <c r="K279" s="208"/>
      <c r="L279" s="213"/>
      <c r="M279" s="214"/>
      <c r="N279" s="215"/>
      <c r="O279" s="215"/>
      <c r="P279" s="215"/>
      <c r="Q279" s="215"/>
      <c r="R279" s="215"/>
      <c r="S279" s="215"/>
      <c r="T279" s="216"/>
      <c r="AT279" s="217" t="s">
        <v>147</v>
      </c>
      <c r="AU279" s="217" t="s">
        <v>145</v>
      </c>
      <c r="AV279" s="14" t="s">
        <v>145</v>
      </c>
      <c r="AW279" s="14" t="s">
        <v>30</v>
      </c>
      <c r="AX279" s="14" t="s">
        <v>73</v>
      </c>
      <c r="AY279" s="217" t="s">
        <v>137</v>
      </c>
    </row>
    <row r="280" spans="1:65" s="13" customFormat="1" ht="11.25" x14ac:dyDescent="0.2">
      <c r="B280" s="196"/>
      <c r="C280" s="197"/>
      <c r="D280" s="198" t="s">
        <v>147</v>
      </c>
      <c r="E280" s="199" t="s">
        <v>1</v>
      </c>
      <c r="F280" s="200" t="s">
        <v>172</v>
      </c>
      <c r="G280" s="197"/>
      <c r="H280" s="199" t="s">
        <v>1</v>
      </c>
      <c r="I280" s="201"/>
      <c r="J280" s="197"/>
      <c r="K280" s="197"/>
      <c r="L280" s="202"/>
      <c r="M280" s="203"/>
      <c r="N280" s="204"/>
      <c r="O280" s="204"/>
      <c r="P280" s="204"/>
      <c r="Q280" s="204"/>
      <c r="R280" s="204"/>
      <c r="S280" s="204"/>
      <c r="T280" s="205"/>
      <c r="AT280" s="206" t="s">
        <v>147</v>
      </c>
      <c r="AU280" s="206" t="s">
        <v>145</v>
      </c>
      <c r="AV280" s="13" t="s">
        <v>78</v>
      </c>
      <c r="AW280" s="13" t="s">
        <v>30</v>
      </c>
      <c r="AX280" s="13" t="s">
        <v>73</v>
      </c>
      <c r="AY280" s="206" t="s">
        <v>137</v>
      </c>
    </row>
    <row r="281" spans="1:65" s="14" customFormat="1" ht="11.25" x14ac:dyDescent="0.2">
      <c r="B281" s="207"/>
      <c r="C281" s="208"/>
      <c r="D281" s="198" t="s">
        <v>147</v>
      </c>
      <c r="E281" s="209" t="s">
        <v>1</v>
      </c>
      <c r="F281" s="210" t="s">
        <v>173</v>
      </c>
      <c r="G281" s="208"/>
      <c r="H281" s="211">
        <v>3.9660000000000002</v>
      </c>
      <c r="I281" s="212"/>
      <c r="J281" s="208"/>
      <c r="K281" s="208"/>
      <c r="L281" s="213"/>
      <c r="M281" s="214"/>
      <c r="N281" s="215"/>
      <c r="O281" s="215"/>
      <c r="P281" s="215"/>
      <c r="Q281" s="215"/>
      <c r="R281" s="215"/>
      <c r="S281" s="215"/>
      <c r="T281" s="216"/>
      <c r="AT281" s="217" t="s">
        <v>147</v>
      </c>
      <c r="AU281" s="217" t="s">
        <v>145</v>
      </c>
      <c r="AV281" s="14" t="s">
        <v>145</v>
      </c>
      <c r="AW281" s="14" t="s">
        <v>30</v>
      </c>
      <c r="AX281" s="14" t="s">
        <v>73</v>
      </c>
      <c r="AY281" s="217" t="s">
        <v>137</v>
      </c>
    </row>
    <row r="282" spans="1:65" s="13" customFormat="1" ht="11.25" x14ac:dyDescent="0.2">
      <c r="B282" s="196"/>
      <c r="C282" s="197"/>
      <c r="D282" s="198" t="s">
        <v>147</v>
      </c>
      <c r="E282" s="199" t="s">
        <v>1</v>
      </c>
      <c r="F282" s="200" t="s">
        <v>174</v>
      </c>
      <c r="G282" s="197"/>
      <c r="H282" s="199" t="s">
        <v>1</v>
      </c>
      <c r="I282" s="201"/>
      <c r="J282" s="197"/>
      <c r="K282" s="197"/>
      <c r="L282" s="202"/>
      <c r="M282" s="203"/>
      <c r="N282" s="204"/>
      <c r="O282" s="204"/>
      <c r="P282" s="204"/>
      <c r="Q282" s="204"/>
      <c r="R282" s="204"/>
      <c r="S282" s="204"/>
      <c r="T282" s="205"/>
      <c r="AT282" s="206" t="s">
        <v>147</v>
      </c>
      <c r="AU282" s="206" t="s">
        <v>145</v>
      </c>
      <c r="AV282" s="13" t="s">
        <v>78</v>
      </c>
      <c r="AW282" s="13" t="s">
        <v>30</v>
      </c>
      <c r="AX282" s="13" t="s">
        <v>73</v>
      </c>
      <c r="AY282" s="206" t="s">
        <v>137</v>
      </c>
    </row>
    <row r="283" spans="1:65" s="14" customFormat="1" ht="11.25" x14ac:dyDescent="0.2">
      <c r="B283" s="207"/>
      <c r="C283" s="208"/>
      <c r="D283" s="198" t="s">
        <v>147</v>
      </c>
      <c r="E283" s="209" t="s">
        <v>1</v>
      </c>
      <c r="F283" s="210" t="s">
        <v>175</v>
      </c>
      <c r="G283" s="208"/>
      <c r="H283" s="211">
        <v>21.07</v>
      </c>
      <c r="I283" s="212"/>
      <c r="J283" s="208"/>
      <c r="K283" s="208"/>
      <c r="L283" s="213"/>
      <c r="M283" s="214"/>
      <c r="N283" s="215"/>
      <c r="O283" s="215"/>
      <c r="P283" s="215"/>
      <c r="Q283" s="215"/>
      <c r="R283" s="215"/>
      <c r="S283" s="215"/>
      <c r="T283" s="216"/>
      <c r="AT283" s="217" t="s">
        <v>147</v>
      </c>
      <c r="AU283" s="217" t="s">
        <v>145</v>
      </c>
      <c r="AV283" s="14" t="s">
        <v>145</v>
      </c>
      <c r="AW283" s="14" t="s">
        <v>30</v>
      </c>
      <c r="AX283" s="14" t="s">
        <v>73</v>
      </c>
      <c r="AY283" s="217" t="s">
        <v>137</v>
      </c>
    </row>
    <row r="284" spans="1:65" s="13" customFormat="1" ht="11.25" x14ac:dyDescent="0.2">
      <c r="B284" s="196"/>
      <c r="C284" s="197"/>
      <c r="D284" s="198" t="s">
        <v>147</v>
      </c>
      <c r="E284" s="199" t="s">
        <v>1</v>
      </c>
      <c r="F284" s="200" t="s">
        <v>176</v>
      </c>
      <c r="G284" s="197"/>
      <c r="H284" s="199" t="s">
        <v>1</v>
      </c>
      <c r="I284" s="201"/>
      <c r="J284" s="197"/>
      <c r="K284" s="197"/>
      <c r="L284" s="202"/>
      <c r="M284" s="203"/>
      <c r="N284" s="204"/>
      <c r="O284" s="204"/>
      <c r="P284" s="204"/>
      <c r="Q284" s="204"/>
      <c r="R284" s="204"/>
      <c r="S284" s="204"/>
      <c r="T284" s="205"/>
      <c r="AT284" s="206" t="s">
        <v>147</v>
      </c>
      <c r="AU284" s="206" t="s">
        <v>145</v>
      </c>
      <c r="AV284" s="13" t="s">
        <v>78</v>
      </c>
      <c r="AW284" s="13" t="s">
        <v>30</v>
      </c>
      <c r="AX284" s="13" t="s">
        <v>73</v>
      </c>
      <c r="AY284" s="206" t="s">
        <v>137</v>
      </c>
    </row>
    <row r="285" spans="1:65" s="14" customFormat="1" ht="11.25" x14ac:dyDescent="0.2">
      <c r="B285" s="207"/>
      <c r="C285" s="208"/>
      <c r="D285" s="198" t="s">
        <v>147</v>
      </c>
      <c r="E285" s="209" t="s">
        <v>1</v>
      </c>
      <c r="F285" s="210" t="s">
        <v>177</v>
      </c>
      <c r="G285" s="208"/>
      <c r="H285" s="211">
        <v>12.760999999999999</v>
      </c>
      <c r="I285" s="212"/>
      <c r="J285" s="208"/>
      <c r="K285" s="208"/>
      <c r="L285" s="213"/>
      <c r="M285" s="214"/>
      <c r="N285" s="215"/>
      <c r="O285" s="215"/>
      <c r="P285" s="215"/>
      <c r="Q285" s="215"/>
      <c r="R285" s="215"/>
      <c r="S285" s="215"/>
      <c r="T285" s="216"/>
      <c r="AT285" s="217" t="s">
        <v>147</v>
      </c>
      <c r="AU285" s="217" t="s">
        <v>145</v>
      </c>
      <c r="AV285" s="14" t="s">
        <v>145</v>
      </c>
      <c r="AW285" s="14" t="s">
        <v>30</v>
      </c>
      <c r="AX285" s="14" t="s">
        <v>73</v>
      </c>
      <c r="AY285" s="217" t="s">
        <v>137</v>
      </c>
    </row>
    <row r="286" spans="1:65" s="15" customFormat="1" ht="11.25" x14ac:dyDescent="0.2">
      <c r="B286" s="218"/>
      <c r="C286" s="219"/>
      <c r="D286" s="198" t="s">
        <v>147</v>
      </c>
      <c r="E286" s="220" t="s">
        <v>1</v>
      </c>
      <c r="F286" s="221" t="s">
        <v>150</v>
      </c>
      <c r="G286" s="219"/>
      <c r="H286" s="222">
        <v>41.114999999999995</v>
      </c>
      <c r="I286" s="223"/>
      <c r="J286" s="219"/>
      <c r="K286" s="219"/>
      <c r="L286" s="224"/>
      <c r="M286" s="225"/>
      <c r="N286" s="226"/>
      <c r="O286" s="226"/>
      <c r="P286" s="226"/>
      <c r="Q286" s="226"/>
      <c r="R286" s="226"/>
      <c r="S286" s="226"/>
      <c r="T286" s="227"/>
      <c r="AT286" s="228" t="s">
        <v>147</v>
      </c>
      <c r="AU286" s="228" t="s">
        <v>145</v>
      </c>
      <c r="AV286" s="15" t="s">
        <v>144</v>
      </c>
      <c r="AW286" s="15" t="s">
        <v>30</v>
      </c>
      <c r="AX286" s="15" t="s">
        <v>78</v>
      </c>
      <c r="AY286" s="228" t="s">
        <v>137</v>
      </c>
    </row>
    <row r="287" spans="1:65" s="2" customFormat="1" ht="16.5" customHeight="1" x14ac:dyDescent="0.2">
      <c r="A287" s="34"/>
      <c r="B287" s="35"/>
      <c r="C287" s="182" t="s">
        <v>265</v>
      </c>
      <c r="D287" s="182" t="s">
        <v>140</v>
      </c>
      <c r="E287" s="183" t="s">
        <v>266</v>
      </c>
      <c r="F287" s="184" t="s">
        <v>267</v>
      </c>
      <c r="G287" s="185" t="s">
        <v>154</v>
      </c>
      <c r="H287" s="186">
        <v>4500</v>
      </c>
      <c r="I287" s="187"/>
      <c r="J287" s="188">
        <f>ROUND(I287*H287,2)</f>
        <v>0</v>
      </c>
      <c r="K287" s="189"/>
      <c r="L287" s="39"/>
      <c r="M287" s="190" t="s">
        <v>1</v>
      </c>
      <c r="N287" s="191" t="s">
        <v>39</v>
      </c>
      <c r="O287" s="71"/>
      <c r="P287" s="192">
        <f>O287*H287</f>
        <v>0</v>
      </c>
      <c r="Q287" s="192">
        <v>0</v>
      </c>
      <c r="R287" s="192">
        <f>Q287*H287</f>
        <v>0</v>
      </c>
      <c r="S287" s="192">
        <v>0</v>
      </c>
      <c r="T287" s="193">
        <f>S287*H287</f>
        <v>0</v>
      </c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R287" s="194" t="s">
        <v>144</v>
      </c>
      <c r="AT287" s="194" t="s">
        <v>140</v>
      </c>
      <c r="AU287" s="194" t="s">
        <v>145</v>
      </c>
      <c r="AY287" s="17" t="s">
        <v>137</v>
      </c>
      <c r="BE287" s="195">
        <f>IF(N287="základní",J287,0)</f>
        <v>0</v>
      </c>
      <c r="BF287" s="195">
        <f>IF(N287="snížená",J287,0)</f>
        <v>0</v>
      </c>
      <c r="BG287" s="195">
        <f>IF(N287="zákl. přenesená",J287,0)</f>
        <v>0</v>
      </c>
      <c r="BH287" s="195">
        <f>IF(N287="sníž. přenesená",J287,0)</f>
        <v>0</v>
      </c>
      <c r="BI287" s="195">
        <f>IF(N287="nulová",J287,0)</f>
        <v>0</v>
      </c>
      <c r="BJ287" s="17" t="s">
        <v>145</v>
      </c>
      <c r="BK287" s="195">
        <f>ROUND(I287*H287,2)</f>
        <v>0</v>
      </c>
      <c r="BL287" s="17" t="s">
        <v>144</v>
      </c>
      <c r="BM287" s="194" t="s">
        <v>268</v>
      </c>
    </row>
    <row r="288" spans="1:65" s="13" customFormat="1" ht="11.25" x14ac:dyDescent="0.2">
      <c r="B288" s="196"/>
      <c r="C288" s="197"/>
      <c r="D288" s="198" t="s">
        <v>147</v>
      </c>
      <c r="E288" s="199" t="s">
        <v>1</v>
      </c>
      <c r="F288" s="200" t="s">
        <v>269</v>
      </c>
      <c r="G288" s="197"/>
      <c r="H288" s="199" t="s">
        <v>1</v>
      </c>
      <c r="I288" s="201"/>
      <c r="J288" s="197"/>
      <c r="K288" s="197"/>
      <c r="L288" s="202"/>
      <c r="M288" s="203"/>
      <c r="N288" s="204"/>
      <c r="O288" s="204"/>
      <c r="P288" s="204"/>
      <c r="Q288" s="204"/>
      <c r="R288" s="204"/>
      <c r="S288" s="204"/>
      <c r="T288" s="205"/>
      <c r="AT288" s="206" t="s">
        <v>147</v>
      </c>
      <c r="AU288" s="206" t="s">
        <v>145</v>
      </c>
      <c r="AV288" s="13" t="s">
        <v>78</v>
      </c>
      <c r="AW288" s="13" t="s">
        <v>30</v>
      </c>
      <c r="AX288" s="13" t="s">
        <v>73</v>
      </c>
      <c r="AY288" s="206" t="s">
        <v>137</v>
      </c>
    </row>
    <row r="289" spans="1:65" s="14" customFormat="1" ht="11.25" x14ac:dyDescent="0.2">
      <c r="B289" s="207"/>
      <c r="C289" s="208"/>
      <c r="D289" s="198" t="s">
        <v>147</v>
      </c>
      <c r="E289" s="209" t="s">
        <v>1</v>
      </c>
      <c r="F289" s="210" t="s">
        <v>270</v>
      </c>
      <c r="G289" s="208"/>
      <c r="H289" s="211">
        <v>4500</v>
      </c>
      <c r="I289" s="212"/>
      <c r="J289" s="208"/>
      <c r="K289" s="208"/>
      <c r="L289" s="213"/>
      <c r="M289" s="214"/>
      <c r="N289" s="215"/>
      <c r="O289" s="215"/>
      <c r="P289" s="215"/>
      <c r="Q289" s="215"/>
      <c r="R289" s="215"/>
      <c r="S289" s="215"/>
      <c r="T289" s="216"/>
      <c r="AT289" s="217" t="s">
        <v>147</v>
      </c>
      <c r="AU289" s="217" t="s">
        <v>145</v>
      </c>
      <c r="AV289" s="14" t="s">
        <v>145</v>
      </c>
      <c r="AW289" s="14" t="s">
        <v>30</v>
      </c>
      <c r="AX289" s="14" t="s">
        <v>78</v>
      </c>
      <c r="AY289" s="217" t="s">
        <v>137</v>
      </c>
    </row>
    <row r="290" spans="1:65" s="2" customFormat="1" ht="24.2" customHeight="1" x14ac:dyDescent="0.2">
      <c r="A290" s="34"/>
      <c r="B290" s="35"/>
      <c r="C290" s="182" t="s">
        <v>271</v>
      </c>
      <c r="D290" s="182" t="s">
        <v>140</v>
      </c>
      <c r="E290" s="183" t="s">
        <v>272</v>
      </c>
      <c r="F290" s="184" t="s">
        <v>273</v>
      </c>
      <c r="G290" s="185" t="s">
        <v>154</v>
      </c>
      <c r="H290" s="186">
        <v>1.5</v>
      </c>
      <c r="I290" s="187"/>
      <c r="J290" s="188">
        <f>ROUND(I290*H290,2)</f>
        <v>0</v>
      </c>
      <c r="K290" s="189"/>
      <c r="L290" s="39"/>
      <c r="M290" s="190" t="s">
        <v>1</v>
      </c>
      <c r="N290" s="191" t="s">
        <v>39</v>
      </c>
      <c r="O290" s="71"/>
      <c r="P290" s="192">
        <f>O290*H290</f>
        <v>0</v>
      </c>
      <c r="Q290" s="192">
        <v>0</v>
      </c>
      <c r="R290" s="192">
        <f>Q290*H290</f>
        <v>0</v>
      </c>
      <c r="S290" s="192">
        <v>0.26100000000000001</v>
      </c>
      <c r="T290" s="193">
        <f>S290*H290</f>
        <v>0.39150000000000001</v>
      </c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R290" s="194" t="s">
        <v>144</v>
      </c>
      <c r="AT290" s="194" t="s">
        <v>140</v>
      </c>
      <c r="AU290" s="194" t="s">
        <v>145</v>
      </c>
      <c r="AY290" s="17" t="s">
        <v>137</v>
      </c>
      <c r="BE290" s="195">
        <f>IF(N290="základní",J290,0)</f>
        <v>0</v>
      </c>
      <c r="BF290" s="195">
        <f>IF(N290="snížená",J290,0)</f>
        <v>0</v>
      </c>
      <c r="BG290" s="195">
        <f>IF(N290="zákl. přenesená",J290,0)</f>
        <v>0</v>
      </c>
      <c r="BH290" s="195">
        <f>IF(N290="sníž. přenesená",J290,0)</f>
        <v>0</v>
      </c>
      <c r="BI290" s="195">
        <f>IF(N290="nulová",J290,0)</f>
        <v>0</v>
      </c>
      <c r="BJ290" s="17" t="s">
        <v>145</v>
      </c>
      <c r="BK290" s="195">
        <f>ROUND(I290*H290,2)</f>
        <v>0</v>
      </c>
      <c r="BL290" s="17" t="s">
        <v>144</v>
      </c>
      <c r="BM290" s="194" t="s">
        <v>274</v>
      </c>
    </row>
    <row r="291" spans="1:65" s="13" customFormat="1" ht="11.25" x14ac:dyDescent="0.2">
      <c r="B291" s="196"/>
      <c r="C291" s="197"/>
      <c r="D291" s="198" t="s">
        <v>147</v>
      </c>
      <c r="E291" s="199" t="s">
        <v>1</v>
      </c>
      <c r="F291" s="200" t="s">
        <v>275</v>
      </c>
      <c r="G291" s="197"/>
      <c r="H291" s="199" t="s">
        <v>1</v>
      </c>
      <c r="I291" s="201"/>
      <c r="J291" s="197"/>
      <c r="K291" s="197"/>
      <c r="L291" s="202"/>
      <c r="M291" s="203"/>
      <c r="N291" s="204"/>
      <c r="O291" s="204"/>
      <c r="P291" s="204"/>
      <c r="Q291" s="204"/>
      <c r="R291" s="204"/>
      <c r="S291" s="204"/>
      <c r="T291" s="205"/>
      <c r="AT291" s="206" t="s">
        <v>147</v>
      </c>
      <c r="AU291" s="206" t="s">
        <v>145</v>
      </c>
      <c r="AV291" s="13" t="s">
        <v>78</v>
      </c>
      <c r="AW291" s="13" t="s">
        <v>30</v>
      </c>
      <c r="AX291" s="13" t="s">
        <v>73</v>
      </c>
      <c r="AY291" s="206" t="s">
        <v>137</v>
      </c>
    </row>
    <row r="292" spans="1:65" s="14" customFormat="1" ht="11.25" x14ac:dyDescent="0.2">
      <c r="B292" s="207"/>
      <c r="C292" s="208"/>
      <c r="D292" s="198" t="s">
        <v>147</v>
      </c>
      <c r="E292" s="209" t="s">
        <v>1</v>
      </c>
      <c r="F292" s="210" t="s">
        <v>276</v>
      </c>
      <c r="G292" s="208"/>
      <c r="H292" s="211">
        <v>1.5</v>
      </c>
      <c r="I292" s="212"/>
      <c r="J292" s="208"/>
      <c r="K292" s="208"/>
      <c r="L292" s="213"/>
      <c r="M292" s="214"/>
      <c r="N292" s="215"/>
      <c r="O292" s="215"/>
      <c r="P292" s="215"/>
      <c r="Q292" s="215"/>
      <c r="R292" s="215"/>
      <c r="S292" s="215"/>
      <c r="T292" s="216"/>
      <c r="AT292" s="217" t="s">
        <v>147</v>
      </c>
      <c r="AU292" s="217" t="s">
        <v>145</v>
      </c>
      <c r="AV292" s="14" t="s">
        <v>145</v>
      </c>
      <c r="AW292" s="14" t="s">
        <v>30</v>
      </c>
      <c r="AX292" s="14" t="s">
        <v>78</v>
      </c>
      <c r="AY292" s="217" t="s">
        <v>137</v>
      </c>
    </row>
    <row r="293" spans="1:65" s="2" customFormat="1" ht="37.9" customHeight="1" x14ac:dyDescent="0.2">
      <c r="A293" s="34"/>
      <c r="B293" s="35"/>
      <c r="C293" s="182" t="s">
        <v>277</v>
      </c>
      <c r="D293" s="182" t="s">
        <v>140</v>
      </c>
      <c r="E293" s="183" t="s">
        <v>278</v>
      </c>
      <c r="F293" s="184" t="s">
        <v>279</v>
      </c>
      <c r="G293" s="185" t="s">
        <v>249</v>
      </c>
      <c r="H293" s="186">
        <v>0.46800000000000003</v>
      </c>
      <c r="I293" s="187"/>
      <c r="J293" s="188">
        <f>ROUND(I293*H293,2)</f>
        <v>0</v>
      </c>
      <c r="K293" s="189"/>
      <c r="L293" s="39"/>
      <c r="M293" s="190" t="s">
        <v>1</v>
      </c>
      <c r="N293" s="191" t="s">
        <v>39</v>
      </c>
      <c r="O293" s="71"/>
      <c r="P293" s="192">
        <f>O293*H293</f>
        <v>0</v>
      </c>
      <c r="Q293" s="192">
        <v>0</v>
      </c>
      <c r="R293" s="192">
        <f>Q293*H293</f>
        <v>0</v>
      </c>
      <c r="S293" s="192">
        <v>2.2000000000000002</v>
      </c>
      <c r="T293" s="193">
        <f>S293*H293</f>
        <v>1.0296000000000001</v>
      </c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R293" s="194" t="s">
        <v>144</v>
      </c>
      <c r="AT293" s="194" t="s">
        <v>140</v>
      </c>
      <c r="AU293" s="194" t="s">
        <v>145</v>
      </c>
      <c r="AY293" s="17" t="s">
        <v>137</v>
      </c>
      <c r="BE293" s="195">
        <f>IF(N293="základní",J293,0)</f>
        <v>0</v>
      </c>
      <c r="BF293" s="195">
        <f>IF(N293="snížená",J293,0)</f>
        <v>0</v>
      </c>
      <c r="BG293" s="195">
        <f>IF(N293="zákl. přenesená",J293,0)</f>
        <v>0</v>
      </c>
      <c r="BH293" s="195">
        <f>IF(N293="sníž. přenesená",J293,0)</f>
        <v>0</v>
      </c>
      <c r="BI293" s="195">
        <f>IF(N293="nulová",J293,0)</f>
        <v>0</v>
      </c>
      <c r="BJ293" s="17" t="s">
        <v>145</v>
      </c>
      <c r="BK293" s="195">
        <f>ROUND(I293*H293,2)</f>
        <v>0</v>
      </c>
      <c r="BL293" s="17" t="s">
        <v>144</v>
      </c>
      <c r="BM293" s="194" t="s">
        <v>280</v>
      </c>
    </row>
    <row r="294" spans="1:65" s="13" customFormat="1" ht="11.25" x14ac:dyDescent="0.2">
      <c r="B294" s="196"/>
      <c r="C294" s="197"/>
      <c r="D294" s="198" t="s">
        <v>147</v>
      </c>
      <c r="E294" s="199" t="s">
        <v>1</v>
      </c>
      <c r="F294" s="200" t="s">
        <v>281</v>
      </c>
      <c r="G294" s="197"/>
      <c r="H294" s="199" t="s">
        <v>1</v>
      </c>
      <c r="I294" s="201"/>
      <c r="J294" s="197"/>
      <c r="K294" s="197"/>
      <c r="L294" s="202"/>
      <c r="M294" s="203"/>
      <c r="N294" s="204"/>
      <c r="O294" s="204"/>
      <c r="P294" s="204"/>
      <c r="Q294" s="204"/>
      <c r="R294" s="204"/>
      <c r="S294" s="204"/>
      <c r="T294" s="205"/>
      <c r="AT294" s="206" t="s">
        <v>147</v>
      </c>
      <c r="AU294" s="206" t="s">
        <v>145</v>
      </c>
      <c r="AV294" s="13" t="s">
        <v>78</v>
      </c>
      <c r="AW294" s="13" t="s">
        <v>30</v>
      </c>
      <c r="AX294" s="13" t="s">
        <v>73</v>
      </c>
      <c r="AY294" s="206" t="s">
        <v>137</v>
      </c>
    </row>
    <row r="295" spans="1:65" s="14" customFormat="1" ht="11.25" x14ac:dyDescent="0.2">
      <c r="B295" s="207"/>
      <c r="C295" s="208"/>
      <c r="D295" s="198" t="s">
        <v>147</v>
      </c>
      <c r="E295" s="209" t="s">
        <v>1</v>
      </c>
      <c r="F295" s="210" t="s">
        <v>282</v>
      </c>
      <c r="G295" s="208"/>
      <c r="H295" s="211">
        <v>7.8E-2</v>
      </c>
      <c r="I295" s="212"/>
      <c r="J295" s="208"/>
      <c r="K295" s="208"/>
      <c r="L295" s="213"/>
      <c r="M295" s="214"/>
      <c r="N295" s="215"/>
      <c r="O295" s="215"/>
      <c r="P295" s="215"/>
      <c r="Q295" s="215"/>
      <c r="R295" s="215"/>
      <c r="S295" s="215"/>
      <c r="T295" s="216"/>
      <c r="AT295" s="217" t="s">
        <v>147</v>
      </c>
      <c r="AU295" s="217" t="s">
        <v>145</v>
      </c>
      <c r="AV295" s="14" t="s">
        <v>145</v>
      </c>
      <c r="AW295" s="14" t="s">
        <v>30</v>
      </c>
      <c r="AX295" s="14" t="s">
        <v>73</v>
      </c>
      <c r="AY295" s="217" t="s">
        <v>137</v>
      </c>
    </row>
    <row r="296" spans="1:65" s="13" customFormat="1" ht="11.25" x14ac:dyDescent="0.2">
      <c r="B296" s="196"/>
      <c r="C296" s="197"/>
      <c r="D296" s="198" t="s">
        <v>147</v>
      </c>
      <c r="E296" s="199" t="s">
        <v>1</v>
      </c>
      <c r="F296" s="200" t="s">
        <v>283</v>
      </c>
      <c r="G296" s="197"/>
      <c r="H296" s="199" t="s">
        <v>1</v>
      </c>
      <c r="I296" s="201"/>
      <c r="J296" s="197"/>
      <c r="K296" s="197"/>
      <c r="L296" s="202"/>
      <c r="M296" s="203"/>
      <c r="N296" s="204"/>
      <c r="O296" s="204"/>
      <c r="P296" s="204"/>
      <c r="Q296" s="204"/>
      <c r="R296" s="204"/>
      <c r="S296" s="204"/>
      <c r="T296" s="205"/>
      <c r="AT296" s="206" t="s">
        <v>147</v>
      </c>
      <c r="AU296" s="206" t="s">
        <v>145</v>
      </c>
      <c r="AV296" s="13" t="s">
        <v>78</v>
      </c>
      <c r="AW296" s="13" t="s">
        <v>30</v>
      </c>
      <c r="AX296" s="13" t="s">
        <v>73</v>
      </c>
      <c r="AY296" s="206" t="s">
        <v>137</v>
      </c>
    </row>
    <row r="297" spans="1:65" s="14" customFormat="1" ht="11.25" x14ac:dyDescent="0.2">
      <c r="B297" s="207"/>
      <c r="C297" s="208"/>
      <c r="D297" s="198" t="s">
        <v>147</v>
      </c>
      <c r="E297" s="209" t="s">
        <v>1</v>
      </c>
      <c r="F297" s="210" t="s">
        <v>284</v>
      </c>
      <c r="G297" s="208"/>
      <c r="H297" s="211">
        <v>0.09</v>
      </c>
      <c r="I297" s="212"/>
      <c r="J297" s="208"/>
      <c r="K297" s="208"/>
      <c r="L297" s="213"/>
      <c r="M297" s="214"/>
      <c r="N297" s="215"/>
      <c r="O297" s="215"/>
      <c r="P297" s="215"/>
      <c r="Q297" s="215"/>
      <c r="R297" s="215"/>
      <c r="S297" s="215"/>
      <c r="T297" s="216"/>
      <c r="AT297" s="217" t="s">
        <v>147</v>
      </c>
      <c r="AU297" s="217" t="s">
        <v>145</v>
      </c>
      <c r="AV297" s="14" t="s">
        <v>145</v>
      </c>
      <c r="AW297" s="14" t="s">
        <v>30</v>
      </c>
      <c r="AX297" s="14" t="s">
        <v>73</v>
      </c>
      <c r="AY297" s="217" t="s">
        <v>137</v>
      </c>
    </row>
    <row r="298" spans="1:65" s="13" customFormat="1" ht="11.25" x14ac:dyDescent="0.2">
      <c r="B298" s="196"/>
      <c r="C298" s="197"/>
      <c r="D298" s="198" t="s">
        <v>147</v>
      </c>
      <c r="E298" s="199" t="s">
        <v>1</v>
      </c>
      <c r="F298" s="200" t="s">
        <v>285</v>
      </c>
      <c r="G298" s="197"/>
      <c r="H298" s="199" t="s">
        <v>1</v>
      </c>
      <c r="I298" s="201"/>
      <c r="J298" s="197"/>
      <c r="K298" s="197"/>
      <c r="L298" s="202"/>
      <c r="M298" s="203"/>
      <c r="N298" s="204"/>
      <c r="O298" s="204"/>
      <c r="P298" s="204"/>
      <c r="Q298" s="204"/>
      <c r="R298" s="204"/>
      <c r="S298" s="204"/>
      <c r="T298" s="205"/>
      <c r="AT298" s="206" t="s">
        <v>147</v>
      </c>
      <c r="AU298" s="206" t="s">
        <v>145</v>
      </c>
      <c r="AV298" s="13" t="s">
        <v>78</v>
      </c>
      <c r="AW298" s="13" t="s">
        <v>30</v>
      </c>
      <c r="AX298" s="13" t="s">
        <v>73</v>
      </c>
      <c r="AY298" s="206" t="s">
        <v>137</v>
      </c>
    </row>
    <row r="299" spans="1:65" s="14" customFormat="1" ht="11.25" x14ac:dyDescent="0.2">
      <c r="B299" s="207"/>
      <c r="C299" s="208"/>
      <c r="D299" s="198" t="s">
        <v>147</v>
      </c>
      <c r="E299" s="209" t="s">
        <v>1</v>
      </c>
      <c r="F299" s="210" t="s">
        <v>286</v>
      </c>
      <c r="G299" s="208"/>
      <c r="H299" s="211">
        <v>0.3</v>
      </c>
      <c r="I299" s="212"/>
      <c r="J299" s="208"/>
      <c r="K299" s="208"/>
      <c r="L299" s="213"/>
      <c r="M299" s="214"/>
      <c r="N299" s="215"/>
      <c r="O299" s="215"/>
      <c r="P299" s="215"/>
      <c r="Q299" s="215"/>
      <c r="R299" s="215"/>
      <c r="S299" s="215"/>
      <c r="T299" s="216"/>
      <c r="AT299" s="217" t="s">
        <v>147</v>
      </c>
      <c r="AU299" s="217" t="s">
        <v>145</v>
      </c>
      <c r="AV299" s="14" t="s">
        <v>145</v>
      </c>
      <c r="AW299" s="14" t="s">
        <v>30</v>
      </c>
      <c r="AX299" s="14" t="s">
        <v>73</v>
      </c>
      <c r="AY299" s="217" t="s">
        <v>137</v>
      </c>
    </row>
    <row r="300" spans="1:65" s="15" customFormat="1" ht="11.25" x14ac:dyDescent="0.2">
      <c r="B300" s="218"/>
      <c r="C300" s="219"/>
      <c r="D300" s="198" t="s">
        <v>147</v>
      </c>
      <c r="E300" s="220" t="s">
        <v>1</v>
      </c>
      <c r="F300" s="221" t="s">
        <v>150</v>
      </c>
      <c r="G300" s="219"/>
      <c r="H300" s="222">
        <v>0.46799999999999997</v>
      </c>
      <c r="I300" s="223"/>
      <c r="J300" s="219"/>
      <c r="K300" s="219"/>
      <c r="L300" s="224"/>
      <c r="M300" s="225"/>
      <c r="N300" s="226"/>
      <c r="O300" s="226"/>
      <c r="P300" s="226"/>
      <c r="Q300" s="226"/>
      <c r="R300" s="226"/>
      <c r="S300" s="226"/>
      <c r="T300" s="227"/>
      <c r="AT300" s="228" t="s">
        <v>147</v>
      </c>
      <c r="AU300" s="228" t="s">
        <v>145</v>
      </c>
      <c r="AV300" s="15" t="s">
        <v>144</v>
      </c>
      <c r="AW300" s="15" t="s">
        <v>30</v>
      </c>
      <c r="AX300" s="15" t="s">
        <v>78</v>
      </c>
      <c r="AY300" s="228" t="s">
        <v>137</v>
      </c>
    </row>
    <row r="301" spans="1:65" s="2" customFormat="1" ht="21.75" customHeight="1" x14ac:dyDescent="0.2">
      <c r="A301" s="34"/>
      <c r="B301" s="35"/>
      <c r="C301" s="182" t="s">
        <v>287</v>
      </c>
      <c r="D301" s="182" t="s">
        <v>140</v>
      </c>
      <c r="E301" s="183" t="s">
        <v>288</v>
      </c>
      <c r="F301" s="184" t="s">
        <v>289</v>
      </c>
      <c r="G301" s="185" t="s">
        <v>154</v>
      </c>
      <c r="H301" s="186">
        <v>41.115000000000002</v>
      </c>
      <c r="I301" s="187"/>
      <c r="J301" s="188">
        <f>ROUND(I301*H301,2)</f>
        <v>0</v>
      </c>
      <c r="K301" s="189"/>
      <c r="L301" s="39"/>
      <c r="M301" s="190" t="s">
        <v>1</v>
      </c>
      <c r="N301" s="191" t="s">
        <v>39</v>
      </c>
      <c r="O301" s="71"/>
      <c r="P301" s="192">
        <f>O301*H301</f>
        <v>0</v>
      </c>
      <c r="Q301" s="192">
        <v>0</v>
      </c>
      <c r="R301" s="192">
        <f>Q301*H301</f>
        <v>0</v>
      </c>
      <c r="S301" s="192">
        <v>0</v>
      </c>
      <c r="T301" s="193">
        <f>S301*H301</f>
        <v>0</v>
      </c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R301" s="194" t="s">
        <v>144</v>
      </c>
      <c r="AT301" s="194" t="s">
        <v>140</v>
      </c>
      <c r="AU301" s="194" t="s">
        <v>145</v>
      </c>
      <c r="AY301" s="17" t="s">
        <v>137</v>
      </c>
      <c r="BE301" s="195">
        <f>IF(N301="základní",J301,0)</f>
        <v>0</v>
      </c>
      <c r="BF301" s="195">
        <f>IF(N301="snížená",J301,0)</f>
        <v>0</v>
      </c>
      <c r="BG301" s="195">
        <f>IF(N301="zákl. přenesená",J301,0)</f>
        <v>0</v>
      </c>
      <c r="BH301" s="195">
        <f>IF(N301="sníž. přenesená",J301,0)</f>
        <v>0</v>
      </c>
      <c r="BI301" s="195">
        <f>IF(N301="nulová",J301,0)</f>
        <v>0</v>
      </c>
      <c r="BJ301" s="17" t="s">
        <v>145</v>
      </c>
      <c r="BK301" s="195">
        <f>ROUND(I301*H301,2)</f>
        <v>0</v>
      </c>
      <c r="BL301" s="17" t="s">
        <v>144</v>
      </c>
      <c r="BM301" s="194" t="s">
        <v>290</v>
      </c>
    </row>
    <row r="302" spans="1:65" s="13" customFormat="1" ht="11.25" x14ac:dyDescent="0.2">
      <c r="B302" s="196"/>
      <c r="C302" s="197"/>
      <c r="D302" s="198" t="s">
        <v>147</v>
      </c>
      <c r="E302" s="199" t="s">
        <v>1</v>
      </c>
      <c r="F302" s="200" t="s">
        <v>170</v>
      </c>
      <c r="G302" s="197"/>
      <c r="H302" s="199" t="s">
        <v>1</v>
      </c>
      <c r="I302" s="201"/>
      <c r="J302" s="197"/>
      <c r="K302" s="197"/>
      <c r="L302" s="202"/>
      <c r="M302" s="203"/>
      <c r="N302" s="204"/>
      <c r="O302" s="204"/>
      <c r="P302" s="204"/>
      <c r="Q302" s="204"/>
      <c r="R302" s="204"/>
      <c r="S302" s="204"/>
      <c r="T302" s="205"/>
      <c r="AT302" s="206" t="s">
        <v>147</v>
      </c>
      <c r="AU302" s="206" t="s">
        <v>145</v>
      </c>
      <c r="AV302" s="13" t="s">
        <v>78</v>
      </c>
      <c r="AW302" s="13" t="s">
        <v>30</v>
      </c>
      <c r="AX302" s="13" t="s">
        <v>73</v>
      </c>
      <c r="AY302" s="206" t="s">
        <v>137</v>
      </c>
    </row>
    <row r="303" spans="1:65" s="14" customFormat="1" ht="11.25" x14ac:dyDescent="0.2">
      <c r="B303" s="207"/>
      <c r="C303" s="208"/>
      <c r="D303" s="198" t="s">
        <v>147</v>
      </c>
      <c r="E303" s="209" t="s">
        <v>1</v>
      </c>
      <c r="F303" s="210" t="s">
        <v>171</v>
      </c>
      <c r="G303" s="208"/>
      <c r="H303" s="211">
        <v>3.3180000000000001</v>
      </c>
      <c r="I303" s="212"/>
      <c r="J303" s="208"/>
      <c r="K303" s="208"/>
      <c r="L303" s="213"/>
      <c r="M303" s="214"/>
      <c r="N303" s="215"/>
      <c r="O303" s="215"/>
      <c r="P303" s="215"/>
      <c r="Q303" s="215"/>
      <c r="R303" s="215"/>
      <c r="S303" s="215"/>
      <c r="T303" s="216"/>
      <c r="AT303" s="217" t="s">
        <v>147</v>
      </c>
      <c r="AU303" s="217" t="s">
        <v>145</v>
      </c>
      <c r="AV303" s="14" t="s">
        <v>145</v>
      </c>
      <c r="AW303" s="14" t="s">
        <v>30</v>
      </c>
      <c r="AX303" s="14" t="s">
        <v>73</v>
      </c>
      <c r="AY303" s="217" t="s">
        <v>137</v>
      </c>
    </row>
    <row r="304" spans="1:65" s="13" customFormat="1" ht="11.25" x14ac:dyDescent="0.2">
      <c r="B304" s="196"/>
      <c r="C304" s="197"/>
      <c r="D304" s="198" t="s">
        <v>147</v>
      </c>
      <c r="E304" s="199" t="s">
        <v>1</v>
      </c>
      <c r="F304" s="200" t="s">
        <v>172</v>
      </c>
      <c r="G304" s="197"/>
      <c r="H304" s="199" t="s">
        <v>1</v>
      </c>
      <c r="I304" s="201"/>
      <c r="J304" s="197"/>
      <c r="K304" s="197"/>
      <c r="L304" s="202"/>
      <c r="M304" s="203"/>
      <c r="N304" s="204"/>
      <c r="O304" s="204"/>
      <c r="P304" s="204"/>
      <c r="Q304" s="204"/>
      <c r="R304" s="204"/>
      <c r="S304" s="204"/>
      <c r="T304" s="205"/>
      <c r="AT304" s="206" t="s">
        <v>147</v>
      </c>
      <c r="AU304" s="206" t="s">
        <v>145</v>
      </c>
      <c r="AV304" s="13" t="s">
        <v>78</v>
      </c>
      <c r="AW304" s="13" t="s">
        <v>30</v>
      </c>
      <c r="AX304" s="13" t="s">
        <v>73</v>
      </c>
      <c r="AY304" s="206" t="s">
        <v>137</v>
      </c>
    </row>
    <row r="305" spans="1:65" s="14" customFormat="1" ht="11.25" x14ac:dyDescent="0.2">
      <c r="B305" s="207"/>
      <c r="C305" s="208"/>
      <c r="D305" s="198" t="s">
        <v>147</v>
      </c>
      <c r="E305" s="209" t="s">
        <v>1</v>
      </c>
      <c r="F305" s="210" t="s">
        <v>173</v>
      </c>
      <c r="G305" s="208"/>
      <c r="H305" s="211">
        <v>3.9660000000000002</v>
      </c>
      <c r="I305" s="212"/>
      <c r="J305" s="208"/>
      <c r="K305" s="208"/>
      <c r="L305" s="213"/>
      <c r="M305" s="214"/>
      <c r="N305" s="215"/>
      <c r="O305" s="215"/>
      <c r="P305" s="215"/>
      <c r="Q305" s="215"/>
      <c r="R305" s="215"/>
      <c r="S305" s="215"/>
      <c r="T305" s="216"/>
      <c r="AT305" s="217" t="s">
        <v>147</v>
      </c>
      <c r="AU305" s="217" t="s">
        <v>145</v>
      </c>
      <c r="AV305" s="14" t="s">
        <v>145</v>
      </c>
      <c r="AW305" s="14" t="s">
        <v>30</v>
      </c>
      <c r="AX305" s="14" t="s">
        <v>73</v>
      </c>
      <c r="AY305" s="217" t="s">
        <v>137</v>
      </c>
    </row>
    <row r="306" spans="1:65" s="13" customFormat="1" ht="11.25" x14ac:dyDescent="0.2">
      <c r="B306" s="196"/>
      <c r="C306" s="197"/>
      <c r="D306" s="198" t="s">
        <v>147</v>
      </c>
      <c r="E306" s="199" t="s">
        <v>1</v>
      </c>
      <c r="F306" s="200" t="s">
        <v>174</v>
      </c>
      <c r="G306" s="197"/>
      <c r="H306" s="199" t="s">
        <v>1</v>
      </c>
      <c r="I306" s="201"/>
      <c r="J306" s="197"/>
      <c r="K306" s="197"/>
      <c r="L306" s="202"/>
      <c r="M306" s="203"/>
      <c r="N306" s="204"/>
      <c r="O306" s="204"/>
      <c r="P306" s="204"/>
      <c r="Q306" s="204"/>
      <c r="R306" s="204"/>
      <c r="S306" s="204"/>
      <c r="T306" s="205"/>
      <c r="AT306" s="206" t="s">
        <v>147</v>
      </c>
      <c r="AU306" s="206" t="s">
        <v>145</v>
      </c>
      <c r="AV306" s="13" t="s">
        <v>78</v>
      </c>
      <c r="AW306" s="13" t="s">
        <v>30</v>
      </c>
      <c r="AX306" s="13" t="s">
        <v>73</v>
      </c>
      <c r="AY306" s="206" t="s">
        <v>137</v>
      </c>
    </row>
    <row r="307" spans="1:65" s="14" customFormat="1" ht="11.25" x14ac:dyDescent="0.2">
      <c r="B307" s="207"/>
      <c r="C307" s="208"/>
      <c r="D307" s="198" t="s">
        <v>147</v>
      </c>
      <c r="E307" s="209" t="s">
        <v>1</v>
      </c>
      <c r="F307" s="210" t="s">
        <v>175</v>
      </c>
      <c r="G307" s="208"/>
      <c r="H307" s="211">
        <v>21.07</v>
      </c>
      <c r="I307" s="212"/>
      <c r="J307" s="208"/>
      <c r="K307" s="208"/>
      <c r="L307" s="213"/>
      <c r="M307" s="214"/>
      <c r="N307" s="215"/>
      <c r="O307" s="215"/>
      <c r="P307" s="215"/>
      <c r="Q307" s="215"/>
      <c r="R307" s="215"/>
      <c r="S307" s="215"/>
      <c r="T307" s="216"/>
      <c r="AT307" s="217" t="s">
        <v>147</v>
      </c>
      <c r="AU307" s="217" t="s">
        <v>145</v>
      </c>
      <c r="AV307" s="14" t="s">
        <v>145</v>
      </c>
      <c r="AW307" s="14" t="s">
        <v>30</v>
      </c>
      <c r="AX307" s="14" t="s">
        <v>73</v>
      </c>
      <c r="AY307" s="217" t="s">
        <v>137</v>
      </c>
    </row>
    <row r="308" spans="1:65" s="13" customFormat="1" ht="11.25" x14ac:dyDescent="0.2">
      <c r="B308" s="196"/>
      <c r="C308" s="197"/>
      <c r="D308" s="198" t="s">
        <v>147</v>
      </c>
      <c r="E308" s="199" t="s">
        <v>1</v>
      </c>
      <c r="F308" s="200" t="s">
        <v>176</v>
      </c>
      <c r="G308" s="197"/>
      <c r="H308" s="199" t="s">
        <v>1</v>
      </c>
      <c r="I308" s="201"/>
      <c r="J308" s="197"/>
      <c r="K308" s="197"/>
      <c r="L308" s="202"/>
      <c r="M308" s="203"/>
      <c r="N308" s="204"/>
      <c r="O308" s="204"/>
      <c r="P308" s="204"/>
      <c r="Q308" s="204"/>
      <c r="R308" s="204"/>
      <c r="S308" s="204"/>
      <c r="T308" s="205"/>
      <c r="AT308" s="206" t="s">
        <v>147</v>
      </c>
      <c r="AU308" s="206" t="s">
        <v>145</v>
      </c>
      <c r="AV308" s="13" t="s">
        <v>78</v>
      </c>
      <c r="AW308" s="13" t="s">
        <v>30</v>
      </c>
      <c r="AX308" s="13" t="s">
        <v>73</v>
      </c>
      <c r="AY308" s="206" t="s">
        <v>137</v>
      </c>
    </row>
    <row r="309" spans="1:65" s="14" customFormat="1" ht="11.25" x14ac:dyDescent="0.2">
      <c r="B309" s="207"/>
      <c r="C309" s="208"/>
      <c r="D309" s="198" t="s">
        <v>147</v>
      </c>
      <c r="E309" s="209" t="s">
        <v>1</v>
      </c>
      <c r="F309" s="210" t="s">
        <v>177</v>
      </c>
      <c r="G309" s="208"/>
      <c r="H309" s="211">
        <v>12.760999999999999</v>
      </c>
      <c r="I309" s="212"/>
      <c r="J309" s="208"/>
      <c r="K309" s="208"/>
      <c r="L309" s="213"/>
      <c r="M309" s="214"/>
      <c r="N309" s="215"/>
      <c r="O309" s="215"/>
      <c r="P309" s="215"/>
      <c r="Q309" s="215"/>
      <c r="R309" s="215"/>
      <c r="S309" s="215"/>
      <c r="T309" s="216"/>
      <c r="AT309" s="217" t="s">
        <v>147</v>
      </c>
      <c r="AU309" s="217" t="s">
        <v>145</v>
      </c>
      <c r="AV309" s="14" t="s">
        <v>145</v>
      </c>
      <c r="AW309" s="14" t="s">
        <v>30</v>
      </c>
      <c r="AX309" s="14" t="s">
        <v>73</v>
      </c>
      <c r="AY309" s="217" t="s">
        <v>137</v>
      </c>
    </row>
    <row r="310" spans="1:65" s="15" customFormat="1" ht="11.25" x14ac:dyDescent="0.2">
      <c r="B310" s="218"/>
      <c r="C310" s="219"/>
      <c r="D310" s="198" t="s">
        <v>147</v>
      </c>
      <c r="E310" s="220" t="s">
        <v>1</v>
      </c>
      <c r="F310" s="221" t="s">
        <v>150</v>
      </c>
      <c r="G310" s="219"/>
      <c r="H310" s="222">
        <v>41.114999999999995</v>
      </c>
      <c r="I310" s="223"/>
      <c r="J310" s="219"/>
      <c r="K310" s="219"/>
      <c r="L310" s="224"/>
      <c r="M310" s="225"/>
      <c r="N310" s="226"/>
      <c r="O310" s="226"/>
      <c r="P310" s="226"/>
      <c r="Q310" s="226"/>
      <c r="R310" s="226"/>
      <c r="S310" s="226"/>
      <c r="T310" s="227"/>
      <c r="AT310" s="228" t="s">
        <v>147</v>
      </c>
      <c r="AU310" s="228" t="s">
        <v>145</v>
      </c>
      <c r="AV310" s="15" t="s">
        <v>144</v>
      </c>
      <c r="AW310" s="15" t="s">
        <v>30</v>
      </c>
      <c r="AX310" s="15" t="s">
        <v>78</v>
      </c>
      <c r="AY310" s="228" t="s">
        <v>137</v>
      </c>
    </row>
    <row r="311" spans="1:65" s="2" customFormat="1" ht="24.2" customHeight="1" x14ac:dyDescent="0.2">
      <c r="A311" s="34"/>
      <c r="B311" s="35"/>
      <c r="C311" s="182" t="s">
        <v>291</v>
      </c>
      <c r="D311" s="182" t="s">
        <v>140</v>
      </c>
      <c r="E311" s="183" t="s">
        <v>292</v>
      </c>
      <c r="F311" s="184" t="s">
        <v>293</v>
      </c>
      <c r="G311" s="185" t="s">
        <v>154</v>
      </c>
      <c r="H311" s="186">
        <v>41.115000000000002</v>
      </c>
      <c r="I311" s="187"/>
      <c r="J311" s="188">
        <f>ROUND(I311*H311,2)</f>
        <v>0</v>
      </c>
      <c r="K311" s="189"/>
      <c r="L311" s="39"/>
      <c r="M311" s="190" t="s">
        <v>1</v>
      </c>
      <c r="N311" s="191" t="s">
        <v>39</v>
      </c>
      <c r="O311" s="71"/>
      <c r="P311" s="192">
        <f>O311*H311</f>
        <v>0</v>
      </c>
      <c r="Q311" s="192">
        <v>0</v>
      </c>
      <c r="R311" s="192">
        <f>Q311*H311</f>
        <v>0</v>
      </c>
      <c r="S311" s="192">
        <v>0</v>
      </c>
      <c r="T311" s="193">
        <f>S311*H311</f>
        <v>0</v>
      </c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R311" s="194" t="s">
        <v>144</v>
      </c>
      <c r="AT311" s="194" t="s">
        <v>140</v>
      </c>
      <c r="AU311" s="194" t="s">
        <v>145</v>
      </c>
      <c r="AY311" s="17" t="s">
        <v>137</v>
      </c>
      <c r="BE311" s="195">
        <f>IF(N311="základní",J311,0)</f>
        <v>0</v>
      </c>
      <c r="BF311" s="195">
        <f>IF(N311="snížená",J311,0)</f>
        <v>0</v>
      </c>
      <c r="BG311" s="195">
        <f>IF(N311="zákl. přenesená",J311,0)</f>
        <v>0</v>
      </c>
      <c r="BH311" s="195">
        <f>IF(N311="sníž. přenesená",J311,0)</f>
        <v>0</v>
      </c>
      <c r="BI311" s="195">
        <f>IF(N311="nulová",J311,0)</f>
        <v>0</v>
      </c>
      <c r="BJ311" s="17" t="s">
        <v>145</v>
      </c>
      <c r="BK311" s="195">
        <f>ROUND(I311*H311,2)</f>
        <v>0</v>
      </c>
      <c r="BL311" s="17" t="s">
        <v>144</v>
      </c>
      <c r="BM311" s="194" t="s">
        <v>294</v>
      </c>
    </row>
    <row r="312" spans="1:65" s="13" customFormat="1" ht="11.25" x14ac:dyDescent="0.2">
      <c r="B312" s="196"/>
      <c r="C312" s="197"/>
      <c r="D312" s="198" t="s">
        <v>147</v>
      </c>
      <c r="E312" s="199" t="s">
        <v>1</v>
      </c>
      <c r="F312" s="200" t="s">
        <v>170</v>
      </c>
      <c r="G312" s="197"/>
      <c r="H312" s="199" t="s">
        <v>1</v>
      </c>
      <c r="I312" s="201"/>
      <c r="J312" s="197"/>
      <c r="K312" s="197"/>
      <c r="L312" s="202"/>
      <c r="M312" s="203"/>
      <c r="N312" s="204"/>
      <c r="O312" s="204"/>
      <c r="P312" s="204"/>
      <c r="Q312" s="204"/>
      <c r="R312" s="204"/>
      <c r="S312" s="204"/>
      <c r="T312" s="205"/>
      <c r="AT312" s="206" t="s">
        <v>147</v>
      </c>
      <c r="AU312" s="206" t="s">
        <v>145</v>
      </c>
      <c r="AV312" s="13" t="s">
        <v>78</v>
      </c>
      <c r="AW312" s="13" t="s">
        <v>30</v>
      </c>
      <c r="AX312" s="13" t="s">
        <v>73</v>
      </c>
      <c r="AY312" s="206" t="s">
        <v>137</v>
      </c>
    </row>
    <row r="313" spans="1:65" s="14" customFormat="1" ht="11.25" x14ac:dyDescent="0.2">
      <c r="B313" s="207"/>
      <c r="C313" s="208"/>
      <c r="D313" s="198" t="s">
        <v>147</v>
      </c>
      <c r="E313" s="209" t="s">
        <v>1</v>
      </c>
      <c r="F313" s="210" t="s">
        <v>171</v>
      </c>
      <c r="G313" s="208"/>
      <c r="H313" s="211">
        <v>3.3180000000000001</v>
      </c>
      <c r="I313" s="212"/>
      <c r="J313" s="208"/>
      <c r="K313" s="208"/>
      <c r="L313" s="213"/>
      <c r="M313" s="214"/>
      <c r="N313" s="215"/>
      <c r="O313" s="215"/>
      <c r="P313" s="215"/>
      <c r="Q313" s="215"/>
      <c r="R313" s="215"/>
      <c r="S313" s="215"/>
      <c r="T313" s="216"/>
      <c r="AT313" s="217" t="s">
        <v>147</v>
      </c>
      <c r="AU313" s="217" t="s">
        <v>145</v>
      </c>
      <c r="AV313" s="14" t="s">
        <v>145</v>
      </c>
      <c r="AW313" s="14" t="s">
        <v>30</v>
      </c>
      <c r="AX313" s="14" t="s">
        <v>73</v>
      </c>
      <c r="AY313" s="217" t="s">
        <v>137</v>
      </c>
    </row>
    <row r="314" spans="1:65" s="13" customFormat="1" ht="11.25" x14ac:dyDescent="0.2">
      <c r="B314" s="196"/>
      <c r="C314" s="197"/>
      <c r="D314" s="198" t="s">
        <v>147</v>
      </c>
      <c r="E314" s="199" t="s">
        <v>1</v>
      </c>
      <c r="F314" s="200" t="s">
        <v>172</v>
      </c>
      <c r="G314" s="197"/>
      <c r="H314" s="199" t="s">
        <v>1</v>
      </c>
      <c r="I314" s="201"/>
      <c r="J314" s="197"/>
      <c r="K314" s="197"/>
      <c r="L314" s="202"/>
      <c r="M314" s="203"/>
      <c r="N314" s="204"/>
      <c r="O314" s="204"/>
      <c r="P314" s="204"/>
      <c r="Q314" s="204"/>
      <c r="R314" s="204"/>
      <c r="S314" s="204"/>
      <c r="T314" s="205"/>
      <c r="AT314" s="206" t="s">
        <v>147</v>
      </c>
      <c r="AU314" s="206" t="s">
        <v>145</v>
      </c>
      <c r="AV314" s="13" t="s">
        <v>78</v>
      </c>
      <c r="AW314" s="13" t="s">
        <v>30</v>
      </c>
      <c r="AX314" s="13" t="s">
        <v>73</v>
      </c>
      <c r="AY314" s="206" t="s">
        <v>137</v>
      </c>
    </row>
    <row r="315" spans="1:65" s="14" customFormat="1" ht="11.25" x14ac:dyDescent="0.2">
      <c r="B315" s="207"/>
      <c r="C315" s="208"/>
      <c r="D315" s="198" t="s">
        <v>147</v>
      </c>
      <c r="E315" s="209" t="s">
        <v>1</v>
      </c>
      <c r="F315" s="210" t="s">
        <v>173</v>
      </c>
      <c r="G315" s="208"/>
      <c r="H315" s="211">
        <v>3.9660000000000002</v>
      </c>
      <c r="I315" s="212"/>
      <c r="J315" s="208"/>
      <c r="K315" s="208"/>
      <c r="L315" s="213"/>
      <c r="M315" s="214"/>
      <c r="N315" s="215"/>
      <c r="O315" s="215"/>
      <c r="P315" s="215"/>
      <c r="Q315" s="215"/>
      <c r="R315" s="215"/>
      <c r="S315" s="215"/>
      <c r="T315" s="216"/>
      <c r="AT315" s="217" t="s">
        <v>147</v>
      </c>
      <c r="AU315" s="217" t="s">
        <v>145</v>
      </c>
      <c r="AV315" s="14" t="s">
        <v>145</v>
      </c>
      <c r="AW315" s="14" t="s">
        <v>30</v>
      </c>
      <c r="AX315" s="14" t="s">
        <v>73</v>
      </c>
      <c r="AY315" s="217" t="s">
        <v>137</v>
      </c>
    </row>
    <row r="316" spans="1:65" s="13" customFormat="1" ht="11.25" x14ac:dyDescent="0.2">
      <c r="B316" s="196"/>
      <c r="C316" s="197"/>
      <c r="D316" s="198" t="s">
        <v>147</v>
      </c>
      <c r="E316" s="199" t="s">
        <v>1</v>
      </c>
      <c r="F316" s="200" t="s">
        <v>174</v>
      </c>
      <c r="G316" s="197"/>
      <c r="H316" s="199" t="s">
        <v>1</v>
      </c>
      <c r="I316" s="201"/>
      <c r="J316" s="197"/>
      <c r="K316" s="197"/>
      <c r="L316" s="202"/>
      <c r="M316" s="203"/>
      <c r="N316" s="204"/>
      <c r="O316" s="204"/>
      <c r="P316" s="204"/>
      <c r="Q316" s="204"/>
      <c r="R316" s="204"/>
      <c r="S316" s="204"/>
      <c r="T316" s="205"/>
      <c r="AT316" s="206" t="s">
        <v>147</v>
      </c>
      <c r="AU316" s="206" t="s">
        <v>145</v>
      </c>
      <c r="AV316" s="13" t="s">
        <v>78</v>
      </c>
      <c r="AW316" s="13" t="s">
        <v>30</v>
      </c>
      <c r="AX316" s="13" t="s">
        <v>73</v>
      </c>
      <c r="AY316" s="206" t="s">
        <v>137</v>
      </c>
    </row>
    <row r="317" spans="1:65" s="14" customFormat="1" ht="11.25" x14ac:dyDescent="0.2">
      <c r="B317" s="207"/>
      <c r="C317" s="208"/>
      <c r="D317" s="198" t="s">
        <v>147</v>
      </c>
      <c r="E317" s="209" t="s">
        <v>1</v>
      </c>
      <c r="F317" s="210" t="s">
        <v>175</v>
      </c>
      <c r="G317" s="208"/>
      <c r="H317" s="211">
        <v>21.07</v>
      </c>
      <c r="I317" s="212"/>
      <c r="J317" s="208"/>
      <c r="K317" s="208"/>
      <c r="L317" s="213"/>
      <c r="M317" s="214"/>
      <c r="N317" s="215"/>
      <c r="O317" s="215"/>
      <c r="P317" s="215"/>
      <c r="Q317" s="215"/>
      <c r="R317" s="215"/>
      <c r="S317" s="215"/>
      <c r="T317" s="216"/>
      <c r="AT317" s="217" t="s">
        <v>147</v>
      </c>
      <c r="AU317" s="217" t="s">
        <v>145</v>
      </c>
      <c r="AV317" s="14" t="s">
        <v>145</v>
      </c>
      <c r="AW317" s="14" t="s">
        <v>30</v>
      </c>
      <c r="AX317" s="14" t="s">
        <v>73</v>
      </c>
      <c r="AY317" s="217" t="s">
        <v>137</v>
      </c>
    </row>
    <row r="318" spans="1:65" s="13" customFormat="1" ht="11.25" x14ac:dyDescent="0.2">
      <c r="B318" s="196"/>
      <c r="C318" s="197"/>
      <c r="D318" s="198" t="s">
        <v>147</v>
      </c>
      <c r="E318" s="199" t="s">
        <v>1</v>
      </c>
      <c r="F318" s="200" t="s">
        <v>176</v>
      </c>
      <c r="G318" s="197"/>
      <c r="H318" s="199" t="s">
        <v>1</v>
      </c>
      <c r="I318" s="201"/>
      <c r="J318" s="197"/>
      <c r="K318" s="197"/>
      <c r="L318" s="202"/>
      <c r="M318" s="203"/>
      <c r="N318" s="204"/>
      <c r="O318" s="204"/>
      <c r="P318" s="204"/>
      <c r="Q318" s="204"/>
      <c r="R318" s="204"/>
      <c r="S318" s="204"/>
      <c r="T318" s="205"/>
      <c r="AT318" s="206" t="s">
        <v>147</v>
      </c>
      <c r="AU318" s="206" t="s">
        <v>145</v>
      </c>
      <c r="AV318" s="13" t="s">
        <v>78</v>
      </c>
      <c r="AW318" s="13" t="s">
        <v>30</v>
      </c>
      <c r="AX318" s="13" t="s">
        <v>73</v>
      </c>
      <c r="AY318" s="206" t="s">
        <v>137</v>
      </c>
    </row>
    <row r="319" spans="1:65" s="14" customFormat="1" ht="11.25" x14ac:dyDescent="0.2">
      <c r="B319" s="207"/>
      <c r="C319" s="208"/>
      <c r="D319" s="198" t="s">
        <v>147</v>
      </c>
      <c r="E319" s="209" t="s">
        <v>1</v>
      </c>
      <c r="F319" s="210" t="s">
        <v>177</v>
      </c>
      <c r="G319" s="208"/>
      <c r="H319" s="211">
        <v>12.760999999999999</v>
      </c>
      <c r="I319" s="212"/>
      <c r="J319" s="208"/>
      <c r="K319" s="208"/>
      <c r="L319" s="213"/>
      <c r="M319" s="214"/>
      <c r="N319" s="215"/>
      <c r="O319" s="215"/>
      <c r="P319" s="215"/>
      <c r="Q319" s="215"/>
      <c r="R319" s="215"/>
      <c r="S319" s="215"/>
      <c r="T319" s="216"/>
      <c r="AT319" s="217" t="s">
        <v>147</v>
      </c>
      <c r="AU319" s="217" t="s">
        <v>145</v>
      </c>
      <c r="AV319" s="14" t="s">
        <v>145</v>
      </c>
      <c r="AW319" s="14" t="s">
        <v>30</v>
      </c>
      <c r="AX319" s="14" t="s">
        <v>73</v>
      </c>
      <c r="AY319" s="217" t="s">
        <v>137</v>
      </c>
    </row>
    <row r="320" spans="1:65" s="15" customFormat="1" ht="11.25" x14ac:dyDescent="0.2">
      <c r="B320" s="218"/>
      <c r="C320" s="219"/>
      <c r="D320" s="198" t="s">
        <v>147</v>
      </c>
      <c r="E320" s="220" t="s">
        <v>1</v>
      </c>
      <c r="F320" s="221" t="s">
        <v>150</v>
      </c>
      <c r="G320" s="219"/>
      <c r="H320" s="222">
        <v>41.114999999999995</v>
      </c>
      <c r="I320" s="223"/>
      <c r="J320" s="219"/>
      <c r="K320" s="219"/>
      <c r="L320" s="224"/>
      <c r="M320" s="225"/>
      <c r="N320" s="226"/>
      <c r="O320" s="226"/>
      <c r="P320" s="226"/>
      <c r="Q320" s="226"/>
      <c r="R320" s="226"/>
      <c r="S320" s="226"/>
      <c r="T320" s="227"/>
      <c r="AT320" s="228" t="s">
        <v>147</v>
      </c>
      <c r="AU320" s="228" t="s">
        <v>145</v>
      </c>
      <c r="AV320" s="15" t="s">
        <v>144</v>
      </c>
      <c r="AW320" s="15" t="s">
        <v>30</v>
      </c>
      <c r="AX320" s="15" t="s">
        <v>78</v>
      </c>
      <c r="AY320" s="228" t="s">
        <v>137</v>
      </c>
    </row>
    <row r="321" spans="1:65" s="2" customFormat="1" ht="24.2" customHeight="1" x14ac:dyDescent="0.2">
      <c r="A321" s="34"/>
      <c r="B321" s="35"/>
      <c r="C321" s="182" t="s">
        <v>295</v>
      </c>
      <c r="D321" s="182" t="s">
        <v>140</v>
      </c>
      <c r="E321" s="183" t="s">
        <v>296</v>
      </c>
      <c r="F321" s="184" t="s">
        <v>297</v>
      </c>
      <c r="G321" s="185" t="s">
        <v>154</v>
      </c>
      <c r="H321" s="186">
        <v>8.2260000000000009</v>
      </c>
      <c r="I321" s="187"/>
      <c r="J321" s="188">
        <f>ROUND(I321*H321,2)</f>
        <v>0</v>
      </c>
      <c r="K321" s="189"/>
      <c r="L321" s="39"/>
      <c r="M321" s="190" t="s">
        <v>1</v>
      </c>
      <c r="N321" s="191" t="s">
        <v>39</v>
      </c>
      <c r="O321" s="71"/>
      <c r="P321" s="192">
        <f>O321*H321</f>
        <v>0</v>
      </c>
      <c r="Q321" s="192">
        <v>0</v>
      </c>
      <c r="R321" s="192">
        <f>Q321*H321</f>
        <v>0</v>
      </c>
      <c r="S321" s="192">
        <v>3.5000000000000003E-2</v>
      </c>
      <c r="T321" s="193">
        <f>S321*H321</f>
        <v>0.28791000000000005</v>
      </c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R321" s="194" t="s">
        <v>144</v>
      </c>
      <c r="AT321" s="194" t="s">
        <v>140</v>
      </c>
      <c r="AU321" s="194" t="s">
        <v>145</v>
      </c>
      <c r="AY321" s="17" t="s">
        <v>137</v>
      </c>
      <c r="BE321" s="195">
        <f>IF(N321="základní",J321,0)</f>
        <v>0</v>
      </c>
      <c r="BF321" s="195">
        <f>IF(N321="snížená",J321,0)</f>
        <v>0</v>
      </c>
      <c r="BG321" s="195">
        <f>IF(N321="zákl. přenesená",J321,0)</f>
        <v>0</v>
      </c>
      <c r="BH321" s="195">
        <f>IF(N321="sníž. přenesená",J321,0)</f>
        <v>0</v>
      </c>
      <c r="BI321" s="195">
        <f>IF(N321="nulová",J321,0)</f>
        <v>0</v>
      </c>
      <c r="BJ321" s="17" t="s">
        <v>145</v>
      </c>
      <c r="BK321" s="195">
        <f>ROUND(I321*H321,2)</f>
        <v>0</v>
      </c>
      <c r="BL321" s="17" t="s">
        <v>144</v>
      </c>
      <c r="BM321" s="194" t="s">
        <v>298</v>
      </c>
    </row>
    <row r="322" spans="1:65" s="13" customFormat="1" ht="11.25" x14ac:dyDescent="0.2">
      <c r="B322" s="196"/>
      <c r="C322" s="197"/>
      <c r="D322" s="198" t="s">
        <v>147</v>
      </c>
      <c r="E322" s="199" t="s">
        <v>1</v>
      </c>
      <c r="F322" s="200" t="s">
        <v>299</v>
      </c>
      <c r="G322" s="197"/>
      <c r="H322" s="199" t="s">
        <v>1</v>
      </c>
      <c r="I322" s="201"/>
      <c r="J322" s="197"/>
      <c r="K322" s="197"/>
      <c r="L322" s="202"/>
      <c r="M322" s="203"/>
      <c r="N322" s="204"/>
      <c r="O322" s="204"/>
      <c r="P322" s="204"/>
      <c r="Q322" s="204"/>
      <c r="R322" s="204"/>
      <c r="S322" s="204"/>
      <c r="T322" s="205"/>
      <c r="AT322" s="206" t="s">
        <v>147</v>
      </c>
      <c r="AU322" s="206" t="s">
        <v>145</v>
      </c>
      <c r="AV322" s="13" t="s">
        <v>78</v>
      </c>
      <c r="AW322" s="13" t="s">
        <v>30</v>
      </c>
      <c r="AX322" s="13" t="s">
        <v>73</v>
      </c>
      <c r="AY322" s="206" t="s">
        <v>137</v>
      </c>
    </row>
    <row r="323" spans="1:65" s="14" customFormat="1" ht="11.25" x14ac:dyDescent="0.2">
      <c r="B323" s="207"/>
      <c r="C323" s="208"/>
      <c r="D323" s="198" t="s">
        <v>147</v>
      </c>
      <c r="E323" s="209" t="s">
        <v>1</v>
      </c>
      <c r="F323" s="210" t="s">
        <v>173</v>
      </c>
      <c r="G323" s="208"/>
      <c r="H323" s="211">
        <v>3.9660000000000002</v>
      </c>
      <c r="I323" s="212"/>
      <c r="J323" s="208"/>
      <c r="K323" s="208"/>
      <c r="L323" s="213"/>
      <c r="M323" s="214"/>
      <c r="N323" s="215"/>
      <c r="O323" s="215"/>
      <c r="P323" s="215"/>
      <c r="Q323" s="215"/>
      <c r="R323" s="215"/>
      <c r="S323" s="215"/>
      <c r="T323" s="216"/>
      <c r="AT323" s="217" t="s">
        <v>147</v>
      </c>
      <c r="AU323" s="217" t="s">
        <v>145</v>
      </c>
      <c r="AV323" s="14" t="s">
        <v>145</v>
      </c>
      <c r="AW323" s="14" t="s">
        <v>30</v>
      </c>
      <c r="AX323" s="14" t="s">
        <v>73</v>
      </c>
      <c r="AY323" s="217" t="s">
        <v>137</v>
      </c>
    </row>
    <row r="324" spans="1:65" s="13" customFormat="1" ht="11.25" x14ac:dyDescent="0.2">
      <c r="B324" s="196"/>
      <c r="C324" s="197"/>
      <c r="D324" s="198" t="s">
        <v>147</v>
      </c>
      <c r="E324" s="199" t="s">
        <v>1</v>
      </c>
      <c r="F324" s="200" t="s">
        <v>300</v>
      </c>
      <c r="G324" s="197"/>
      <c r="H324" s="199" t="s">
        <v>1</v>
      </c>
      <c r="I324" s="201"/>
      <c r="J324" s="197"/>
      <c r="K324" s="197"/>
      <c r="L324" s="202"/>
      <c r="M324" s="203"/>
      <c r="N324" s="204"/>
      <c r="O324" s="204"/>
      <c r="P324" s="204"/>
      <c r="Q324" s="204"/>
      <c r="R324" s="204"/>
      <c r="S324" s="204"/>
      <c r="T324" s="205"/>
      <c r="AT324" s="206" t="s">
        <v>147</v>
      </c>
      <c r="AU324" s="206" t="s">
        <v>145</v>
      </c>
      <c r="AV324" s="13" t="s">
        <v>78</v>
      </c>
      <c r="AW324" s="13" t="s">
        <v>30</v>
      </c>
      <c r="AX324" s="13" t="s">
        <v>73</v>
      </c>
      <c r="AY324" s="206" t="s">
        <v>137</v>
      </c>
    </row>
    <row r="325" spans="1:65" s="14" customFormat="1" ht="11.25" x14ac:dyDescent="0.2">
      <c r="B325" s="207"/>
      <c r="C325" s="208"/>
      <c r="D325" s="198" t="s">
        <v>147</v>
      </c>
      <c r="E325" s="209" t="s">
        <v>1</v>
      </c>
      <c r="F325" s="210" t="s">
        <v>301</v>
      </c>
      <c r="G325" s="208"/>
      <c r="H325" s="211">
        <v>4.26</v>
      </c>
      <c r="I325" s="212"/>
      <c r="J325" s="208"/>
      <c r="K325" s="208"/>
      <c r="L325" s="213"/>
      <c r="M325" s="214"/>
      <c r="N325" s="215"/>
      <c r="O325" s="215"/>
      <c r="P325" s="215"/>
      <c r="Q325" s="215"/>
      <c r="R325" s="215"/>
      <c r="S325" s="215"/>
      <c r="T325" s="216"/>
      <c r="AT325" s="217" t="s">
        <v>147</v>
      </c>
      <c r="AU325" s="217" t="s">
        <v>145</v>
      </c>
      <c r="AV325" s="14" t="s">
        <v>145</v>
      </c>
      <c r="AW325" s="14" t="s">
        <v>30</v>
      </c>
      <c r="AX325" s="14" t="s">
        <v>73</v>
      </c>
      <c r="AY325" s="217" t="s">
        <v>137</v>
      </c>
    </row>
    <row r="326" spans="1:65" s="15" customFormat="1" ht="11.25" x14ac:dyDescent="0.2">
      <c r="B326" s="218"/>
      <c r="C326" s="219"/>
      <c r="D326" s="198" t="s">
        <v>147</v>
      </c>
      <c r="E326" s="220" t="s">
        <v>1</v>
      </c>
      <c r="F326" s="221" t="s">
        <v>150</v>
      </c>
      <c r="G326" s="219"/>
      <c r="H326" s="222">
        <v>8.2259999999999991</v>
      </c>
      <c r="I326" s="223"/>
      <c r="J326" s="219"/>
      <c r="K326" s="219"/>
      <c r="L326" s="224"/>
      <c r="M326" s="225"/>
      <c r="N326" s="226"/>
      <c r="O326" s="226"/>
      <c r="P326" s="226"/>
      <c r="Q326" s="226"/>
      <c r="R326" s="226"/>
      <c r="S326" s="226"/>
      <c r="T326" s="227"/>
      <c r="AT326" s="228" t="s">
        <v>147</v>
      </c>
      <c r="AU326" s="228" t="s">
        <v>145</v>
      </c>
      <c r="AV326" s="15" t="s">
        <v>144</v>
      </c>
      <c r="AW326" s="15" t="s">
        <v>30</v>
      </c>
      <c r="AX326" s="15" t="s">
        <v>78</v>
      </c>
      <c r="AY326" s="228" t="s">
        <v>137</v>
      </c>
    </row>
    <row r="327" spans="1:65" s="2" customFormat="1" ht="24.2" customHeight="1" x14ac:dyDescent="0.2">
      <c r="A327" s="34"/>
      <c r="B327" s="35"/>
      <c r="C327" s="182" t="s">
        <v>302</v>
      </c>
      <c r="D327" s="182" t="s">
        <v>140</v>
      </c>
      <c r="E327" s="183" t="s">
        <v>303</v>
      </c>
      <c r="F327" s="184" t="s">
        <v>304</v>
      </c>
      <c r="G327" s="185" t="s">
        <v>249</v>
      </c>
      <c r="H327" s="186">
        <v>0.39</v>
      </c>
      <c r="I327" s="187"/>
      <c r="J327" s="188">
        <f>ROUND(I327*H327,2)</f>
        <v>0</v>
      </c>
      <c r="K327" s="189"/>
      <c r="L327" s="39"/>
      <c r="M327" s="190" t="s">
        <v>1</v>
      </c>
      <c r="N327" s="191" t="s">
        <v>39</v>
      </c>
      <c r="O327" s="71"/>
      <c r="P327" s="192">
        <f>O327*H327</f>
        <v>0</v>
      </c>
      <c r="Q327" s="192">
        <v>0</v>
      </c>
      <c r="R327" s="192">
        <f>Q327*H327</f>
        <v>0</v>
      </c>
      <c r="S327" s="192">
        <v>1.4</v>
      </c>
      <c r="T327" s="193">
        <f>S327*H327</f>
        <v>0.54599999999999993</v>
      </c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R327" s="194" t="s">
        <v>144</v>
      </c>
      <c r="AT327" s="194" t="s">
        <v>140</v>
      </c>
      <c r="AU327" s="194" t="s">
        <v>145</v>
      </c>
      <c r="AY327" s="17" t="s">
        <v>137</v>
      </c>
      <c r="BE327" s="195">
        <f>IF(N327="základní",J327,0)</f>
        <v>0</v>
      </c>
      <c r="BF327" s="195">
        <f>IF(N327="snížená",J327,0)</f>
        <v>0</v>
      </c>
      <c r="BG327" s="195">
        <f>IF(N327="zákl. přenesená",J327,0)</f>
        <v>0</v>
      </c>
      <c r="BH327" s="195">
        <f>IF(N327="sníž. přenesená",J327,0)</f>
        <v>0</v>
      </c>
      <c r="BI327" s="195">
        <f>IF(N327="nulová",J327,0)</f>
        <v>0</v>
      </c>
      <c r="BJ327" s="17" t="s">
        <v>145</v>
      </c>
      <c r="BK327" s="195">
        <f>ROUND(I327*H327,2)</f>
        <v>0</v>
      </c>
      <c r="BL327" s="17" t="s">
        <v>144</v>
      </c>
      <c r="BM327" s="194" t="s">
        <v>305</v>
      </c>
    </row>
    <row r="328" spans="1:65" s="13" customFormat="1" ht="11.25" x14ac:dyDescent="0.2">
      <c r="B328" s="196"/>
      <c r="C328" s="197"/>
      <c r="D328" s="198" t="s">
        <v>147</v>
      </c>
      <c r="E328" s="199" t="s">
        <v>1</v>
      </c>
      <c r="F328" s="200" t="s">
        <v>283</v>
      </c>
      <c r="G328" s="197"/>
      <c r="H328" s="199" t="s">
        <v>1</v>
      </c>
      <c r="I328" s="201"/>
      <c r="J328" s="197"/>
      <c r="K328" s="197"/>
      <c r="L328" s="202"/>
      <c r="M328" s="203"/>
      <c r="N328" s="204"/>
      <c r="O328" s="204"/>
      <c r="P328" s="204"/>
      <c r="Q328" s="204"/>
      <c r="R328" s="204"/>
      <c r="S328" s="204"/>
      <c r="T328" s="205"/>
      <c r="AT328" s="206" t="s">
        <v>147</v>
      </c>
      <c r="AU328" s="206" t="s">
        <v>145</v>
      </c>
      <c r="AV328" s="13" t="s">
        <v>78</v>
      </c>
      <c r="AW328" s="13" t="s">
        <v>30</v>
      </c>
      <c r="AX328" s="13" t="s">
        <v>73</v>
      </c>
      <c r="AY328" s="206" t="s">
        <v>137</v>
      </c>
    </row>
    <row r="329" spans="1:65" s="14" customFormat="1" ht="11.25" x14ac:dyDescent="0.2">
      <c r="B329" s="207"/>
      <c r="C329" s="208"/>
      <c r="D329" s="198" t="s">
        <v>147</v>
      </c>
      <c r="E329" s="209" t="s">
        <v>1</v>
      </c>
      <c r="F329" s="210" t="s">
        <v>284</v>
      </c>
      <c r="G329" s="208"/>
      <c r="H329" s="211">
        <v>0.09</v>
      </c>
      <c r="I329" s="212"/>
      <c r="J329" s="208"/>
      <c r="K329" s="208"/>
      <c r="L329" s="213"/>
      <c r="M329" s="214"/>
      <c r="N329" s="215"/>
      <c r="O329" s="215"/>
      <c r="P329" s="215"/>
      <c r="Q329" s="215"/>
      <c r="R329" s="215"/>
      <c r="S329" s="215"/>
      <c r="T329" s="216"/>
      <c r="AT329" s="217" t="s">
        <v>147</v>
      </c>
      <c r="AU329" s="217" t="s">
        <v>145</v>
      </c>
      <c r="AV329" s="14" t="s">
        <v>145</v>
      </c>
      <c r="AW329" s="14" t="s">
        <v>30</v>
      </c>
      <c r="AX329" s="14" t="s">
        <v>73</v>
      </c>
      <c r="AY329" s="217" t="s">
        <v>137</v>
      </c>
    </row>
    <row r="330" spans="1:65" s="13" customFormat="1" ht="11.25" x14ac:dyDescent="0.2">
      <c r="B330" s="196"/>
      <c r="C330" s="197"/>
      <c r="D330" s="198" t="s">
        <v>147</v>
      </c>
      <c r="E330" s="199" t="s">
        <v>1</v>
      </c>
      <c r="F330" s="200" t="s">
        <v>285</v>
      </c>
      <c r="G330" s="197"/>
      <c r="H330" s="199" t="s">
        <v>1</v>
      </c>
      <c r="I330" s="201"/>
      <c r="J330" s="197"/>
      <c r="K330" s="197"/>
      <c r="L330" s="202"/>
      <c r="M330" s="203"/>
      <c r="N330" s="204"/>
      <c r="O330" s="204"/>
      <c r="P330" s="204"/>
      <c r="Q330" s="204"/>
      <c r="R330" s="204"/>
      <c r="S330" s="204"/>
      <c r="T330" s="205"/>
      <c r="AT330" s="206" t="s">
        <v>147</v>
      </c>
      <c r="AU330" s="206" t="s">
        <v>145</v>
      </c>
      <c r="AV330" s="13" t="s">
        <v>78</v>
      </c>
      <c r="AW330" s="13" t="s">
        <v>30</v>
      </c>
      <c r="AX330" s="13" t="s">
        <v>73</v>
      </c>
      <c r="AY330" s="206" t="s">
        <v>137</v>
      </c>
    </row>
    <row r="331" spans="1:65" s="14" customFormat="1" ht="11.25" x14ac:dyDescent="0.2">
      <c r="B331" s="207"/>
      <c r="C331" s="208"/>
      <c r="D331" s="198" t="s">
        <v>147</v>
      </c>
      <c r="E331" s="209" t="s">
        <v>1</v>
      </c>
      <c r="F331" s="210" t="s">
        <v>286</v>
      </c>
      <c r="G331" s="208"/>
      <c r="H331" s="211">
        <v>0.3</v>
      </c>
      <c r="I331" s="212"/>
      <c r="J331" s="208"/>
      <c r="K331" s="208"/>
      <c r="L331" s="213"/>
      <c r="M331" s="214"/>
      <c r="N331" s="215"/>
      <c r="O331" s="215"/>
      <c r="P331" s="215"/>
      <c r="Q331" s="215"/>
      <c r="R331" s="215"/>
      <c r="S331" s="215"/>
      <c r="T331" s="216"/>
      <c r="AT331" s="217" t="s">
        <v>147</v>
      </c>
      <c r="AU331" s="217" t="s">
        <v>145</v>
      </c>
      <c r="AV331" s="14" t="s">
        <v>145</v>
      </c>
      <c r="AW331" s="14" t="s">
        <v>30</v>
      </c>
      <c r="AX331" s="14" t="s">
        <v>73</v>
      </c>
      <c r="AY331" s="217" t="s">
        <v>137</v>
      </c>
    </row>
    <row r="332" spans="1:65" s="15" customFormat="1" ht="11.25" x14ac:dyDescent="0.2">
      <c r="B332" s="218"/>
      <c r="C332" s="219"/>
      <c r="D332" s="198" t="s">
        <v>147</v>
      </c>
      <c r="E332" s="220" t="s">
        <v>1</v>
      </c>
      <c r="F332" s="221" t="s">
        <v>150</v>
      </c>
      <c r="G332" s="219"/>
      <c r="H332" s="222">
        <v>0.39</v>
      </c>
      <c r="I332" s="223"/>
      <c r="J332" s="219"/>
      <c r="K332" s="219"/>
      <c r="L332" s="224"/>
      <c r="M332" s="225"/>
      <c r="N332" s="226"/>
      <c r="O332" s="226"/>
      <c r="P332" s="226"/>
      <c r="Q332" s="226"/>
      <c r="R332" s="226"/>
      <c r="S332" s="226"/>
      <c r="T332" s="227"/>
      <c r="AT332" s="228" t="s">
        <v>147</v>
      </c>
      <c r="AU332" s="228" t="s">
        <v>145</v>
      </c>
      <c r="AV332" s="15" t="s">
        <v>144</v>
      </c>
      <c r="AW332" s="15" t="s">
        <v>30</v>
      </c>
      <c r="AX332" s="15" t="s">
        <v>78</v>
      </c>
      <c r="AY332" s="228" t="s">
        <v>137</v>
      </c>
    </row>
    <row r="333" spans="1:65" s="2" customFormat="1" ht="24.2" customHeight="1" x14ac:dyDescent="0.2">
      <c r="A333" s="34"/>
      <c r="B333" s="35"/>
      <c r="C333" s="182" t="s">
        <v>306</v>
      </c>
      <c r="D333" s="182" t="s">
        <v>140</v>
      </c>
      <c r="E333" s="183" t="s">
        <v>307</v>
      </c>
      <c r="F333" s="184" t="s">
        <v>308</v>
      </c>
      <c r="G333" s="185" t="s">
        <v>143</v>
      </c>
      <c r="H333" s="186">
        <v>8</v>
      </c>
      <c r="I333" s="187"/>
      <c r="J333" s="188">
        <f>ROUND(I333*H333,2)</f>
        <v>0</v>
      </c>
      <c r="K333" s="189"/>
      <c r="L333" s="39"/>
      <c r="M333" s="190" t="s">
        <v>1</v>
      </c>
      <c r="N333" s="191" t="s">
        <v>39</v>
      </c>
      <c r="O333" s="71"/>
      <c r="P333" s="192">
        <f>O333*H333</f>
        <v>0</v>
      </c>
      <c r="Q333" s="192">
        <v>0</v>
      </c>
      <c r="R333" s="192">
        <f>Q333*H333</f>
        <v>0</v>
      </c>
      <c r="S333" s="192">
        <v>6.9000000000000006E-2</v>
      </c>
      <c r="T333" s="193">
        <f>S333*H333</f>
        <v>0.55200000000000005</v>
      </c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R333" s="194" t="s">
        <v>144</v>
      </c>
      <c r="AT333" s="194" t="s">
        <v>140</v>
      </c>
      <c r="AU333" s="194" t="s">
        <v>145</v>
      </c>
      <c r="AY333" s="17" t="s">
        <v>137</v>
      </c>
      <c r="BE333" s="195">
        <f>IF(N333="základní",J333,0)</f>
        <v>0</v>
      </c>
      <c r="BF333" s="195">
        <f>IF(N333="snížená",J333,0)</f>
        <v>0</v>
      </c>
      <c r="BG333" s="195">
        <f>IF(N333="zákl. přenesená",J333,0)</f>
        <v>0</v>
      </c>
      <c r="BH333" s="195">
        <f>IF(N333="sníž. přenesená",J333,0)</f>
        <v>0</v>
      </c>
      <c r="BI333" s="195">
        <f>IF(N333="nulová",J333,0)</f>
        <v>0</v>
      </c>
      <c r="BJ333" s="17" t="s">
        <v>145</v>
      </c>
      <c r="BK333" s="195">
        <f>ROUND(I333*H333,2)</f>
        <v>0</v>
      </c>
      <c r="BL333" s="17" t="s">
        <v>144</v>
      </c>
      <c r="BM333" s="194" t="s">
        <v>309</v>
      </c>
    </row>
    <row r="334" spans="1:65" s="13" customFormat="1" ht="11.25" x14ac:dyDescent="0.2">
      <c r="B334" s="196"/>
      <c r="C334" s="197"/>
      <c r="D334" s="198" t="s">
        <v>147</v>
      </c>
      <c r="E334" s="199" t="s">
        <v>1</v>
      </c>
      <c r="F334" s="200" t="s">
        <v>148</v>
      </c>
      <c r="G334" s="197"/>
      <c r="H334" s="199" t="s">
        <v>1</v>
      </c>
      <c r="I334" s="201"/>
      <c r="J334" s="197"/>
      <c r="K334" s="197"/>
      <c r="L334" s="202"/>
      <c r="M334" s="203"/>
      <c r="N334" s="204"/>
      <c r="O334" s="204"/>
      <c r="P334" s="204"/>
      <c r="Q334" s="204"/>
      <c r="R334" s="204"/>
      <c r="S334" s="204"/>
      <c r="T334" s="205"/>
      <c r="AT334" s="206" t="s">
        <v>147</v>
      </c>
      <c r="AU334" s="206" t="s">
        <v>145</v>
      </c>
      <c r="AV334" s="13" t="s">
        <v>78</v>
      </c>
      <c r="AW334" s="13" t="s">
        <v>30</v>
      </c>
      <c r="AX334" s="13" t="s">
        <v>73</v>
      </c>
      <c r="AY334" s="206" t="s">
        <v>137</v>
      </c>
    </row>
    <row r="335" spans="1:65" s="14" customFormat="1" ht="11.25" x14ac:dyDescent="0.2">
      <c r="B335" s="207"/>
      <c r="C335" s="208"/>
      <c r="D335" s="198" t="s">
        <v>147</v>
      </c>
      <c r="E335" s="209" t="s">
        <v>1</v>
      </c>
      <c r="F335" s="210" t="s">
        <v>149</v>
      </c>
      <c r="G335" s="208"/>
      <c r="H335" s="211">
        <v>8</v>
      </c>
      <c r="I335" s="212"/>
      <c r="J335" s="208"/>
      <c r="K335" s="208"/>
      <c r="L335" s="213"/>
      <c r="M335" s="214"/>
      <c r="N335" s="215"/>
      <c r="O335" s="215"/>
      <c r="P335" s="215"/>
      <c r="Q335" s="215"/>
      <c r="R335" s="215"/>
      <c r="S335" s="215"/>
      <c r="T335" s="216"/>
      <c r="AT335" s="217" t="s">
        <v>147</v>
      </c>
      <c r="AU335" s="217" t="s">
        <v>145</v>
      </c>
      <c r="AV335" s="14" t="s">
        <v>145</v>
      </c>
      <c r="AW335" s="14" t="s">
        <v>30</v>
      </c>
      <c r="AX335" s="14" t="s">
        <v>73</v>
      </c>
      <c r="AY335" s="217" t="s">
        <v>137</v>
      </c>
    </row>
    <row r="336" spans="1:65" s="15" customFormat="1" ht="11.25" x14ac:dyDescent="0.2">
      <c r="B336" s="218"/>
      <c r="C336" s="219"/>
      <c r="D336" s="198" t="s">
        <v>147</v>
      </c>
      <c r="E336" s="220" t="s">
        <v>1</v>
      </c>
      <c r="F336" s="221" t="s">
        <v>150</v>
      </c>
      <c r="G336" s="219"/>
      <c r="H336" s="222">
        <v>8</v>
      </c>
      <c r="I336" s="223"/>
      <c r="J336" s="219"/>
      <c r="K336" s="219"/>
      <c r="L336" s="224"/>
      <c r="M336" s="225"/>
      <c r="N336" s="226"/>
      <c r="O336" s="226"/>
      <c r="P336" s="226"/>
      <c r="Q336" s="226"/>
      <c r="R336" s="226"/>
      <c r="S336" s="226"/>
      <c r="T336" s="227"/>
      <c r="AT336" s="228" t="s">
        <v>147</v>
      </c>
      <c r="AU336" s="228" t="s">
        <v>145</v>
      </c>
      <c r="AV336" s="15" t="s">
        <v>144</v>
      </c>
      <c r="AW336" s="15" t="s">
        <v>30</v>
      </c>
      <c r="AX336" s="15" t="s">
        <v>78</v>
      </c>
      <c r="AY336" s="228" t="s">
        <v>137</v>
      </c>
    </row>
    <row r="337" spans="1:65" s="2" customFormat="1" ht="24.2" customHeight="1" x14ac:dyDescent="0.2">
      <c r="A337" s="34"/>
      <c r="B337" s="35"/>
      <c r="C337" s="182" t="s">
        <v>310</v>
      </c>
      <c r="D337" s="182" t="s">
        <v>140</v>
      </c>
      <c r="E337" s="183" t="s">
        <v>311</v>
      </c>
      <c r="F337" s="184" t="s">
        <v>312</v>
      </c>
      <c r="G337" s="185" t="s">
        <v>161</v>
      </c>
      <c r="H337" s="186">
        <v>5</v>
      </c>
      <c r="I337" s="187"/>
      <c r="J337" s="188">
        <f>ROUND(I337*H337,2)</f>
        <v>0</v>
      </c>
      <c r="K337" s="189"/>
      <c r="L337" s="39"/>
      <c r="M337" s="190" t="s">
        <v>1</v>
      </c>
      <c r="N337" s="191" t="s">
        <v>39</v>
      </c>
      <c r="O337" s="71"/>
      <c r="P337" s="192">
        <f>O337*H337</f>
        <v>0</v>
      </c>
      <c r="Q337" s="192">
        <v>0</v>
      </c>
      <c r="R337" s="192">
        <f>Q337*H337</f>
        <v>0</v>
      </c>
      <c r="S337" s="192">
        <v>6.0000000000000001E-3</v>
      </c>
      <c r="T337" s="193">
        <f>S337*H337</f>
        <v>0.03</v>
      </c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R337" s="194" t="s">
        <v>144</v>
      </c>
      <c r="AT337" s="194" t="s">
        <v>140</v>
      </c>
      <c r="AU337" s="194" t="s">
        <v>145</v>
      </c>
      <c r="AY337" s="17" t="s">
        <v>137</v>
      </c>
      <c r="BE337" s="195">
        <f>IF(N337="základní",J337,0)</f>
        <v>0</v>
      </c>
      <c r="BF337" s="195">
        <f>IF(N337="snížená",J337,0)</f>
        <v>0</v>
      </c>
      <c r="BG337" s="195">
        <f>IF(N337="zákl. přenesená",J337,0)</f>
        <v>0</v>
      </c>
      <c r="BH337" s="195">
        <f>IF(N337="sníž. přenesená",J337,0)</f>
        <v>0</v>
      </c>
      <c r="BI337" s="195">
        <f>IF(N337="nulová",J337,0)</f>
        <v>0</v>
      </c>
      <c r="BJ337" s="17" t="s">
        <v>145</v>
      </c>
      <c r="BK337" s="195">
        <f>ROUND(I337*H337,2)</f>
        <v>0</v>
      </c>
      <c r="BL337" s="17" t="s">
        <v>144</v>
      </c>
      <c r="BM337" s="194" t="s">
        <v>313</v>
      </c>
    </row>
    <row r="338" spans="1:65" s="13" customFormat="1" ht="11.25" x14ac:dyDescent="0.2">
      <c r="B338" s="196"/>
      <c r="C338" s="197"/>
      <c r="D338" s="198" t="s">
        <v>147</v>
      </c>
      <c r="E338" s="199" t="s">
        <v>1</v>
      </c>
      <c r="F338" s="200" t="s">
        <v>314</v>
      </c>
      <c r="G338" s="197"/>
      <c r="H338" s="199" t="s">
        <v>1</v>
      </c>
      <c r="I338" s="201"/>
      <c r="J338" s="197"/>
      <c r="K338" s="197"/>
      <c r="L338" s="202"/>
      <c r="M338" s="203"/>
      <c r="N338" s="204"/>
      <c r="O338" s="204"/>
      <c r="P338" s="204"/>
      <c r="Q338" s="204"/>
      <c r="R338" s="204"/>
      <c r="S338" s="204"/>
      <c r="T338" s="205"/>
      <c r="AT338" s="206" t="s">
        <v>147</v>
      </c>
      <c r="AU338" s="206" t="s">
        <v>145</v>
      </c>
      <c r="AV338" s="13" t="s">
        <v>78</v>
      </c>
      <c r="AW338" s="13" t="s">
        <v>30</v>
      </c>
      <c r="AX338" s="13" t="s">
        <v>73</v>
      </c>
      <c r="AY338" s="206" t="s">
        <v>137</v>
      </c>
    </row>
    <row r="339" spans="1:65" s="14" customFormat="1" ht="11.25" x14ac:dyDescent="0.2">
      <c r="B339" s="207"/>
      <c r="C339" s="208"/>
      <c r="D339" s="198" t="s">
        <v>147</v>
      </c>
      <c r="E339" s="209" t="s">
        <v>1</v>
      </c>
      <c r="F339" s="210" t="s">
        <v>78</v>
      </c>
      <c r="G339" s="208"/>
      <c r="H339" s="211">
        <v>1</v>
      </c>
      <c r="I339" s="212"/>
      <c r="J339" s="208"/>
      <c r="K339" s="208"/>
      <c r="L339" s="213"/>
      <c r="M339" s="214"/>
      <c r="N339" s="215"/>
      <c r="O339" s="215"/>
      <c r="P339" s="215"/>
      <c r="Q339" s="215"/>
      <c r="R339" s="215"/>
      <c r="S339" s="215"/>
      <c r="T339" s="216"/>
      <c r="AT339" s="217" t="s">
        <v>147</v>
      </c>
      <c r="AU339" s="217" t="s">
        <v>145</v>
      </c>
      <c r="AV339" s="14" t="s">
        <v>145</v>
      </c>
      <c r="AW339" s="14" t="s">
        <v>30</v>
      </c>
      <c r="AX339" s="14" t="s">
        <v>73</v>
      </c>
      <c r="AY339" s="217" t="s">
        <v>137</v>
      </c>
    </row>
    <row r="340" spans="1:65" s="13" customFormat="1" ht="11.25" x14ac:dyDescent="0.2">
      <c r="B340" s="196"/>
      <c r="C340" s="197"/>
      <c r="D340" s="198" t="s">
        <v>147</v>
      </c>
      <c r="E340" s="199" t="s">
        <v>1</v>
      </c>
      <c r="F340" s="200" t="s">
        <v>315</v>
      </c>
      <c r="G340" s="197"/>
      <c r="H340" s="199" t="s">
        <v>1</v>
      </c>
      <c r="I340" s="201"/>
      <c r="J340" s="197"/>
      <c r="K340" s="197"/>
      <c r="L340" s="202"/>
      <c r="M340" s="203"/>
      <c r="N340" s="204"/>
      <c r="O340" s="204"/>
      <c r="P340" s="204"/>
      <c r="Q340" s="204"/>
      <c r="R340" s="204"/>
      <c r="S340" s="204"/>
      <c r="T340" s="205"/>
      <c r="AT340" s="206" t="s">
        <v>147</v>
      </c>
      <c r="AU340" s="206" t="s">
        <v>145</v>
      </c>
      <c r="AV340" s="13" t="s">
        <v>78</v>
      </c>
      <c r="AW340" s="13" t="s">
        <v>30</v>
      </c>
      <c r="AX340" s="13" t="s">
        <v>73</v>
      </c>
      <c r="AY340" s="206" t="s">
        <v>137</v>
      </c>
    </row>
    <row r="341" spans="1:65" s="14" customFormat="1" ht="11.25" x14ac:dyDescent="0.2">
      <c r="B341" s="207"/>
      <c r="C341" s="208"/>
      <c r="D341" s="198" t="s">
        <v>147</v>
      </c>
      <c r="E341" s="209" t="s">
        <v>1</v>
      </c>
      <c r="F341" s="210" t="s">
        <v>144</v>
      </c>
      <c r="G341" s="208"/>
      <c r="H341" s="211">
        <v>4</v>
      </c>
      <c r="I341" s="212"/>
      <c r="J341" s="208"/>
      <c r="K341" s="208"/>
      <c r="L341" s="213"/>
      <c r="M341" s="214"/>
      <c r="N341" s="215"/>
      <c r="O341" s="215"/>
      <c r="P341" s="215"/>
      <c r="Q341" s="215"/>
      <c r="R341" s="215"/>
      <c r="S341" s="215"/>
      <c r="T341" s="216"/>
      <c r="AT341" s="217" t="s">
        <v>147</v>
      </c>
      <c r="AU341" s="217" t="s">
        <v>145</v>
      </c>
      <c r="AV341" s="14" t="s">
        <v>145</v>
      </c>
      <c r="AW341" s="14" t="s">
        <v>30</v>
      </c>
      <c r="AX341" s="14" t="s">
        <v>73</v>
      </c>
      <c r="AY341" s="217" t="s">
        <v>137</v>
      </c>
    </row>
    <row r="342" spans="1:65" s="15" customFormat="1" ht="11.25" x14ac:dyDescent="0.2">
      <c r="B342" s="218"/>
      <c r="C342" s="219"/>
      <c r="D342" s="198" t="s">
        <v>147</v>
      </c>
      <c r="E342" s="220" t="s">
        <v>1</v>
      </c>
      <c r="F342" s="221" t="s">
        <v>150</v>
      </c>
      <c r="G342" s="219"/>
      <c r="H342" s="222">
        <v>5</v>
      </c>
      <c r="I342" s="223"/>
      <c r="J342" s="219"/>
      <c r="K342" s="219"/>
      <c r="L342" s="224"/>
      <c r="M342" s="225"/>
      <c r="N342" s="226"/>
      <c r="O342" s="226"/>
      <c r="P342" s="226"/>
      <c r="Q342" s="226"/>
      <c r="R342" s="226"/>
      <c r="S342" s="226"/>
      <c r="T342" s="227"/>
      <c r="AT342" s="228" t="s">
        <v>147</v>
      </c>
      <c r="AU342" s="228" t="s">
        <v>145</v>
      </c>
      <c r="AV342" s="15" t="s">
        <v>144</v>
      </c>
      <c r="AW342" s="15" t="s">
        <v>30</v>
      </c>
      <c r="AX342" s="15" t="s">
        <v>78</v>
      </c>
      <c r="AY342" s="228" t="s">
        <v>137</v>
      </c>
    </row>
    <row r="343" spans="1:65" s="2" customFormat="1" ht="24.2" customHeight="1" x14ac:dyDescent="0.2">
      <c r="A343" s="34"/>
      <c r="B343" s="35"/>
      <c r="C343" s="182" t="s">
        <v>316</v>
      </c>
      <c r="D343" s="182" t="s">
        <v>140</v>
      </c>
      <c r="E343" s="183" t="s">
        <v>317</v>
      </c>
      <c r="F343" s="184" t="s">
        <v>318</v>
      </c>
      <c r="G343" s="185" t="s">
        <v>161</v>
      </c>
      <c r="H343" s="186">
        <v>12</v>
      </c>
      <c r="I343" s="187"/>
      <c r="J343" s="188">
        <f>ROUND(I343*H343,2)</f>
        <v>0</v>
      </c>
      <c r="K343" s="189"/>
      <c r="L343" s="39"/>
      <c r="M343" s="190" t="s">
        <v>1</v>
      </c>
      <c r="N343" s="191" t="s">
        <v>39</v>
      </c>
      <c r="O343" s="71"/>
      <c r="P343" s="192">
        <f>O343*H343</f>
        <v>0</v>
      </c>
      <c r="Q343" s="192">
        <v>0</v>
      </c>
      <c r="R343" s="192">
        <f>Q343*H343</f>
        <v>0</v>
      </c>
      <c r="S343" s="192">
        <v>8.9999999999999993E-3</v>
      </c>
      <c r="T343" s="193">
        <f>S343*H343</f>
        <v>0.10799999999999998</v>
      </c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R343" s="194" t="s">
        <v>144</v>
      </c>
      <c r="AT343" s="194" t="s">
        <v>140</v>
      </c>
      <c r="AU343" s="194" t="s">
        <v>145</v>
      </c>
      <c r="AY343" s="17" t="s">
        <v>137</v>
      </c>
      <c r="BE343" s="195">
        <f>IF(N343="základní",J343,0)</f>
        <v>0</v>
      </c>
      <c r="BF343" s="195">
        <f>IF(N343="snížená",J343,0)</f>
        <v>0</v>
      </c>
      <c r="BG343" s="195">
        <f>IF(N343="zákl. přenesená",J343,0)</f>
        <v>0</v>
      </c>
      <c r="BH343" s="195">
        <f>IF(N343="sníž. přenesená",J343,0)</f>
        <v>0</v>
      </c>
      <c r="BI343" s="195">
        <f>IF(N343="nulová",J343,0)</f>
        <v>0</v>
      </c>
      <c r="BJ343" s="17" t="s">
        <v>145</v>
      </c>
      <c r="BK343" s="195">
        <f>ROUND(I343*H343,2)</f>
        <v>0</v>
      </c>
      <c r="BL343" s="17" t="s">
        <v>144</v>
      </c>
      <c r="BM343" s="194" t="s">
        <v>319</v>
      </c>
    </row>
    <row r="344" spans="1:65" s="13" customFormat="1" ht="11.25" x14ac:dyDescent="0.2">
      <c r="B344" s="196"/>
      <c r="C344" s="197"/>
      <c r="D344" s="198" t="s">
        <v>147</v>
      </c>
      <c r="E344" s="199" t="s">
        <v>1</v>
      </c>
      <c r="F344" s="200" t="s">
        <v>320</v>
      </c>
      <c r="G344" s="197"/>
      <c r="H344" s="199" t="s">
        <v>1</v>
      </c>
      <c r="I344" s="201"/>
      <c r="J344" s="197"/>
      <c r="K344" s="197"/>
      <c r="L344" s="202"/>
      <c r="M344" s="203"/>
      <c r="N344" s="204"/>
      <c r="O344" s="204"/>
      <c r="P344" s="204"/>
      <c r="Q344" s="204"/>
      <c r="R344" s="204"/>
      <c r="S344" s="204"/>
      <c r="T344" s="205"/>
      <c r="AT344" s="206" t="s">
        <v>147</v>
      </c>
      <c r="AU344" s="206" t="s">
        <v>145</v>
      </c>
      <c r="AV344" s="13" t="s">
        <v>78</v>
      </c>
      <c r="AW344" s="13" t="s">
        <v>30</v>
      </c>
      <c r="AX344" s="13" t="s">
        <v>73</v>
      </c>
      <c r="AY344" s="206" t="s">
        <v>137</v>
      </c>
    </row>
    <row r="345" spans="1:65" s="14" customFormat="1" ht="11.25" x14ac:dyDescent="0.2">
      <c r="B345" s="207"/>
      <c r="C345" s="208"/>
      <c r="D345" s="198" t="s">
        <v>147</v>
      </c>
      <c r="E345" s="209" t="s">
        <v>1</v>
      </c>
      <c r="F345" s="210" t="s">
        <v>145</v>
      </c>
      <c r="G345" s="208"/>
      <c r="H345" s="211">
        <v>2</v>
      </c>
      <c r="I345" s="212"/>
      <c r="J345" s="208"/>
      <c r="K345" s="208"/>
      <c r="L345" s="213"/>
      <c r="M345" s="214"/>
      <c r="N345" s="215"/>
      <c r="O345" s="215"/>
      <c r="P345" s="215"/>
      <c r="Q345" s="215"/>
      <c r="R345" s="215"/>
      <c r="S345" s="215"/>
      <c r="T345" s="216"/>
      <c r="AT345" s="217" t="s">
        <v>147</v>
      </c>
      <c r="AU345" s="217" t="s">
        <v>145</v>
      </c>
      <c r="AV345" s="14" t="s">
        <v>145</v>
      </c>
      <c r="AW345" s="14" t="s">
        <v>30</v>
      </c>
      <c r="AX345" s="14" t="s">
        <v>73</v>
      </c>
      <c r="AY345" s="217" t="s">
        <v>137</v>
      </c>
    </row>
    <row r="346" spans="1:65" s="13" customFormat="1" ht="11.25" x14ac:dyDescent="0.2">
      <c r="B346" s="196"/>
      <c r="C346" s="197"/>
      <c r="D346" s="198" t="s">
        <v>147</v>
      </c>
      <c r="E346" s="199" t="s">
        <v>1</v>
      </c>
      <c r="F346" s="200" t="s">
        <v>321</v>
      </c>
      <c r="G346" s="197"/>
      <c r="H346" s="199" t="s">
        <v>1</v>
      </c>
      <c r="I346" s="201"/>
      <c r="J346" s="197"/>
      <c r="K346" s="197"/>
      <c r="L346" s="202"/>
      <c r="M346" s="203"/>
      <c r="N346" s="204"/>
      <c r="O346" s="204"/>
      <c r="P346" s="204"/>
      <c r="Q346" s="204"/>
      <c r="R346" s="204"/>
      <c r="S346" s="204"/>
      <c r="T346" s="205"/>
      <c r="AT346" s="206" t="s">
        <v>147</v>
      </c>
      <c r="AU346" s="206" t="s">
        <v>145</v>
      </c>
      <c r="AV346" s="13" t="s">
        <v>78</v>
      </c>
      <c r="AW346" s="13" t="s">
        <v>30</v>
      </c>
      <c r="AX346" s="13" t="s">
        <v>73</v>
      </c>
      <c r="AY346" s="206" t="s">
        <v>137</v>
      </c>
    </row>
    <row r="347" spans="1:65" s="14" customFormat="1" ht="11.25" x14ac:dyDescent="0.2">
      <c r="B347" s="207"/>
      <c r="C347" s="208"/>
      <c r="D347" s="198" t="s">
        <v>147</v>
      </c>
      <c r="E347" s="209" t="s">
        <v>1</v>
      </c>
      <c r="F347" s="210" t="s">
        <v>158</v>
      </c>
      <c r="G347" s="208"/>
      <c r="H347" s="211">
        <v>6</v>
      </c>
      <c r="I347" s="212"/>
      <c r="J347" s="208"/>
      <c r="K347" s="208"/>
      <c r="L347" s="213"/>
      <c r="M347" s="214"/>
      <c r="N347" s="215"/>
      <c r="O347" s="215"/>
      <c r="P347" s="215"/>
      <c r="Q347" s="215"/>
      <c r="R347" s="215"/>
      <c r="S347" s="215"/>
      <c r="T347" s="216"/>
      <c r="AT347" s="217" t="s">
        <v>147</v>
      </c>
      <c r="AU347" s="217" t="s">
        <v>145</v>
      </c>
      <c r="AV347" s="14" t="s">
        <v>145</v>
      </c>
      <c r="AW347" s="14" t="s">
        <v>30</v>
      </c>
      <c r="AX347" s="14" t="s">
        <v>73</v>
      </c>
      <c r="AY347" s="217" t="s">
        <v>137</v>
      </c>
    </row>
    <row r="348" spans="1:65" s="13" customFormat="1" ht="11.25" x14ac:dyDescent="0.2">
      <c r="B348" s="196"/>
      <c r="C348" s="197"/>
      <c r="D348" s="198" t="s">
        <v>147</v>
      </c>
      <c r="E348" s="199" t="s">
        <v>1</v>
      </c>
      <c r="F348" s="200" t="s">
        <v>191</v>
      </c>
      <c r="G348" s="197"/>
      <c r="H348" s="199" t="s">
        <v>1</v>
      </c>
      <c r="I348" s="201"/>
      <c r="J348" s="197"/>
      <c r="K348" s="197"/>
      <c r="L348" s="202"/>
      <c r="M348" s="203"/>
      <c r="N348" s="204"/>
      <c r="O348" s="204"/>
      <c r="P348" s="204"/>
      <c r="Q348" s="204"/>
      <c r="R348" s="204"/>
      <c r="S348" s="204"/>
      <c r="T348" s="205"/>
      <c r="AT348" s="206" t="s">
        <v>147</v>
      </c>
      <c r="AU348" s="206" t="s">
        <v>145</v>
      </c>
      <c r="AV348" s="13" t="s">
        <v>78</v>
      </c>
      <c r="AW348" s="13" t="s">
        <v>30</v>
      </c>
      <c r="AX348" s="13" t="s">
        <v>73</v>
      </c>
      <c r="AY348" s="206" t="s">
        <v>137</v>
      </c>
    </row>
    <row r="349" spans="1:65" s="13" customFormat="1" ht="11.25" x14ac:dyDescent="0.2">
      <c r="B349" s="196"/>
      <c r="C349" s="197"/>
      <c r="D349" s="198" t="s">
        <v>147</v>
      </c>
      <c r="E349" s="199" t="s">
        <v>1</v>
      </c>
      <c r="F349" s="200" t="s">
        <v>322</v>
      </c>
      <c r="G349" s="197"/>
      <c r="H349" s="199" t="s">
        <v>1</v>
      </c>
      <c r="I349" s="201"/>
      <c r="J349" s="197"/>
      <c r="K349" s="197"/>
      <c r="L349" s="202"/>
      <c r="M349" s="203"/>
      <c r="N349" s="204"/>
      <c r="O349" s="204"/>
      <c r="P349" s="204"/>
      <c r="Q349" s="204"/>
      <c r="R349" s="204"/>
      <c r="S349" s="204"/>
      <c r="T349" s="205"/>
      <c r="AT349" s="206" t="s">
        <v>147</v>
      </c>
      <c r="AU349" s="206" t="s">
        <v>145</v>
      </c>
      <c r="AV349" s="13" t="s">
        <v>78</v>
      </c>
      <c r="AW349" s="13" t="s">
        <v>30</v>
      </c>
      <c r="AX349" s="13" t="s">
        <v>73</v>
      </c>
      <c r="AY349" s="206" t="s">
        <v>137</v>
      </c>
    </row>
    <row r="350" spans="1:65" s="14" customFormat="1" ht="11.25" x14ac:dyDescent="0.2">
      <c r="B350" s="207"/>
      <c r="C350" s="208"/>
      <c r="D350" s="198" t="s">
        <v>147</v>
      </c>
      <c r="E350" s="209" t="s">
        <v>1</v>
      </c>
      <c r="F350" s="210" t="s">
        <v>144</v>
      </c>
      <c r="G350" s="208"/>
      <c r="H350" s="211">
        <v>4</v>
      </c>
      <c r="I350" s="212"/>
      <c r="J350" s="208"/>
      <c r="K350" s="208"/>
      <c r="L350" s="213"/>
      <c r="M350" s="214"/>
      <c r="N350" s="215"/>
      <c r="O350" s="215"/>
      <c r="P350" s="215"/>
      <c r="Q350" s="215"/>
      <c r="R350" s="215"/>
      <c r="S350" s="215"/>
      <c r="T350" s="216"/>
      <c r="AT350" s="217" t="s">
        <v>147</v>
      </c>
      <c r="AU350" s="217" t="s">
        <v>145</v>
      </c>
      <c r="AV350" s="14" t="s">
        <v>145</v>
      </c>
      <c r="AW350" s="14" t="s">
        <v>30</v>
      </c>
      <c r="AX350" s="14" t="s">
        <v>73</v>
      </c>
      <c r="AY350" s="217" t="s">
        <v>137</v>
      </c>
    </row>
    <row r="351" spans="1:65" s="15" customFormat="1" ht="11.25" x14ac:dyDescent="0.2">
      <c r="B351" s="218"/>
      <c r="C351" s="219"/>
      <c r="D351" s="198" t="s">
        <v>147</v>
      </c>
      <c r="E351" s="220" t="s">
        <v>1</v>
      </c>
      <c r="F351" s="221" t="s">
        <v>150</v>
      </c>
      <c r="G351" s="219"/>
      <c r="H351" s="222">
        <v>12</v>
      </c>
      <c r="I351" s="223"/>
      <c r="J351" s="219"/>
      <c r="K351" s="219"/>
      <c r="L351" s="224"/>
      <c r="M351" s="225"/>
      <c r="N351" s="226"/>
      <c r="O351" s="226"/>
      <c r="P351" s="226"/>
      <c r="Q351" s="226"/>
      <c r="R351" s="226"/>
      <c r="S351" s="226"/>
      <c r="T351" s="227"/>
      <c r="AT351" s="228" t="s">
        <v>147</v>
      </c>
      <c r="AU351" s="228" t="s">
        <v>145</v>
      </c>
      <c r="AV351" s="15" t="s">
        <v>144</v>
      </c>
      <c r="AW351" s="15" t="s">
        <v>30</v>
      </c>
      <c r="AX351" s="15" t="s">
        <v>78</v>
      </c>
      <c r="AY351" s="228" t="s">
        <v>137</v>
      </c>
    </row>
    <row r="352" spans="1:65" s="2" customFormat="1" ht="24.2" customHeight="1" x14ac:dyDescent="0.2">
      <c r="A352" s="34"/>
      <c r="B352" s="35"/>
      <c r="C352" s="182" t="s">
        <v>323</v>
      </c>
      <c r="D352" s="182" t="s">
        <v>140</v>
      </c>
      <c r="E352" s="183" t="s">
        <v>324</v>
      </c>
      <c r="F352" s="184" t="s">
        <v>325</v>
      </c>
      <c r="G352" s="185" t="s">
        <v>161</v>
      </c>
      <c r="H352" s="186">
        <v>11</v>
      </c>
      <c r="I352" s="187"/>
      <c r="J352" s="188">
        <f>ROUND(I352*H352,2)</f>
        <v>0</v>
      </c>
      <c r="K352" s="189"/>
      <c r="L352" s="39"/>
      <c r="M352" s="190" t="s">
        <v>1</v>
      </c>
      <c r="N352" s="191" t="s">
        <v>39</v>
      </c>
      <c r="O352" s="71"/>
      <c r="P352" s="192">
        <f>O352*H352</f>
        <v>0</v>
      </c>
      <c r="Q352" s="192">
        <v>0</v>
      </c>
      <c r="R352" s="192">
        <f>Q352*H352</f>
        <v>0</v>
      </c>
      <c r="S352" s="192">
        <v>1.9E-2</v>
      </c>
      <c r="T352" s="193">
        <f>S352*H352</f>
        <v>0.20899999999999999</v>
      </c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R352" s="194" t="s">
        <v>144</v>
      </c>
      <c r="AT352" s="194" t="s">
        <v>140</v>
      </c>
      <c r="AU352" s="194" t="s">
        <v>145</v>
      </c>
      <c r="AY352" s="17" t="s">
        <v>137</v>
      </c>
      <c r="BE352" s="195">
        <f>IF(N352="základní",J352,0)</f>
        <v>0</v>
      </c>
      <c r="BF352" s="195">
        <f>IF(N352="snížená",J352,0)</f>
        <v>0</v>
      </c>
      <c r="BG352" s="195">
        <f>IF(N352="zákl. přenesená",J352,0)</f>
        <v>0</v>
      </c>
      <c r="BH352" s="195">
        <f>IF(N352="sníž. přenesená",J352,0)</f>
        <v>0</v>
      </c>
      <c r="BI352" s="195">
        <f>IF(N352="nulová",J352,0)</f>
        <v>0</v>
      </c>
      <c r="BJ352" s="17" t="s">
        <v>145</v>
      </c>
      <c r="BK352" s="195">
        <f>ROUND(I352*H352,2)</f>
        <v>0</v>
      </c>
      <c r="BL352" s="17" t="s">
        <v>144</v>
      </c>
      <c r="BM352" s="194" t="s">
        <v>326</v>
      </c>
    </row>
    <row r="353" spans="1:65" s="13" customFormat="1" ht="11.25" x14ac:dyDescent="0.2">
      <c r="B353" s="196"/>
      <c r="C353" s="197"/>
      <c r="D353" s="198" t="s">
        <v>147</v>
      </c>
      <c r="E353" s="199" t="s">
        <v>1</v>
      </c>
      <c r="F353" s="200" t="s">
        <v>327</v>
      </c>
      <c r="G353" s="197"/>
      <c r="H353" s="199" t="s">
        <v>1</v>
      </c>
      <c r="I353" s="201"/>
      <c r="J353" s="197"/>
      <c r="K353" s="197"/>
      <c r="L353" s="202"/>
      <c r="M353" s="203"/>
      <c r="N353" s="204"/>
      <c r="O353" s="204"/>
      <c r="P353" s="204"/>
      <c r="Q353" s="204"/>
      <c r="R353" s="204"/>
      <c r="S353" s="204"/>
      <c r="T353" s="205"/>
      <c r="AT353" s="206" t="s">
        <v>147</v>
      </c>
      <c r="AU353" s="206" t="s">
        <v>145</v>
      </c>
      <c r="AV353" s="13" t="s">
        <v>78</v>
      </c>
      <c r="AW353" s="13" t="s">
        <v>30</v>
      </c>
      <c r="AX353" s="13" t="s">
        <v>73</v>
      </c>
      <c r="AY353" s="206" t="s">
        <v>137</v>
      </c>
    </row>
    <row r="354" spans="1:65" s="13" customFormat="1" ht="11.25" x14ac:dyDescent="0.2">
      <c r="B354" s="196"/>
      <c r="C354" s="197"/>
      <c r="D354" s="198" t="s">
        <v>147</v>
      </c>
      <c r="E354" s="199" t="s">
        <v>1</v>
      </c>
      <c r="F354" s="200" t="s">
        <v>328</v>
      </c>
      <c r="G354" s="197"/>
      <c r="H354" s="199" t="s">
        <v>1</v>
      </c>
      <c r="I354" s="201"/>
      <c r="J354" s="197"/>
      <c r="K354" s="197"/>
      <c r="L354" s="202"/>
      <c r="M354" s="203"/>
      <c r="N354" s="204"/>
      <c r="O354" s="204"/>
      <c r="P354" s="204"/>
      <c r="Q354" s="204"/>
      <c r="R354" s="204"/>
      <c r="S354" s="204"/>
      <c r="T354" s="205"/>
      <c r="AT354" s="206" t="s">
        <v>147</v>
      </c>
      <c r="AU354" s="206" t="s">
        <v>145</v>
      </c>
      <c r="AV354" s="13" t="s">
        <v>78</v>
      </c>
      <c r="AW354" s="13" t="s">
        <v>30</v>
      </c>
      <c r="AX354" s="13" t="s">
        <v>73</v>
      </c>
      <c r="AY354" s="206" t="s">
        <v>137</v>
      </c>
    </row>
    <row r="355" spans="1:65" s="14" customFormat="1" ht="11.25" x14ac:dyDescent="0.2">
      <c r="B355" s="207"/>
      <c r="C355" s="208"/>
      <c r="D355" s="198" t="s">
        <v>147</v>
      </c>
      <c r="E355" s="209" t="s">
        <v>1</v>
      </c>
      <c r="F355" s="210" t="s">
        <v>138</v>
      </c>
      <c r="G355" s="208"/>
      <c r="H355" s="211">
        <v>3</v>
      </c>
      <c r="I355" s="212"/>
      <c r="J355" s="208"/>
      <c r="K355" s="208"/>
      <c r="L355" s="213"/>
      <c r="M355" s="214"/>
      <c r="N355" s="215"/>
      <c r="O355" s="215"/>
      <c r="P355" s="215"/>
      <c r="Q355" s="215"/>
      <c r="R355" s="215"/>
      <c r="S355" s="215"/>
      <c r="T355" s="216"/>
      <c r="AT355" s="217" t="s">
        <v>147</v>
      </c>
      <c r="AU355" s="217" t="s">
        <v>145</v>
      </c>
      <c r="AV355" s="14" t="s">
        <v>145</v>
      </c>
      <c r="AW355" s="14" t="s">
        <v>30</v>
      </c>
      <c r="AX355" s="14" t="s">
        <v>73</v>
      </c>
      <c r="AY355" s="217" t="s">
        <v>137</v>
      </c>
    </row>
    <row r="356" spans="1:65" s="13" customFormat="1" ht="11.25" x14ac:dyDescent="0.2">
      <c r="B356" s="196"/>
      <c r="C356" s="197"/>
      <c r="D356" s="198" t="s">
        <v>147</v>
      </c>
      <c r="E356" s="199" t="s">
        <v>1</v>
      </c>
      <c r="F356" s="200" t="s">
        <v>299</v>
      </c>
      <c r="G356" s="197"/>
      <c r="H356" s="199" t="s">
        <v>1</v>
      </c>
      <c r="I356" s="201"/>
      <c r="J356" s="197"/>
      <c r="K356" s="197"/>
      <c r="L356" s="202"/>
      <c r="M356" s="203"/>
      <c r="N356" s="204"/>
      <c r="O356" s="204"/>
      <c r="P356" s="204"/>
      <c r="Q356" s="204"/>
      <c r="R356" s="204"/>
      <c r="S356" s="204"/>
      <c r="T356" s="205"/>
      <c r="AT356" s="206" t="s">
        <v>147</v>
      </c>
      <c r="AU356" s="206" t="s">
        <v>145</v>
      </c>
      <c r="AV356" s="13" t="s">
        <v>78</v>
      </c>
      <c r="AW356" s="13" t="s">
        <v>30</v>
      </c>
      <c r="AX356" s="13" t="s">
        <v>73</v>
      </c>
      <c r="AY356" s="206" t="s">
        <v>137</v>
      </c>
    </row>
    <row r="357" spans="1:65" s="14" customFormat="1" ht="11.25" x14ac:dyDescent="0.2">
      <c r="B357" s="207"/>
      <c r="C357" s="208"/>
      <c r="D357" s="198" t="s">
        <v>147</v>
      </c>
      <c r="E357" s="209" t="s">
        <v>1</v>
      </c>
      <c r="F357" s="210" t="s">
        <v>149</v>
      </c>
      <c r="G357" s="208"/>
      <c r="H357" s="211">
        <v>8</v>
      </c>
      <c r="I357" s="212"/>
      <c r="J357" s="208"/>
      <c r="K357" s="208"/>
      <c r="L357" s="213"/>
      <c r="M357" s="214"/>
      <c r="N357" s="215"/>
      <c r="O357" s="215"/>
      <c r="P357" s="215"/>
      <c r="Q357" s="215"/>
      <c r="R357" s="215"/>
      <c r="S357" s="215"/>
      <c r="T357" s="216"/>
      <c r="AT357" s="217" t="s">
        <v>147</v>
      </c>
      <c r="AU357" s="217" t="s">
        <v>145</v>
      </c>
      <c r="AV357" s="14" t="s">
        <v>145</v>
      </c>
      <c r="AW357" s="14" t="s">
        <v>30</v>
      </c>
      <c r="AX357" s="14" t="s">
        <v>73</v>
      </c>
      <c r="AY357" s="217" t="s">
        <v>137</v>
      </c>
    </row>
    <row r="358" spans="1:65" s="15" customFormat="1" ht="11.25" x14ac:dyDescent="0.2">
      <c r="B358" s="218"/>
      <c r="C358" s="219"/>
      <c r="D358" s="198" t="s">
        <v>147</v>
      </c>
      <c r="E358" s="220" t="s">
        <v>1</v>
      </c>
      <c r="F358" s="221" t="s">
        <v>150</v>
      </c>
      <c r="G358" s="219"/>
      <c r="H358" s="222">
        <v>11</v>
      </c>
      <c r="I358" s="223"/>
      <c r="J358" s="219"/>
      <c r="K358" s="219"/>
      <c r="L358" s="224"/>
      <c r="M358" s="225"/>
      <c r="N358" s="226"/>
      <c r="O358" s="226"/>
      <c r="P358" s="226"/>
      <c r="Q358" s="226"/>
      <c r="R358" s="226"/>
      <c r="S358" s="226"/>
      <c r="T358" s="227"/>
      <c r="AT358" s="228" t="s">
        <v>147</v>
      </c>
      <c r="AU358" s="228" t="s">
        <v>145</v>
      </c>
      <c r="AV358" s="15" t="s">
        <v>144</v>
      </c>
      <c r="AW358" s="15" t="s">
        <v>30</v>
      </c>
      <c r="AX358" s="15" t="s">
        <v>78</v>
      </c>
      <c r="AY358" s="228" t="s">
        <v>137</v>
      </c>
    </row>
    <row r="359" spans="1:65" s="2" customFormat="1" ht="24.2" customHeight="1" x14ac:dyDescent="0.2">
      <c r="A359" s="34"/>
      <c r="B359" s="35"/>
      <c r="C359" s="182" t="s">
        <v>329</v>
      </c>
      <c r="D359" s="182" t="s">
        <v>140</v>
      </c>
      <c r="E359" s="183" t="s">
        <v>330</v>
      </c>
      <c r="F359" s="184" t="s">
        <v>331</v>
      </c>
      <c r="G359" s="185" t="s">
        <v>161</v>
      </c>
      <c r="H359" s="186">
        <v>1</v>
      </c>
      <c r="I359" s="187"/>
      <c r="J359" s="188">
        <f>ROUND(I359*H359,2)</f>
        <v>0</v>
      </c>
      <c r="K359" s="189"/>
      <c r="L359" s="39"/>
      <c r="M359" s="190" t="s">
        <v>1</v>
      </c>
      <c r="N359" s="191" t="s">
        <v>39</v>
      </c>
      <c r="O359" s="71"/>
      <c r="P359" s="192">
        <f>O359*H359</f>
        <v>0</v>
      </c>
      <c r="Q359" s="192">
        <v>0</v>
      </c>
      <c r="R359" s="192">
        <f>Q359*H359</f>
        <v>0</v>
      </c>
      <c r="S359" s="192">
        <v>1.7999999999999999E-2</v>
      </c>
      <c r="T359" s="193">
        <f>S359*H359</f>
        <v>1.7999999999999999E-2</v>
      </c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R359" s="194" t="s">
        <v>144</v>
      </c>
      <c r="AT359" s="194" t="s">
        <v>140</v>
      </c>
      <c r="AU359" s="194" t="s">
        <v>145</v>
      </c>
      <c r="AY359" s="17" t="s">
        <v>137</v>
      </c>
      <c r="BE359" s="195">
        <f>IF(N359="základní",J359,0)</f>
        <v>0</v>
      </c>
      <c r="BF359" s="195">
        <f>IF(N359="snížená",J359,0)</f>
        <v>0</v>
      </c>
      <c r="BG359" s="195">
        <f>IF(N359="zákl. přenesená",J359,0)</f>
        <v>0</v>
      </c>
      <c r="BH359" s="195">
        <f>IF(N359="sníž. přenesená",J359,0)</f>
        <v>0</v>
      </c>
      <c r="BI359" s="195">
        <f>IF(N359="nulová",J359,0)</f>
        <v>0</v>
      </c>
      <c r="BJ359" s="17" t="s">
        <v>145</v>
      </c>
      <c r="BK359" s="195">
        <f>ROUND(I359*H359,2)</f>
        <v>0</v>
      </c>
      <c r="BL359" s="17" t="s">
        <v>144</v>
      </c>
      <c r="BM359" s="194" t="s">
        <v>332</v>
      </c>
    </row>
    <row r="360" spans="1:65" s="13" customFormat="1" ht="11.25" x14ac:dyDescent="0.2">
      <c r="B360" s="196"/>
      <c r="C360" s="197"/>
      <c r="D360" s="198" t="s">
        <v>147</v>
      </c>
      <c r="E360" s="199" t="s">
        <v>1</v>
      </c>
      <c r="F360" s="200" t="s">
        <v>333</v>
      </c>
      <c r="G360" s="197"/>
      <c r="H360" s="199" t="s">
        <v>1</v>
      </c>
      <c r="I360" s="201"/>
      <c r="J360" s="197"/>
      <c r="K360" s="197"/>
      <c r="L360" s="202"/>
      <c r="M360" s="203"/>
      <c r="N360" s="204"/>
      <c r="O360" s="204"/>
      <c r="P360" s="204"/>
      <c r="Q360" s="204"/>
      <c r="R360" s="204"/>
      <c r="S360" s="204"/>
      <c r="T360" s="205"/>
      <c r="AT360" s="206" t="s">
        <v>147</v>
      </c>
      <c r="AU360" s="206" t="s">
        <v>145</v>
      </c>
      <c r="AV360" s="13" t="s">
        <v>78</v>
      </c>
      <c r="AW360" s="13" t="s">
        <v>30</v>
      </c>
      <c r="AX360" s="13" t="s">
        <v>73</v>
      </c>
      <c r="AY360" s="206" t="s">
        <v>137</v>
      </c>
    </row>
    <row r="361" spans="1:65" s="14" customFormat="1" ht="11.25" x14ac:dyDescent="0.2">
      <c r="B361" s="207"/>
      <c r="C361" s="208"/>
      <c r="D361" s="198" t="s">
        <v>147</v>
      </c>
      <c r="E361" s="209" t="s">
        <v>1</v>
      </c>
      <c r="F361" s="210" t="s">
        <v>78</v>
      </c>
      <c r="G361" s="208"/>
      <c r="H361" s="211">
        <v>1</v>
      </c>
      <c r="I361" s="212"/>
      <c r="J361" s="208"/>
      <c r="K361" s="208"/>
      <c r="L361" s="213"/>
      <c r="M361" s="214"/>
      <c r="N361" s="215"/>
      <c r="O361" s="215"/>
      <c r="P361" s="215"/>
      <c r="Q361" s="215"/>
      <c r="R361" s="215"/>
      <c r="S361" s="215"/>
      <c r="T361" s="216"/>
      <c r="AT361" s="217" t="s">
        <v>147</v>
      </c>
      <c r="AU361" s="217" t="s">
        <v>145</v>
      </c>
      <c r="AV361" s="14" t="s">
        <v>145</v>
      </c>
      <c r="AW361" s="14" t="s">
        <v>30</v>
      </c>
      <c r="AX361" s="14" t="s">
        <v>78</v>
      </c>
      <c r="AY361" s="217" t="s">
        <v>137</v>
      </c>
    </row>
    <row r="362" spans="1:65" s="2" customFormat="1" ht="24.2" customHeight="1" x14ac:dyDescent="0.2">
      <c r="A362" s="34"/>
      <c r="B362" s="35"/>
      <c r="C362" s="182" t="s">
        <v>334</v>
      </c>
      <c r="D362" s="182" t="s">
        <v>140</v>
      </c>
      <c r="E362" s="183" t="s">
        <v>335</v>
      </c>
      <c r="F362" s="184" t="s">
        <v>336</v>
      </c>
      <c r="G362" s="185" t="s">
        <v>161</v>
      </c>
      <c r="H362" s="186">
        <v>1</v>
      </c>
      <c r="I362" s="187"/>
      <c r="J362" s="188">
        <f>ROUND(I362*H362,2)</f>
        <v>0</v>
      </c>
      <c r="K362" s="189"/>
      <c r="L362" s="39"/>
      <c r="M362" s="190" t="s">
        <v>1</v>
      </c>
      <c r="N362" s="191" t="s">
        <v>39</v>
      </c>
      <c r="O362" s="71"/>
      <c r="P362" s="192">
        <f>O362*H362</f>
        <v>0</v>
      </c>
      <c r="Q362" s="192">
        <v>0</v>
      </c>
      <c r="R362" s="192">
        <f>Q362*H362</f>
        <v>0</v>
      </c>
      <c r="S362" s="192">
        <v>0.04</v>
      </c>
      <c r="T362" s="193">
        <f>S362*H362</f>
        <v>0.04</v>
      </c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R362" s="194" t="s">
        <v>144</v>
      </c>
      <c r="AT362" s="194" t="s">
        <v>140</v>
      </c>
      <c r="AU362" s="194" t="s">
        <v>145</v>
      </c>
      <c r="AY362" s="17" t="s">
        <v>137</v>
      </c>
      <c r="BE362" s="195">
        <f>IF(N362="základní",J362,0)</f>
        <v>0</v>
      </c>
      <c r="BF362" s="195">
        <f>IF(N362="snížená",J362,0)</f>
        <v>0</v>
      </c>
      <c r="BG362" s="195">
        <f>IF(N362="zákl. přenesená",J362,0)</f>
        <v>0</v>
      </c>
      <c r="BH362" s="195">
        <f>IF(N362="sníž. přenesená",J362,0)</f>
        <v>0</v>
      </c>
      <c r="BI362" s="195">
        <f>IF(N362="nulová",J362,0)</f>
        <v>0</v>
      </c>
      <c r="BJ362" s="17" t="s">
        <v>145</v>
      </c>
      <c r="BK362" s="195">
        <f>ROUND(I362*H362,2)</f>
        <v>0</v>
      </c>
      <c r="BL362" s="17" t="s">
        <v>144</v>
      </c>
      <c r="BM362" s="194" t="s">
        <v>337</v>
      </c>
    </row>
    <row r="363" spans="1:65" s="13" customFormat="1" ht="11.25" x14ac:dyDescent="0.2">
      <c r="B363" s="196"/>
      <c r="C363" s="197"/>
      <c r="D363" s="198" t="s">
        <v>147</v>
      </c>
      <c r="E363" s="199" t="s">
        <v>1</v>
      </c>
      <c r="F363" s="200" t="s">
        <v>338</v>
      </c>
      <c r="G363" s="197"/>
      <c r="H363" s="199" t="s">
        <v>1</v>
      </c>
      <c r="I363" s="201"/>
      <c r="J363" s="197"/>
      <c r="K363" s="197"/>
      <c r="L363" s="202"/>
      <c r="M363" s="203"/>
      <c r="N363" s="204"/>
      <c r="O363" s="204"/>
      <c r="P363" s="204"/>
      <c r="Q363" s="204"/>
      <c r="R363" s="204"/>
      <c r="S363" s="204"/>
      <c r="T363" s="205"/>
      <c r="AT363" s="206" t="s">
        <v>147</v>
      </c>
      <c r="AU363" s="206" t="s">
        <v>145</v>
      </c>
      <c r="AV363" s="13" t="s">
        <v>78</v>
      </c>
      <c r="AW363" s="13" t="s">
        <v>30</v>
      </c>
      <c r="AX363" s="13" t="s">
        <v>73</v>
      </c>
      <c r="AY363" s="206" t="s">
        <v>137</v>
      </c>
    </row>
    <row r="364" spans="1:65" s="14" customFormat="1" ht="11.25" x14ac:dyDescent="0.2">
      <c r="B364" s="207"/>
      <c r="C364" s="208"/>
      <c r="D364" s="198" t="s">
        <v>147</v>
      </c>
      <c r="E364" s="209" t="s">
        <v>1</v>
      </c>
      <c r="F364" s="210" t="s">
        <v>78</v>
      </c>
      <c r="G364" s="208"/>
      <c r="H364" s="211">
        <v>1</v>
      </c>
      <c r="I364" s="212"/>
      <c r="J364" s="208"/>
      <c r="K364" s="208"/>
      <c r="L364" s="213"/>
      <c r="M364" s="214"/>
      <c r="N364" s="215"/>
      <c r="O364" s="215"/>
      <c r="P364" s="215"/>
      <c r="Q364" s="215"/>
      <c r="R364" s="215"/>
      <c r="S364" s="215"/>
      <c r="T364" s="216"/>
      <c r="AT364" s="217" t="s">
        <v>147</v>
      </c>
      <c r="AU364" s="217" t="s">
        <v>145</v>
      </c>
      <c r="AV364" s="14" t="s">
        <v>145</v>
      </c>
      <c r="AW364" s="14" t="s">
        <v>30</v>
      </c>
      <c r="AX364" s="14" t="s">
        <v>78</v>
      </c>
      <c r="AY364" s="217" t="s">
        <v>137</v>
      </c>
    </row>
    <row r="365" spans="1:65" s="2" customFormat="1" ht="33" customHeight="1" x14ac:dyDescent="0.2">
      <c r="A365" s="34"/>
      <c r="B365" s="35"/>
      <c r="C365" s="182" t="s">
        <v>339</v>
      </c>
      <c r="D365" s="182" t="s">
        <v>140</v>
      </c>
      <c r="E365" s="183" t="s">
        <v>340</v>
      </c>
      <c r="F365" s="184" t="s">
        <v>341</v>
      </c>
      <c r="G365" s="185" t="s">
        <v>143</v>
      </c>
      <c r="H365" s="186">
        <v>62</v>
      </c>
      <c r="I365" s="187"/>
      <c r="J365" s="188">
        <f>ROUND(I365*H365,2)</f>
        <v>0</v>
      </c>
      <c r="K365" s="189"/>
      <c r="L365" s="39"/>
      <c r="M365" s="190" t="s">
        <v>1</v>
      </c>
      <c r="N365" s="191" t="s">
        <v>39</v>
      </c>
      <c r="O365" s="71"/>
      <c r="P365" s="192">
        <f>O365*H365</f>
        <v>0</v>
      </c>
      <c r="Q365" s="192">
        <v>0</v>
      </c>
      <c r="R365" s="192">
        <f>Q365*H365</f>
        <v>0</v>
      </c>
      <c r="S365" s="192">
        <v>6.7000000000000002E-4</v>
      </c>
      <c r="T365" s="193">
        <f>S365*H365</f>
        <v>4.1540000000000001E-2</v>
      </c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R365" s="194" t="s">
        <v>144</v>
      </c>
      <c r="AT365" s="194" t="s">
        <v>140</v>
      </c>
      <c r="AU365" s="194" t="s">
        <v>145</v>
      </c>
      <c r="AY365" s="17" t="s">
        <v>137</v>
      </c>
      <c r="BE365" s="195">
        <f>IF(N365="základní",J365,0)</f>
        <v>0</v>
      </c>
      <c r="BF365" s="195">
        <f>IF(N365="snížená",J365,0)</f>
        <v>0</v>
      </c>
      <c r="BG365" s="195">
        <f>IF(N365="zákl. přenesená",J365,0)</f>
        <v>0</v>
      </c>
      <c r="BH365" s="195">
        <f>IF(N365="sníž. přenesená",J365,0)</f>
        <v>0</v>
      </c>
      <c r="BI365" s="195">
        <f>IF(N365="nulová",J365,0)</f>
        <v>0</v>
      </c>
      <c r="BJ365" s="17" t="s">
        <v>145</v>
      </c>
      <c r="BK365" s="195">
        <f>ROUND(I365*H365,2)</f>
        <v>0</v>
      </c>
      <c r="BL365" s="17" t="s">
        <v>144</v>
      </c>
      <c r="BM365" s="194" t="s">
        <v>342</v>
      </c>
    </row>
    <row r="366" spans="1:65" s="13" customFormat="1" ht="11.25" x14ac:dyDescent="0.2">
      <c r="B366" s="196"/>
      <c r="C366" s="197"/>
      <c r="D366" s="198" t="s">
        <v>147</v>
      </c>
      <c r="E366" s="199" t="s">
        <v>1</v>
      </c>
      <c r="F366" s="200" t="s">
        <v>343</v>
      </c>
      <c r="G366" s="197"/>
      <c r="H366" s="199" t="s">
        <v>1</v>
      </c>
      <c r="I366" s="201"/>
      <c r="J366" s="197"/>
      <c r="K366" s="197"/>
      <c r="L366" s="202"/>
      <c r="M366" s="203"/>
      <c r="N366" s="204"/>
      <c r="O366" s="204"/>
      <c r="P366" s="204"/>
      <c r="Q366" s="204"/>
      <c r="R366" s="204"/>
      <c r="S366" s="204"/>
      <c r="T366" s="205"/>
      <c r="AT366" s="206" t="s">
        <v>147</v>
      </c>
      <c r="AU366" s="206" t="s">
        <v>145</v>
      </c>
      <c r="AV366" s="13" t="s">
        <v>78</v>
      </c>
      <c r="AW366" s="13" t="s">
        <v>30</v>
      </c>
      <c r="AX366" s="13" t="s">
        <v>73</v>
      </c>
      <c r="AY366" s="206" t="s">
        <v>137</v>
      </c>
    </row>
    <row r="367" spans="1:65" s="14" customFormat="1" ht="11.25" x14ac:dyDescent="0.2">
      <c r="B367" s="207"/>
      <c r="C367" s="208"/>
      <c r="D367" s="198" t="s">
        <v>147</v>
      </c>
      <c r="E367" s="209" t="s">
        <v>1</v>
      </c>
      <c r="F367" s="210" t="s">
        <v>344</v>
      </c>
      <c r="G367" s="208"/>
      <c r="H367" s="211">
        <v>62</v>
      </c>
      <c r="I367" s="212"/>
      <c r="J367" s="208"/>
      <c r="K367" s="208"/>
      <c r="L367" s="213"/>
      <c r="M367" s="214"/>
      <c r="N367" s="215"/>
      <c r="O367" s="215"/>
      <c r="P367" s="215"/>
      <c r="Q367" s="215"/>
      <c r="R367" s="215"/>
      <c r="S367" s="215"/>
      <c r="T367" s="216"/>
      <c r="AT367" s="217" t="s">
        <v>147</v>
      </c>
      <c r="AU367" s="217" t="s">
        <v>145</v>
      </c>
      <c r="AV367" s="14" t="s">
        <v>145</v>
      </c>
      <c r="AW367" s="14" t="s">
        <v>30</v>
      </c>
      <c r="AX367" s="14" t="s">
        <v>78</v>
      </c>
      <c r="AY367" s="217" t="s">
        <v>137</v>
      </c>
    </row>
    <row r="368" spans="1:65" s="2" customFormat="1" ht="24.2" customHeight="1" x14ac:dyDescent="0.2">
      <c r="A368" s="34"/>
      <c r="B368" s="35"/>
      <c r="C368" s="182" t="s">
        <v>345</v>
      </c>
      <c r="D368" s="182" t="s">
        <v>140</v>
      </c>
      <c r="E368" s="183" t="s">
        <v>346</v>
      </c>
      <c r="F368" s="184" t="s">
        <v>347</v>
      </c>
      <c r="G368" s="185" t="s">
        <v>161</v>
      </c>
      <c r="H368" s="186">
        <v>26</v>
      </c>
      <c r="I368" s="187"/>
      <c r="J368" s="188">
        <f>ROUND(I368*H368,2)</f>
        <v>0</v>
      </c>
      <c r="K368" s="189"/>
      <c r="L368" s="39"/>
      <c r="M368" s="190" t="s">
        <v>1</v>
      </c>
      <c r="N368" s="191" t="s">
        <v>39</v>
      </c>
      <c r="O368" s="71"/>
      <c r="P368" s="192">
        <f>O368*H368</f>
        <v>0</v>
      </c>
      <c r="Q368" s="192">
        <v>0</v>
      </c>
      <c r="R368" s="192">
        <f>Q368*H368</f>
        <v>0</v>
      </c>
      <c r="S368" s="192">
        <v>0</v>
      </c>
      <c r="T368" s="193">
        <f>S368*H368</f>
        <v>0</v>
      </c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R368" s="194" t="s">
        <v>144</v>
      </c>
      <c r="AT368" s="194" t="s">
        <v>140</v>
      </c>
      <c r="AU368" s="194" t="s">
        <v>145</v>
      </c>
      <c r="AY368" s="17" t="s">
        <v>137</v>
      </c>
      <c r="BE368" s="195">
        <f>IF(N368="základní",J368,0)</f>
        <v>0</v>
      </c>
      <c r="BF368" s="195">
        <f>IF(N368="snížená",J368,0)</f>
        <v>0</v>
      </c>
      <c r="BG368" s="195">
        <f>IF(N368="zákl. přenesená",J368,0)</f>
        <v>0</v>
      </c>
      <c r="BH368" s="195">
        <f>IF(N368="sníž. přenesená",J368,0)</f>
        <v>0</v>
      </c>
      <c r="BI368" s="195">
        <f>IF(N368="nulová",J368,0)</f>
        <v>0</v>
      </c>
      <c r="BJ368" s="17" t="s">
        <v>145</v>
      </c>
      <c r="BK368" s="195">
        <f>ROUND(I368*H368,2)</f>
        <v>0</v>
      </c>
      <c r="BL368" s="17" t="s">
        <v>144</v>
      </c>
      <c r="BM368" s="194" t="s">
        <v>348</v>
      </c>
    </row>
    <row r="369" spans="1:65" s="13" customFormat="1" ht="11.25" x14ac:dyDescent="0.2">
      <c r="B369" s="196"/>
      <c r="C369" s="197"/>
      <c r="D369" s="198" t="s">
        <v>147</v>
      </c>
      <c r="E369" s="199" t="s">
        <v>1</v>
      </c>
      <c r="F369" s="200" t="s">
        <v>283</v>
      </c>
      <c r="G369" s="197"/>
      <c r="H369" s="199" t="s">
        <v>1</v>
      </c>
      <c r="I369" s="201"/>
      <c r="J369" s="197"/>
      <c r="K369" s="197"/>
      <c r="L369" s="202"/>
      <c r="M369" s="203"/>
      <c r="N369" s="204"/>
      <c r="O369" s="204"/>
      <c r="P369" s="204"/>
      <c r="Q369" s="204"/>
      <c r="R369" s="204"/>
      <c r="S369" s="204"/>
      <c r="T369" s="205"/>
      <c r="AT369" s="206" t="s">
        <v>147</v>
      </c>
      <c r="AU369" s="206" t="s">
        <v>145</v>
      </c>
      <c r="AV369" s="13" t="s">
        <v>78</v>
      </c>
      <c r="AW369" s="13" t="s">
        <v>30</v>
      </c>
      <c r="AX369" s="13" t="s">
        <v>73</v>
      </c>
      <c r="AY369" s="206" t="s">
        <v>137</v>
      </c>
    </row>
    <row r="370" spans="1:65" s="14" customFormat="1" ht="11.25" x14ac:dyDescent="0.2">
      <c r="B370" s="207"/>
      <c r="C370" s="208"/>
      <c r="D370" s="198" t="s">
        <v>147</v>
      </c>
      <c r="E370" s="209" t="s">
        <v>1</v>
      </c>
      <c r="F370" s="210" t="s">
        <v>349</v>
      </c>
      <c r="G370" s="208"/>
      <c r="H370" s="211">
        <v>6</v>
      </c>
      <c r="I370" s="212"/>
      <c r="J370" s="208"/>
      <c r="K370" s="208"/>
      <c r="L370" s="213"/>
      <c r="M370" s="214"/>
      <c r="N370" s="215"/>
      <c r="O370" s="215"/>
      <c r="P370" s="215"/>
      <c r="Q370" s="215"/>
      <c r="R370" s="215"/>
      <c r="S370" s="215"/>
      <c r="T370" s="216"/>
      <c r="AT370" s="217" t="s">
        <v>147</v>
      </c>
      <c r="AU370" s="217" t="s">
        <v>145</v>
      </c>
      <c r="AV370" s="14" t="s">
        <v>145</v>
      </c>
      <c r="AW370" s="14" t="s">
        <v>30</v>
      </c>
      <c r="AX370" s="14" t="s">
        <v>73</v>
      </c>
      <c r="AY370" s="217" t="s">
        <v>137</v>
      </c>
    </row>
    <row r="371" spans="1:65" s="13" customFormat="1" ht="11.25" x14ac:dyDescent="0.2">
      <c r="B371" s="196"/>
      <c r="C371" s="197"/>
      <c r="D371" s="198" t="s">
        <v>147</v>
      </c>
      <c r="E371" s="199" t="s">
        <v>1</v>
      </c>
      <c r="F371" s="200" t="s">
        <v>285</v>
      </c>
      <c r="G371" s="197"/>
      <c r="H371" s="199" t="s">
        <v>1</v>
      </c>
      <c r="I371" s="201"/>
      <c r="J371" s="197"/>
      <c r="K371" s="197"/>
      <c r="L371" s="202"/>
      <c r="M371" s="203"/>
      <c r="N371" s="204"/>
      <c r="O371" s="204"/>
      <c r="P371" s="204"/>
      <c r="Q371" s="204"/>
      <c r="R371" s="204"/>
      <c r="S371" s="204"/>
      <c r="T371" s="205"/>
      <c r="AT371" s="206" t="s">
        <v>147</v>
      </c>
      <c r="AU371" s="206" t="s">
        <v>145</v>
      </c>
      <c r="AV371" s="13" t="s">
        <v>78</v>
      </c>
      <c r="AW371" s="13" t="s">
        <v>30</v>
      </c>
      <c r="AX371" s="13" t="s">
        <v>73</v>
      </c>
      <c r="AY371" s="206" t="s">
        <v>137</v>
      </c>
    </row>
    <row r="372" spans="1:65" s="14" customFormat="1" ht="11.25" x14ac:dyDescent="0.2">
      <c r="B372" s="207"/>
      <c r="C372" s="208"/>
      <c r="D372" s="198" t="s">
        <v>147</v>
      </c>
      <c r="E372" s="209" t="s">
        <v>1</v>
      </c>
      <c r="F372" s="210" t="s">
        <v>350</v>
      </c>
      <c r="G372" s="208"/>
      <c r="H372" s="211">
        <v>20</v>
      </c>
      <c r="I372" s="212"/>
      <c r="J372" s="208"/>
      <c r="K372" s="208"/>
      <c r="L372" s="213"/>
      <c r="M372" s="214"/>
      <c r="N372" s="215"/>
      <c r="O372" s="215"/>
      <c r="P372" s="215"/>
      <c r="Q372" s="215"/>
      <c r="R372" s="215"/>
      <c r="S372" s="215"/>
      <c r="T372" s="216"/>
      <c r="AT372" s="217" t="s">
        <v>147</v>
      </c>
      <c r="AU372" s="217" t="s">
        <v>145</v>
      </c>
      <c r="AV372" s="14" t="s">
        <v>145</v>
      </c>
      <c r="AW372" s="14" t="s">
        <v>30</v>
      </c>
      <c r="AX372" s="14" t="s">
        <v>73</v>
      </c>
      <c r="AY372" s="217" t="s">
        <v>137</v>
      </c>
    </row>
    <row r="373" spans="1:65" s="15" customFormat="1" ht="11.25" x14ac:dyDescent="0.2">
      <c r="B373" s="218"/>
      <c r="C373" s="219"/>
      <c r="D373" s="198" t="s">
        <v>147</v>
      </c>
      <c r="E373" s="220" t="s">
        <v>1</v>
      </c>
      <c r="F373" s="221" t="s">
        <v>150</v>
      </c>
      <c r="G373" s="219"/>
      <c r="H373" s="222">
        <v>26</v>
      </c>
      <c r="I373" s="223"/>
      <c r="J373" s="219"/>
      <c r="K373" s="219"/>
      <c r="L373" s="224"/>
      <c r="M373" s="225"/>
      <c r="N373" s="226"/>
      <c r="O373" s="226"/>
      <c r="P373" s="226"/>
      <c r="Q373" s="226"/>
      <c r="R373" s="226"/>
      <c r="S373" s="226"/>
      <c r="T373" s="227"/>
      <c r="AT373" s="228" t="s">
        <v>147</v>
      </c>
      <c r="AU373" s="228" t="s">
        <v>145</v>
      </c>
      <c r="AV373" s="15" t="s">
        <v>144</v>
      </c>
      <c r="AW373" s="15" t="s">
        <v>30</v>
      </c>
      <c r="AX373" s="15" t="s">
        <v>78</v>
      </c>
      <c r="AY373" s="228" t="s">
        <v>137</v>
      </c>
    </row>
    <row r="374" spans="1:65" s="2" customFormat="1" ht="24.2" customHeight="1" x14ac:dyDescent="0.2">
      <c r="A374" s="34"/>
      <c r="B374" s="35"/>
      <c r="C374" s="182" t="s">
        <v>351</v>
      </c>
      <c r="D374" s="182" t="s">
        <v>140</v>
      </c>
      <c r="E374" s="183" t="s">
        <v>352</v>
      </c>
      <c r="F374" s="184" t="s">
        <v>353</v>
      </c>
      <c r="G374" s="185" t="s">
        <v>161</v>
      </c>
      <c r="H374" s="186">
        <v>220</v>
      </c>
      <c r="I374" s="187"/>
      <c r="J374" s="188">
        <f>ROUND(I374*H374,2)</f>
        <v>0</v>
      </c>
      <c r="K374" s="189"/>
      <c r="L374" s="39"/>
      <c r="M374" s="190" t="s">
        <v>1</v>
      </c>
      <c r="N374" s="191" t="s">
        <v>39</v>
      </c>
      <c r="O374" s="71"/>
      <c r="P374" s="192">
        <f>O374*H374</f>
        <v>0</v>
      </c>
      <c r="Q374" s="192">
        <v>1.0000000000000001E-5</v>
      </c>
      <c r="R374" s="192">
        <f>Q374*H374</f>
        <v>2.2000000000000001E-3</v>
      </c>
      <c r="S374" s="192">
        <v>2E-3</v>
      </c>
      <c r="T374" s="193">
        <f>S374*H374</f>
        <v>0.44</v>
      </c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R374" s="194" t="s">
        <v>144</v>
      </c>
      <c r="AT374" s="194" t="s">
        <v>140</v>
      </c>
      <c r="AU374" s="194" t="s">
        <v>145</v>
      </c>
      <c r="AY374" s="17" t="s">
        <v>137</v>
      </c>
      <c r="BE374" s="195">
        <f>IF(N374="základní",J374,0)</f>
        <v>0</v>
      </c>
      <c r="BF374" s="195">
        <f>IF(N374="snížená",J374,0)</f>
        <v>0</v>
      </c>
      <c r="BG374" s="195">
        <f>IF(N374="zákl. přenesená",J374,0)</f>
        <v>0</v>
      </c>
      <c r="BH374" s="195">
        <f>IF(N374="sníž. přenesená",J374,0)</f>
        <v>0</v>
      </c>
      <c r="BI374" s="195">
        <f>IF(N374="nulová",J374,0)</f>
        <v>0</v>
      </c>
      <c r="BJ374" s="17" t="s">
        <v>145</v>
      </c>
      <c r="BK374" s="195">
        <f>ROUND(I374*H374,2)</f>
        <v>0</v>
      </c>
      <c r="BL374" s="17" t="s">
        <v>144</v>
      </c>
      <c r="BM374" s="194" t="s">
        <v>354</v>
      </c>
    </row>
    <row r="375" spans="1:65" s="14" customFormat="1" ht="11.25" x14ac:dyDescent="0.2">
      <c r="B375" s="207"/>
      <c r="C375" s="208"/>
      <c r="D375" s="198" t="s">
        <v>147</v>
      </c>
      <c r="E375" s="209" t="s">
        <v>1</v>
      </c>
      <c r="F375" s="210" t="s">
        <v>355</v>
      </c>
      <c r="G375" s="208"/>
      <c r="H375" s="211">
        <v>220</v>
      </c>
      <c r="I375" s="212"/>
      <c r="J375" s="208"/>
      <c r="K375" s="208"/>
      <c r="L375" s="213"/>
      <c r="M375" s="214"/>
      <c r="N375" s="215"/>
      <c r="O375" s="215"/>
      <c r="P375" s="215"/>
      <c r="Q375" s="215"/>
      <c r="R375" s="215"/>
      <c r="S375" s="215"/>
      <c r="T375" s="216"/>
      <c r="AT375" s="217" t="s">
        <v>147</v>
      </c>
      <c r="AU375" s="217" t="s">
        <v>145</v>
      </c>
      <c r="AV375" s="14" t="s">
        <v>145</v>
      </c>
      <c r="AW375" s="14" t="s">
        <v>30</v>
      </c>
      <c r="AX375" s="14" t="s">
        <v>78</v>
      </c>
      <c r="AY375" s="217" t="s">
        <v>137</v>
      </c>
    </row>
    <row r="376" spans="1:65" s="2" customFormat="1" ht="24.2" customHeight="1" x14ac:dyDescent="0.2">
      <c r="A376" s="34"/>
      <c r="B376" s="35"/>
      <c r="C376" s="182" t="s">
        <v>356</v>
      </c>
      <c r="D376" s="182" t="s">
        <v>140</v>
      </c>
      <c r="E376" s="183" t="s">
        <v>357</v>
      </c>
      <c r="F376" s="184" t="s">
        <v>358</v>
      </c>
      <c r="G376" s="185" t="s">
        <v>161</v>
      </c>
      <c r="H376" s="186">
        <v>8</v>
      </c>
      <c r="I376" s="187"/>
      <c r="J376" s="188">
        <f>ROUND(I376*H376,2)</f>
        <v>0</v>
      </c>
      <c r="K376" s="189"/>
      <c r="L376" s="39"/>
      <c r="M376" s="190" t="s">
        <v>1</v>
      </c>
      <c r="N376" s="191" t="s">
        <v>39</v>
      </c>
      <c r="O376" s="71"/>
      <c r="P376" s="192">
        <f>O376*H376</f>
        <v>0</v>
      </c>
      <c r="Q376" s="192">
        <v>4.0000000000000003E-5</v>
      </c>
      <c r="R376" s="192">
        <f>Q376*H376</f>
        <v>3.2000000000000003E-4</v>
      </c>
      <c r="S376" s="192">
        <v>2E-3</v>
      </c>
      <c r="T376" s="193">
        <f>S376*H376</f>
        <v>1.6E-2</v>
      </c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R376" s="194" t="s">
        <v>144</v>
      </c>
      <c r="AT376" s="194" t="s">
        <v>140</v>
      </c>
      <c r="AU376" s="194" t="s">
        <v>145</v>
      </c>
      <c r="AY376" s="17" t="s">
        <v>137</v>
      </c>
      <c r="BE376" s="195">
        <f>IF(N376="základní",J376,0)</f>
        <v>0</v>
      </c>
      <c r="BF376" s="195">
        <f>IF(N376="snížená",J376,0)</f>
        <v>0</v>
      </c>
      <c r="BG376" s="195">
        <f>IF(N376="zákl. přenesená",J376,0)</f>
        <v>0</v>
      </c>
      <c r="BH376" s="195">
        <f>IF(N376="sníž. přenesená",J376,0)</f>
        <v>0</v>
      </c>
      <c r="BI376" s="195">
        <f>IF(N376="nulová",J376,0)</f>
        <v>0</v>
      </c>
      <c r="BJ376" s="17" t="s">
        <v>145</v>
      </c>
      <c r="BK376" s="195">
        <f>ROUND(I376*H376,2)</f>
        <v>0</v>
      </c>
      <c r="BL376" s="17" t="s">
        <v>144</v>
      </c>
      <c r="BM376" s="194" t="s">
        <v>359</v>
      </c>
    </row>
    <row r="377" spans="1:65" s="14" customFormat="1" ht="11.25" x14ac:dyDescent="0.2">
      <c r="B377" s="207"/>
      <c r="C377" s="208"/>
      <c r="D377" s="198" t="s">
        <v>147</v>
      </c>
      <c r="E377" s="209" t="s">
        <v>1</v>
      </c>
      <c r="F377" s="210" t="s">
        <v>149</v>
      </c>
      <c r="G377" s="208"/>
      <c r="H377" s="211">
        <v>8</v>
      </c>
      <c r="I377" s="212"/>
      <c r="J377" s="208"/>
      <c r="K377" s="208"/>
      <c r="L377" s="213"/>
      <c r="M377" s="214"/>
      <c r="N377" s="215"/>
      <c r="O377" s="215"/>
      <c r="P377" s="215"/>
      <c r="Q377" s="215"/>
      <c r="R377" s="215"/>
      <c r="S377" s="215"/>
      <c r="T377" s="216"/>
      <c r="AT377" s="217" t="s">
        <v>147</v>
      </c>
      <c r="AU377" s="217" t="s">
        <v>145</v>
      </c>
      <c r="AV377" s="14" t="s">
        <v>145</v>
      </c>
      <c r="AW377" s="14" t="s">
        <v>30</v>
      </c>
      <c r="AX377" s="14" t="s">
        <v>78</v>
      </c>
      <c r="AY377" s="217" t="s">
        <v>137</v>
      </c>
    </row>
    <row r="378" spans="1:65" s="2" customFormat="1" ht="24.2" customHeight="1" x14ac:dyDescent="0.2">
      <c r="A378" s="34"/>
      <c r="B378" s="35"/>
      <c r="C378" s="182" t="s">
        <v>360</v>
      </c>
      <c r="D378" s="182" t="s">
        <v>140</v>
      </c>
      <c r="E378" s="183" t="s">
        <v>361</v>
      </c>
      <c r="F378" s="184" t="s">
        <v>362</v>
      </c>
      <c r="G378" s="185" t="s">
        <v>154</v>
      </c>
      <c r="H378" s="186">
        <v>19.315000000000001</v>
      </c>
      <c r="I378" s="187"/>
      <c r="J378" s="188">
        <f>ROUND(I378*H378,2)</f>
        <v>0</v>
      </c>
      <c r="K378" s="189"/>
      <c r="L378" s="39"/>
      <c r="M378" s="190" t="s">
        <v>1</v>
      </c>
      <c r="N378" s="191" t="s">
        <v>39</v>
      </c>
      <c r="O378" s="71"/>
      <c r="P378" s="192">
        <f>O378*H378</f>
        <v>0</v>
      </c>
      <c r="Q378" s="192">
        <v>0</v>
      </c>
      <c r="R378" s="192">
        <f>Q378*H378</f>
        <v>0</v>
      </c>
      <c r="S378" s="192">
        <v>6.8000000000000005E-2</v>
      </c>
      <c r="T378" s="193">
        <f>S378*H378</f>
        <v>1.3134200000000003</v>
      </c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R378" s="194" t="s">
        <v>144</v>
      </c>
      <c r="AT378" s="194" t="s">
        <v>140</v>
      </c>
      <c r="AU378" s="194" t="s">
        <v>145</v>
      </c>
      <c r="AY378" s="17" t="s">
        <v>137</v>
      </c>
      <c r="BE378" s="195">
        <f>IF(N378="základní",J378,0)</f>
        <v>0</v>
      </c>
      <c r="BF378" s="195">
        <f>IF(N378="snížená",J378,0)</f>
        <v>0</v>
      </c>
      <c r="BG378" s="195">
        <f>IF(N378="zákl. přenesená",J378,0)</f>
        <v>0</v>
      </c>
      <c r="BH378" s="195">
        <f>IF(N378="sníž. přenesená",J378,0)</f>
        <v>0</v>
      </c>
      <c r="BI378" s="195">
        <f>IF(N378="nulová",J378,0)</f>
        <v>0</v>
      </c>
      <c r="BJ378" s="17" t="s">
        <v>145</v>
      </c>
      <c r="BK378" s="195">
        <f>ROUND(I378*H378,2)</f>
        <v>0</v>
      </c>
      <c r="BL378" s="17" t="s">
        <v>144</v>
      </c>
      <c r="BM378" s="194" t="s">
        <v>363</v>
      </c>
    </row>
    <row r="379" spans="1:65" s="13" customFormat="1" ht="11.25" x14ac:dyDescent="0.2">
      <c r="B379" s="196"/>
      <c r="C379" s="197"/>
      <c r="D379" s="198" t="s">
        <v>147</v>
      </c>
      <c r="E379" s="199" t="s">
        <v>1</v>
      </c>
      <c r="F379" s="200" t="s">
        <v>364</v>
      </c>
      <c r="G379" s="197"/>
      <c r="H379" s="199" t="s">
        <v>1</v>
      </c>
      <c r="I379" s="201"/>
      <c r="J379" s="197"/>
      <c r="K379" s="197"/>
      <c r="L379" s="202"/>
      <c r="M379" s="203"/>
      <c r="N379" s="204"/>
      <c r="O379" s="204"/>
      <c r="P379" s="204"/>
      <c r="Q379" s="204"/>
      <c r="R379" s="204"/>
      <c r="S379" s="204"/>
      <c r="T379" s="205"/>
      <c r="AT379" s="206" t="s">
        <v>147</v>
      </c>
      <c r="AU379" s="206" t="s">
        <v>145</v>
      </c>
      <c r="AV379" s="13" t="s">
        <v>78</v>
      </c>
      <c r="AW379" s="13" t="s">
        <v>30</v>
      </c>
      <c r="AX379" s="13" t="s">
        <v>73</v>
      </c>
      <c r="AY379" s="206" t="s">
        <v>137</v>
      </c>
    </row>
    <row r="380" spans="1:65" s="14" customFormat="1" ht="11.25" x14ac:dyDescent="0.2">
      <c r="B380" s="207"/>
      <c r="C380" s="208"/>
      <c r="D380" s="198" t="s">
        <v>147</v>
      </c>
      <c r="E380" s="209" t="s">
        <v>1</v>
      </c>
      <c r="F380" s="210" t="s">
        <v>365</v>
      </c>
      <c r="G380" s="208"/>
      <c r="H380" s="211">
        <v>14.776999999999999</v>
      </c>
      <c r="I380" s="212"/>
      <c r="J380" s="208"/>
      <c r="K380" s="208"/>
      <c r="L380" s="213"/>
      <c r="M380" s="214"/>
      <c r="N380" s="215"/>
      <c r="O380" s="215"/>
      <c r="P380" s="215"/>
      <c r="Q380" s="215"/>
      <c r="R380" s="215"/>
      <c r="S380" s="215"/>
      <c r="T380" s="216"/>
      <c r="AT380" s="217" t="s">
        <v>147</v>
      </c>
      <c r="AU380" s="217" t="s">
        <v>145</v>
      </c>
      <c r="AV380" s="14" t="s">
        <v>145</v>
      </c>
      <c r="AW380" s="14" t="s">
        <v>30</v>
      </c>
      <c r="AX380" s="14" t="s">
        <v>73</v>
      </c>
      <c r="AY380" s="217" t="s">
        <v>137</v>
      </c>
    </row>
    <row r="381" spans="1:65" s="13" customFormat="1" ht="11.25" x14ac:dyDescent="0.2">
      <c r="B381" s="196"/>
      <c r="C381" s="197"/>
      <c r="D381" s="198" t="s">
        <v>147</v>
      </c>
      <c r="E381" s="199" t="s">
        <v>1</v>
      </c>
      <c r="F381" s="200" t="s">
        <v>300</v>
      </c>
      <c r="G381" s="197"/>
      <c r="H381" s="199" t="s">
        <v>1</v>
      </c>
      <c r="I381" s="201"/>
      <c r="J381" s="197"/>
      <c r="K381" s="197"/>
      <c r="L381" s="202"/>
      <c r="M381" s="203"/>
      <c r="N381" s="204"/>
      <c r="O381" s="204"/>
      <c r="P381" s="204"/>
      <c r="Q381" s="204"/>
      <c r="R381" s="204"/>
      <c r="S381" s="204"/>
      <c r="T381" s="205"/>
      <c r="AT381" s="206" t="s">
        <v>147</v>
      </c>
      <c r="AU381" s="206" t="s">
        <v>145</v>
      </c>
      <c r="AV381" s="13" t="s">
        <v>78</v>
      </c>
      <c r="AW381" s="13" t="s">
        <v>30</v>
      </c>
      <c r="AX381" s="13" t="s">
        <v>73</v>
      </c>
      <c r="AY381" s="206" t="s">
        <v>137</v>
      </c>
    </row>
    <row r="382" spans="1:65" s="14" customFormat="1" ht="11.25" x14ac:dyDescent="0.2">
      <c r="B382" s="207"/>
      <c r="C382" s="208"/>
      <c r="D382" s="198" t="s">
        <v>147</v>
      </c>
      <c r="E382" s="209" t="s">
        <v>1</v>
      </c>
      <c r="F382" s="210" t="s">
        <v>200</v>
      </c>
      <c r="G382" s="208"/>
      <c r="H382" s="211">
        <v>3.0379999999999998</v>
      </c>
      <c r="I382" s="212"/>
      <c r="J382" s="208"/>
      <c r="K382" s="208"/>
      <c r="L382" s="213"/>
      <c r="M382" s="214"/>
      <c r="N382" s="215"/>
      <c r="O382" s="215"/>
      <c r="P382" s="215"/>
      <c r="Q382" s="215"/>
      <c r="R382" s="215"/>
      <c r="S382" s="215"/>
      <c r="T382" s="216"/>
      <c r="AT382" s="217" t="s">
        <v>147</v>
      </c>
      <c r="AU382" s="217" t="s">
        <v>145</v>
      </c>
      <c r="AV382" s="14" t="s">
        <v>145</v>
      </c>
      <c r="AW382" s="14" t="s">
        <v>30</v>
      </c>
      <c r="AX382" s="14" t="s">
        <v>73</v>
      </c>
      <c r="AY382" s="217" t="s">
        <v>137</v>
      </c>
    </row>
    <row r="383" spans="1:65" s="13" customFormat="1" ht="11.25" x14ac:dyDescent="0.2">
      <c r="B383" s="196"/>
      <c r="C383" s="197"/>
      <c r="D383" s="198" t="s">
        <v>147</v>
      </c>
      <c r="E383" s="199" t="s">
        <v>1</v>
      </c>
      <c r="F383" s="200" t="s">
        <v>366</v>
      </c>
      <c r="G383" s="197"/>
      <c r="H383" s="199" t="s">
        <v>1</v>
      </c>
      <c r="I383" s="201"/>
      <c r="J383" s="197"/>
      <c r="K383" s="197"/>
      <c r="L383" s="202"/>
      <c r="M383" s="203"/>
      <c r="N383" s="204"/>
      <c r="O383" s="204"/>
      <c r="P383" s="204"/>
      <c r="Q383" s="204"/>
      <c r="R383" s="204"/>
      <c r="S383" s="204"/>
      <c r="T383" s="205"/>
      <c r="AT383" s="206" t="s">
        <v>147</v>
      </c>
      <c r="AU383" s="206" t="s">
        <v>145</v>
      </c>
      <c r="AV383" s="13" t="s">
        <v>78</v>
      </c>
      <c r="AW383" s="13" t="s">
        <v>30</v>
      </c>
      <c r="AX383" s="13" t="s">
        <v>73</v>
      </c>
      <c r="AY383" s="206" t="s">
        <v>137</v>
      </c>
    </row>
    <row r="384" spans="1:65" s="14" customFormat="1" ht="11.25" x14ac:dyDescent="0.2">
      <c r="B384" s="207"/>
      <c r="C384" s="208"/>
      <c r="D384" s="198" t="s">
        <v>147</v>
      </c>
      <c r="E384" s="209" t="s">
        <v>1</v>
      </c>
      <c r="F384" s="210" t="s">
        <v>367</v>
      </c>
      <c r="G384" s="208"/>
      <c r="H384" s="211">
        <v>1.5</v>
      </c>
      <c r="I384" s="212"/>
      <c r="J384" s="208"/>
      <c r="K384" s="208"/>
      <c r="L384" s="213"/>
      <c r="M384" s="214"/>
      <c r="N384" s="215"/>
      <c r="O384" s="215"/>
      <c r="P384" s="215"/>
      <c r="Q384" s="215"/>
      <c r="R384" s="215"/>
      <c r="S384" s="215"/>
      <c r="T384" s="216"/>
      <c r="AT384" s="217" t="s">
        <v>147</v>
      </c>
      <c r="AU384" s="217" t="s">
        <v>145</v>
      </c>
      <c r="AV384" s="14" t="s">
        <v>145</v>
      </c>
      <c r="AW384" s="14" t="s">
        <v>30</v>
      </c>
      <c r="AX384" s="14" t="s">
        <v>73</v>
      </c>
      <c r="AY384" s="217" t="s">
        <v>137</v>
      </c>
    </row>
    <row r="385" spans="1:65" s="15" customFormat="1" ht="11.25" x14ac:dyDescent="0.2">
      <c r="B385" s="218"/>
      <c r="C385" s="219"/>
      <c r="D385" s="198" t="s">
        <v>147</v>
      </c>
      <c r="E385" s="220" t="s">
        <v>1</v>
      </c>
      <c r="F385" s="221" t="s">
        <v>150</v>
      </c>
      <c r="G385" s="219"/>
      <c r="H385" s="222">
        <v>19.314999999999998</v>
      </c>
      <c r="I385" s="223"/>
      <c r="J385" s="219"/>
      <c r="K385" s="219"/>
      <c r="L385" s="224"/>
      <c r="M385" s="225"/>
      <c r="N385" s="226"/>
      <c r="O385" s="226"/>
      <c r="P385" s="226"/>
      <c r="Q385" s="226"/>
      <c r="R385" s="226"/>
      <c r="S385" s="226"/>
      <c r="T385" s="227"/>
      <c r="AT385" s="228" t="s">
        <v>147</v>
      </c>
      <c r="AU385" s="228" t="s">
        <v>145</v>
      </c>
      <c r="AV385" s="15" t="s">
        <v>144</v>
      </c>
      <c r="AW385" s="15" t="s">
        <v>30</v>
      </c>
      <c r="AX385" s="15" t="s">
        <v>78</v>
      </c>
      <c r="AY385" s="228" t="s">
        <v>137</v>
      </c>
    </row>
    <row r="386" spans="1:65" s="12" customFormat="1" ht="22.9" customHeight="1" x14ac:dyDescent="0.2">
      <c r="B386" s="166"/>
      <c r="C386" s="167"/>
      <c r="D386" s="168" t="s">
        <v>72</v>
      </c>
      <c r="E386" s="180" t="s">
        <v>368</v>
      </c>
      <c r="F386" s="180" t="s">
        <v>369</v>
      </c>
      <c r="G386" s="167"/>
      <c r="H386" s="167"/>
      <c r="I386" s="170"/>
      <c r="J386" s="181">
        <f>BK386</f>
        <v>0</v>
      </c>
      <c r="K386" s="167"/>
      <c r="L386" s="172"/>
      <c r="M386" s="173"/>
      <c r="N386" s="174"/>
      <c r="O386" s="174"/>
      <c r="P386" s="175">
        <f>SUM(P387:P393)</f>
        <v>0</v>
      </c>
      <c r="Q386" s="174"/>
      <c r="R386" s="175">
        <f>SUM(R387:R393)</f>
        <v>0</v>
      </c>
      <c r="S386" s="174"/>
      <c r="T386" s="176">
        <f>SUM(T387:T393)</f>
        <v>0</v>
      </c>
      <c r="AR386" s="177" t="s">
        <v>78</v>
      </c>
      <c r="AT386" s="178" t="s">
        <v>72</v>
      </c>
      <c r="AU386" s="178" t="s">
        <v>78</v>
      </c>
      <c r="AY386" s="177" t="s">
        <v>137</v>
      </c>
      <c r="BK386" s="179">
        <f>SUM(BK387:BK393)</f>
        <v>0</v>
      </c>
    </row>
    <row r="387" spans="1:65" s="2" customFormat="1" ht="24.2" customHeight="1" x14ac:dyDescent="0.2">
      <c r="A387" s="34"/>
      <c r="B387" s="35"/>
      <c r="C387" s="182" t="s">
        <v>370</v>
      </c>
      <c r="D387" s="182" t="s">
        <v>140</v>
      </c>
      <c r="E387" s="183" t="s">
        <v>371</v>
      </c>
      <c r="F387" s="184" t="s">
        <v>372</v>
      </c>
      <c r="G387" s="185" t="s">
        <v>373</v>
      </c>
      <c r="H387" s="186">
        <v>6.827</v>
      </c>
      <c r="I387" s="187"/>
      <c r="J387" s="188">
        <f>ROUND(I387*H387,2)</f>
        <v>0</v>
      </c>
      <c r="K387" s="189"/>
      <c r="L387" s="39"/>
      <c r="M387" s="190" t="s">
        <v>1</v>
      </c>
      <c r="N387" s="191" t="s">
        <v>39</v>
      </c>
      <c r="O387" s="71"/>
      <c r="P387" s="192">
        <f>O387*H387</f>
        <v>0</v>
      </c>
      <c r="Q387" s="192">
        <v>0</v>
      </c>
      <c r="R387" s="192">
        <f>Q387*H387</f>
        <v>0</v>
      </c>
      <c r="S387" s="192">
        <v>0</v>
      </c>
      <c r="T387" s="193">
        <f>S387*H387</f>
        <v>0</v>
      </c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R387" s="194" t="s">
        <v>144</v>
      </c>
      <c r="AT387" s="194" t="s">
        <v>140</v>
      </c>
      <c r="AU387" s="194" t="s">
        <v>145</v>
      </c>
      <c r="AY387" s="17" t="s">
        <v>137</v>
      </c>
      <c r="BE387" s="195">
        <f>IF(N387="základní",J387,0)</f>
        <v>0</v>
      </c>
      <c r="BF387" s="195">
        <f>IF(N387="snížená",J387,0)</f>
        <v>0</v>
      </c>
      <c r="BG387" s="195">
        <f>IF(N387="zákl. přenesená",J387,0)</f>
        <v>0</v>
      </c>
      <c r="BH387" s="195">
        <f>IF(N387="sníž. přenesená",J387,0)</f>
        <v>0</v>
      </c>
      <c r="BI387" s="195">
        <f>IF(N387="nulová",J387,0)</f>
        <v>0</v>
      </c>
      <c r="BJ387" s="17" t="s">
        <v>145</v>
      </c>
      <c r="BK387" s="195">
        <f>ROUND(I387*H387,2)</f>
        <v>0</v>
      </c>
      <c r="BL387" s="17" t="s">
        <v>144</v>
      </c>
      <c r="BM387" s="194" t="s">
        <v>374</v>
      </c>
    </row>
    <row r="388" spans="1:65" s="2" customFormat="1" ht="33" customHeight="1" x14ac:dyDescent="0.2">
      <c r="A388" s="34"/>
      <c r="B388" s="35"/>
      <c r="C388" s="182" t="s">
        <v>375</v>
      </c>
      <c r="D388" s="182" t="s">
        <v>140</v>
      </c>
      <c r="E388" s="183" t="s">
        <v>376</v>
      </c>
      <c r="F388" s="184" t="s">
        <v>377</v>
      </c>
      <c r="G388" s="185" t="s">
        <v>373</v>
      </c>
      <c r="H388" s="186">
        <v>170.67500000000001</v>
      </c>
      <c r="I388" s="187"/>
      <c r="J388" s="188">
        <f>ROUND(I388*H388,2)</f>
        <v>0</v>
      </c>
      <c r="K388" s="189"/>
      <c r="L388" s="39"/>
      <c r="M388" s="190" t="s">
        <v>1</v>
      </c>
      <c r="N388" s="191" t="s">
        <v>39</v>
      </c>
      <c r="O388" s="71"/>
      <c r="P388" s="192">
        <f>O388*H388</f>
        <v>0</v>
      </c>
      <c r="Q388" s="192">
        <v>0</v>
      </c>
      <c r="R388" s="192">
        <f>Q388*H388</f>
        <v>0</v>
      </c>
      <c r="S388" s="192">
        <v>0</v>
      </c>
      <c r="T388" s="193">
        <f>S388*H388</f>
        <v>0</v>
      </c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R388" s="194" t="s">
        <v>144</v>
      </c>
      <c r="AT388" s="194" t="s">
        <v>140</v>
      </c>
      <c r="AU388" s="194" t="s">
        <v>145</v>
      </c>
      <c r="AY388" s="17" t="s">
        <v>137</v>
      </c>
      <c r="BE388" s="195">
        <f>IF(N388="základní",J388,0)</f>
        <v>0</v>
      </c>
      <c r="BF388" s="195">
        <f>IF(N388="snížená",J388,0)</f>
        <v>0</v>
      </c>
      <c r="BG388" s="195">
        <f>IF(N388="zákl. přenesená",J388,0)</f>
        <v>0</v>
      </c>
      <c r="BH388" s="195">
        <f>IF(N388="sníž. přenesená",J388,0)</f>
        <v>0</v>
      </c>
      <c r="BI388" s="195">
        <f>IF(N388="nulová",J388,0)</f>
        <v>0</v>
      </c>
      <c r="BJ388" s="17" t="s">
        <v>145</v>
      </c>
      <c r="BK388" s="195">
        <f>ROUND(I388*H388,2)</f>
        <v>0</v>
      </c>
      <c r="BL388" s="17" t="s">
        <v>144</v>
      </c>
      <c r="BM388" s="194" t="s">
        <v>378</v>
      </c>
    </row>
    <row r="389" spans="1:65" s="14" customFormat="1" ht="11.25" x14ac:dyDescent="0.2">
      <c r="B389" s="207"/>
      <c r="C389" s="208"/>
      <c r="D389" s="198" t="s">
        <v>147</v>
      </c>
      <c r="E389" s="208"/>
      <c r="F389" s="210" t="s">
        <v>379</v>
      </c>
      <c r="G389" s="208"/>
      <c r="H389" s="211">
        <v>170.67500000000001</v>
      </c>
      <c r="I389" s="212"/>
      <c r="J389" s="208"/>
      <c r="K389" s="208"/>
      <c r="L389" s="213"/>
      <c r="M389" s="214"/>
      <c r="N389" s="215"/>
      <c r="O389" s="215"/>
      <c r="P389" s="215"/>
      <c r="Q389" s="215"/>
      <c r="R389" s="215"/>
      <c r="S389" s="215"/>
      <c r="T389" s="216"/>
      <c r="AT389" s="217" t="s">
        <v>147</v>
      </c>
      <c r="AU389" s="217" t="s">
        <v>145</v>
      </c>
      <c r="AV389" s="14" t="s">
        <v>145</v>
      </c>
      <c r="AW389" s="14" t="s">
        <v>4</v>
      </c>
      <c r="AX389" s="14" t="s">
        <v>78</v>
      </c>
      <c r="AY389" s="217" t="s">
        <v>137</v>
      </c>
    </row>
    <row r="390" spans="1:65" s="2" customFormat="1" ht="24.2" customHeight="1" x14ac:dyDescent="0.2">
      <c r="A390" s="34"/>
      <c r="B390" s="35"/>
      <c r="C390" s="182" t="s">
        <v>380</v>
      </c>
      <c r="D390" s="182" t="s">
        <v>140</v>
      </c>
      <c r="E390" s="183" t="s">
        <v>381</v>
      </c>
      <c r="F390" s="184" t="s">
        <v>382</v>
      </c>
      <c r="G390" s="185" t="s">
        <v>373</v>
      </c>
      <c r="H390" s="186">
        <v>6.827</v>
      </c>
      <c r="I390" s="187"/>
      <c r="J390" s="188">
        <f>ROUND(I390*H390,2)</f>
        <v>0</v>
      </c>
      <c r="K390" s="189"/>
      <c r="L390" s="39"/>
      <c r="M390" s="190" t="s">
        <v>1</v>
      </c>
      <c r="N390" s="191" t="s">
        <v>39</v>
      </c>
      <c r="O390" s="71"/>
      <c r="P390" s="192">
        <f>O390*H390</f>
        <v>0</v>
      </c>
      <c r="Q390" s="192">
        <v>0</v>
      </c>
      <c r="R390" s="192">
        <f>Q390*H390</f>
        <v>0</v>
      </c>
      <c r="S390" s="192">
        <v>0</v>
      </c>
      <c r="T390" s="193">
        <f>S390*H390</f>
        <v>0</v>
      </c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R390" s="194" t="s">
        <v>144</v>
      </c>
      <c r="AT390" s="194" t="s">
        <v>140</v>
      </c>
      <c r="AU390" s="194" t="s">
        <v>145</v>
      </c>
      <c r="AY390" s="17" t="s">
        <v>137</v>
      </c>
      <c r="BE390" s="195">
        <f>IF(N390="základní",J390,0)</f>
        <v>0</v>
      </c>
      <c r="BF390" s="195">
        <f>IF(N390="snížená",J390,0)</f>
        <v>0</v>
      </c>
      <c r="BG390" s="195">
        <f>IF(N390="zákl. přenesená",J390,0)</f>
        <v>0</v>
      </c>
      <c r="BH390" s="195">
        <f>IF(N390="sníž. přenesená",J390,0)</f>
        <v>0</v>
      </c>
      <c r="BI390" s="195">
        <f>IF(N390="nulová",J390,0)</f>
        <v>0</v>
      </c>
      <c r="BJ390" s="17" t="s">
        <v>145</v>
      </c>
      <c r="BK390" s="195">
        <f>ROUND(I390*H390,2)</f>
        <v>0</v>
      </c>
      <c r="BL390" s="17" t="s">
        <v>144</v>
      </c>
      <c r="BM390" s="194" t="s">
        <v>383</v>
      </c>
    </row>
    <row r="391" spans="1:65" s="2" customFormat="1" ht="24.2" customHeight="1" x14ac:dyDescent="0.2">
      <c r="A391" s="34"/>
      <c r="B391" s="35"/>
      <c r="C391" s="182" t="s">
        <v>384</v>
      </c>
      <c r="D391" s="182" t="s">
        <v>140</v>
      </c>
      <c r="E391" s="183" t="s">
        <v>385</v>
      </c>
      <c r="F391" s="184" t="s">
        <v>386</v>
      </c>
      <c r="G391" s="185" t="s">
        <v>373</v>
      </c>
      <c r="H391" s="186">
        <v>129.71299999999999</v>
      </c>
      <c r="I391" s="187"/>
      <c r="J391" s="188">
        <f>ROUND(I391*H391,2)</f>
        <v>0</v>
      </c>
      <c r="K391" s="189"/>
      <c r="L391" s="39"/>
      <c r="M391" s="190" t="s">
        <v>1</v>
      </c>
      <c r="N391" s="191" t="s">
        <v>39</v>
      </c>
      <c r="O391" s="71"/>
      <c r="P391" s="192">
        <f>O391*H391</f>
        <v>0</v>
      </c>
      <c r="Q391" s="192">
        <v>0</v>
      </c>
      <c r="R391" s="192">
        <f>Q391*H391</f>
        <v>0</v>
      </c>
      <c r="S391" s="192">
        <v>0</v>
      </c>
      <c r="T391" s="193">
        <f>S391*H391</f>
        <v>0</v>
      </c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R391" s="194" t="s">
        <v>144</v>
      </c>
      <c r="AT391" s="194" t="s">
        <v>140</v>
      </c>
      <c r="AU391" s="194" t="s">
        <v>145</v>
      </c>
      <c r="AY391" s="17" t="s">
        <v>137</v>
      </c>
      <c r="BE391" s="195">
        <f>IF(N391="základní",J391,0)</f>
        <v>0</v>
      </c>
      <c r="BF391" s="195">
        <f>IF(N391="snížená",J391,0)</f>
        <v>0</v>
      </c>
      <c r="BG391" s="195">
        <f>IF(N391="zákl. přenesená",J391,0)</f>
        <v>0</v>
      </c>
      <c r="BH391" s="195">
        <f>IF(N391="sníž. přenesená",J391,0)</f>
        <v>0</v>
      </c>
      <c r="BI391" s="195">
        <f>IF(N391="nulová",J391,0)</f>
        <v>0</v>
      </c>
      <c r="BJ391" s="17" t="s">
        <v>145</v>
      </c>
      <c r="BK391" s="195">
        <f>ROUND(I391*H391,2)</f>
        <v>0</v>
      </c>
      <c r="BL391" s="17" t="s">
        <v>144</v>
      </c>
      <c r="BM391" s="194" t="s">
        <v>387</v>
      </c>
    </row>
    <row r="392" spans="1:65" s="14" customFormat="1" ht="11.25" x14ac:dyDescent="0.2">
      <c r="B392" s="207"/>
      <c r="C392" s="208"/>
      <c r="D392" s="198" t="s">
        <v>147</v>
      </c>
      <c r="E392" s="208"/>
      <c r="F392" s="210" t="s">
        <v>388</v>
      </c>
      <c r="G392" s="208"/>
      <c r="H392" s="211">
        <v>129.71299999999999</v>
      </c>
      <c r="I392" s="212"/>
      <c r="J392" s="208"/>
      <c r="K392" s="208"/>
      <c r="L392" s="213"/>
      <c r="M392" s="214"/>
      <c r="N392" s="215"/>
      <c r="O392" s="215"/>
      <c r="P392" s="215"/>
      <c r="Q392" s="215"/>
      <c r="R392" s="215"/>
      <c r="S392" s="215"/>
      <c r="T392" s="216"/>
      <c r="AT392" s="217" t="s">
        <v>147</v>
      </c>
      <c r="AU392" s="217" t="s">
        <v>145</v>
      </c>
      <c r="AV392" s="14" t="s">
        <v>145</v>
      </c>
      <c r="AW392" s="14" t="s">
        <v>4</v>
      </c>
      <c r="AX392" s="14" t="s">
        <v>78</v>
      </c>
      <c r="AY392" s="217" t="s">
        <v>137</v>
      </c>
    </row>
    <row r="393" spans="1:65" s="2" customFormat="1" ht="33" customHeight="1" x14ac:dyDescent="0.2">
      <c r="A393" s="34"/>
      <c r="B393" s="35"/>
      <c r="C393" s="182" t="s">
        <v>389</v>
      </c>
      <c r="D393" s="182" t="s">
        <v>140</v>
      </c>
      <c r="E393" s="183" t="s">
        <v>390</v>
      </c>
      <c r="F393" s="184" t="s">
        <v>391</v>
      </c>
      <c r="G393" s="185" t="s">
        <v>373</v>
      </c>
      <c r="H393" s="186">
        <v>6.827</v>
      </c>
      <c r="I393" s="187"/>
      <c r="J393" s="188">
        <f>ROUND(I393*H393,2)</f>
        <v>0</v>
      </c>
      <c r="K393" s="189"/>
      <c r="L393" s="39"/>
      <c r="M393" s="190" t="s">
        <v>1</v>
      </c>
      <c r="N393" s="191" t="s">
        <v>39</v>
      </c>
      <c r="O393" s="71"/>
      <c r="P393" s="192">
        <f>O393*H393</f>
        <v>0</v>
      </c>
      <c r="Q393" s="192">
        <v>0</v>
      </c>
      <c r="R393" s="192">
        <f>Q393*H393</f>
        <v>0</v>
      </c>
      <c r="S393" s="192">
        <v>0</v>
      </c>
      <c r="T393" s="193">
        <f>S393*H393</f>
        <v>0</v>
      </c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R393" s="194" t="s">
        <v>144</v>
      </c>
      <c r="AT393" s="194" t="s">
        <v>140</v>
      </c>
      <c r="AU393" s="194" t="s">
        <v>145</v>
      </c>
      <c r="AY393" s="17" t="s">
        <v>137</v>
      </c>
      <c r="BE393" s="195">
        <f>IF(N393="základní",J393,0)</f>
        <v>0</v>
      </c>
      <c r="BF393" s="195">
        <f>IF(N393="snížená",J393,0)</f>
        <v>0</v>
      </c>
      <c r="BG393" s="195">
        <f>IF(N393="zákl. přenesená",J393,0)</f>
        <v>0</v>
      </c>
      <c r="BH393" s="195">
        <f>IF(N393="sníž. přenesená",J393,0)</f>
        <v>0</v>
      </c>
      <c r="BI393" s="195">
        <f>IF(N393="nulová",J393,0)</f>
        <v>0</v>
      </c>
      <c r="BJ393" s="17" t="s">
        <v>145</v>
      </c>
      <c r="BK393" s="195">
        <f>ROUND(I393*H393,2)</f>
        <v>0</v>
      </c>
      <c r="BL393" s="17" t="s">
        <v>144</v>
      </c>
      <c r="BM393" s="194" t="s">
        <v>392</v>
      </c>
    </row>
    <row r="394" spans="1:65" s="12" customFormat="1" ht="22.9" customHeight="1" x14ac:dyDescent="0.2">
      <c r="B394" s="166"/>
      <c r="C394" s="167"/>
      <c r="D394" s="168" t="s">
        <v>72</v>
      </c>
      <c r="E394" s="180" t="s">
        <v>393</v>
      </c>
      <c r="F394" s="180" t="s">
        <v>394</v>
      </c>
      <c r="G394" s="167"/>
      <c r="H394" s="167"/>
      <c r="I394" s="170"/>
      <c r="J394" s="181">
        <f>BK394</f>
        <v>0</v>
      </c>
      <c r="K394" s="167"/>
      <c r="L394" s="172"/>
      <c r="M394" s="173"/>
      <c r="N394" s="174"/>
      <c r="O394" s="174"/>
      <c r="P394" s="175">
        <f>SUM(P395:P397)</f>
        <v>0</v>
      </c>
      <c r="Q394" s="174"/>
      <c r="R394" s="175">
        <f>SUM(R395:R397)</f>
        <v>0</v>
      </c>
      <c r="S394" s="174"/>
      <c r="T394" s="176">
        <f>SUM(T395:T397)</f>
        <v>0</v>
      </c>
      <c r="AR394" s="177" t="s">
        <v>78</v>
      </c>
      <c r="AT394" s="178" t="s">
        <v>72</v>
      </c>
      <c r="AU394" s="178" t="s">
        <v>78</v>
      </c>
      <c r="AY394" s="177" t="s">
        <v>137</v>
      </c>
      <c r="BK394" s="179">
        <f>SUM(BK395:BK397)</f>
        <v>0</v>
      </c>
    </row>
    <row r="395" spans="1:65" s="2" customFormat="1" ht="24.2" customHeight="1" x14ac:dyDescent="0.2">
      <c r="A395" s="34"/>
      <c r="B395" s="35"/>
      <c r="C395" s="182" t="s">
        <v>395</v>
      </c>
      <c r="D395" s="182" t="s">
        <v>140</v>
      </c>
      <c r="E395" s="183" t="s">
        <v>396</v>
      </c>
      <c r="F395" s="184" t="s">
        <v>397</v>
      </c>
      <c r="G395" s="185" t="s">
        <v>373</v>
      </c>
      <c r="H395" s="186">
        <v>4.593</v>
      </c>
      <c r="I395" s="187"/>
      <c r="J395" s="188">
        <f>ROUND(I395*H395,2)</f>
        <v>0</v>
      </c>
      <c r="K395" s="189"/>
      <c r="L395" s="39"/>
      <c r="M395" s="190" t="s">
        <v>1</v>
      </c>
      <c r="N395" s="191" t="s">
        <v>39</v>
      </c>
      <c r="O395" s="71"/>
      <c r="P395" s="192">
        <f>O395*H395</f>
        <v>0</v>
      </c>
      <c r="Q395" s="192">
        <v>0</v>
      </c>
      <c r="R395" s="192">
        <f>Q395*H395</f>
        <v>0</v>
      </c>
      <c r="S395" s="192">
        <v>0</v>
      </c>
      <c r="T395" s="193">
        <f>S395*H395</f>
        <v>0</v>
      </c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R395" s="194" t="s">
        <v>144</v>
      </c>
      <c r="AT395" s="194" t="s">
        <v>140</v>
      </c>
      <c r="AU395" s="194" t="s">
        <v>145</v>
      </c>
      <c r="AY395" s="17" t="s">
        <v>137</v>
      </c>
      <c r="BE395" s="195">
        <f>IF(N395="základní",J395,0)</f>
        <v>0</v>
      </c>
      <c r="BF395" s="195">
        <f>IF(N395="snížená",J395,0)</f>
        <v>0</v>
      </c>
      <c r="BG395" s="195">
        <f>IF(N395="zákl. přenesená",J395,0)</f>
        <v>0</v>
      </c>
      <c r="BH395" s="195">
        <f>IF(N395="sníž. přenesená",J395,0)</f>
        <v>0</v>
      </c>
      <c r="BI395" s="195">
        <f>IF(N395="nulová",J395,0)</f>
        <v>0</v>
      </c>
      <c r="BJ395" s="17" t="s">
        <v>145</v>
      </c>
      <c r="BK395" s="195">
        <f>ROUND(I395*H395,2)</f>
        <v>0</v>
      </c>
      <c r="BL395" s="17" t="s">
        <v>144</v>
      </c>
      <c r="BM395" s="194" t="s">
        <v>398</v>
      </c>
    </row>
    <row r="396" spans="1:65" s="2" customFormat="1" ht="24.2" customHeight="1" x14ac:dyDescent="0.2">
      <c r="A396" s="34"/>
      <c r="B396" s="35"/>
      <c r="C396" s="182" t="s">
        <v>399</v>
      </c>
      <c r="D396" s="182" t="s">
        <v>140</v>
      </c>
      <c r="E396" s="183" t="s">
        <v>400</v>
      </c>
      <c r="F396" s="184" t="s">
        <v>401</v>
      </c>
      <c r="G396" s="185" t="s">
        <v>373</v>
      </c>
      <c r="H396" s="186">
        <v>9.1859999999999999</v>
      </c>
      <c r="I396" s="187"/>
      <c r="J396" s="188">
        <f>ROUND(I396*H396,2)</f>
        <v>0</v>
      </c>
      <c r="K396" s="189"/>
      <c r="L396" s="39"/>
      <c r="M396" s="190" t="s">
        <v>1</v>
      </c>
      <c r="N396" s="191" t="s">
        <v>39</v>
      </c>
      <c r="O396" s="71"/>
      <c r="P396" s="192">
        <f>O396*H396</f>
        <v>0</v>
      </c>
      <c r="Q396" s="192">
        <v>0</v>
      </c>
      <c r="R396" s="192">
        <f>Q396*H396</f>
        <v>0</v>
      </c>
      <c r="S396" s="192">
        <v>0</v>
      </c>
      <c r="T396" s="193">
        <f>S396*H396</f>
        <v>0</v>
      </c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R396" s="194" t="s">
        <v>144</v>
      </c>
      <c r="AT396" s="194" t="s">
        <v>140</v>
      </c>
      <c r="AU396" s="194" t="s">
        <v>145</v>
      </c>
      <c r="AY396" s="17" t="s">
        <v>137</v>
      </c>
      <c r="BE396" s="195">
        <f>IF(N396="základní",J396,0)</f>
        <v>0</v>
      </c>
      <c r="BF396" s="195">
        <f>IF(N396="snížená",J396,0)</f>
        <v>0</v>
      </c>
      <c r="BG396" s="195">
        <f>IF(N396="zákl. přenesená",J396,0)</f>
        <v>0</v>
      </c>
      <c r="BH396" s="195">
        <f>IF(N396="sníž. přenesená",J396,0)</f>
        <v>0</v>
      </c>
      <c r="BI396" s="195">
        <f>IF(N396="nulová",J396,0)</f>
        <v>0</v>
      </c>
      <c r="BJ396" s="17" t="s">
        <v>145</v>
      </c>
      <c r="BK396" s="195">
        <f>ROUND(I396*H396,2)</f>
        <v>0</v>
      </c>
      <c r="BL396" s="17" t="s">
        <v>144</v>
      </c>
      <c r="BM396" s="194" t="s">
        <v>402</v>
      </c>
    </row>
    <row r="397" spans="1:65" s="14" customFormat="1" ht="11.25" x14ac:dyDescent="0.2">
      <c r="B397" s="207"/>
      <c r="C397" s="208"/>
      <c r="D397" s="198" t="s">
        <v>147</v>
      </c>
      <c r="E397" s="208"/>
      <c r="F397" s="210" t="s">
        <v>403</v>
      </c>
      <c r="G397" s="208"/>
      <c r="H397" s="211">
        <v>9.1859999999999999</v>
      </c>
      <c r="I397" s="212"/>
      <c r="J397" s="208"/>
      <c r="K397" s="208"/>
      <c r="L397" s="213"/>
      <c r="M397" s="214"/>
      <c r="N397" s="215"/>
      <c r="O397" s="215"/>
      <c r="P397" s="215"/>
      <c r="Q397" s="215"/>
      <c r="R397" s="215"/>
      <c r="S397" s="215"/>
      <c r="T397" s="216"/>
      <c r="AT397" s="217" t="s">
        <v>147</v>
      </c>
      <c r="AU397" s="217" t="s">
        <v>145</v>
      </c>
      <c r="AV397" s="14" t="s">
        <v>145</v>
      </c>
      <c r="AW397" s="14" t="s">
        <v>4</v>
      </c>
      <c r="AX397" s="14" t="s">
        <v>78</v>
      </c>
      <c r="AY397" s="217" t="s">
        <v>137</v>
      </c>
    </row>
    <row r="398" spans="1:65" s="12" customFormat="1" ht="25.9" customHeight="1" x14ac:dyDescent="0.2">
      <c r="B398" s="166"/>
      <c r="C398" s="167"/>
      <c r="D398" s="168" t="s">
        <v>72</v>
      </c>
      <c r="E398" s="169" t="s">
        <v>404</v>
      </c>
      <c r="F398" s="169" t="s">
        <v>405</v>
      </c>
      <c r="G398" s="167"/>
      <c r="H398" s="167"/>
      <c r="I398" s="170"/>
      <c r="J398" s="171">
        <f>BK398</f>
        <v>0</v>
      </c>
      <c r="K398" s="167"/>
      <c r="L398" s="172"/>
      <c r="M398" s="173"/>
      <c r="N398" s="174"/>
      <c r="O398" s="174"/>
      <c r="P398" s="175">
        <f>P399+P426+P494+P579+P603+P659+P667+P681+P699+P716+P742+P1017+P1061+P1071+P1075+P1096+P1149+P1162+P1214+P1237+P1302+P1371+P1390+P1570</f>
        <v>0</v>
      </c>
      <c r="Q398" s="174"/>
      <c r="R398" s="175">
        <f>R399+R426+R494+R579+R603+R659+R667+R681+R699+R716+R742+R1017+R1061+R1071+R1075+R1096+R1149+R1162+R1214+R1237+R1302+R1371+R1390+R1570</f>
        <v>2.1768170800000006</v>
      </c>
      <c r="S398" s="174"/>
      <c r="T398" s="176">
        <f>T399+T426+T494+T579+T603+T659+T667+T681+T699+T716+T742+T1017+T1061+T1071+T1075+T1096+T1149+T1162+T1214+T1237+T1302+T1371+T1390+T1570</f>
        <v>1.80137875</v>
      </c>
      <c r="AR398" s="177" t="s">
        <v>145</v>
      </c>
      <c r="AT398" s="178" t="s">
        <v>72</v>
      </c>
      <c r="AU398" s="178" t="s">
        <v>73</v>
      </c>
      <c r="AY398" s="177" t="s">
        <v>137</v>
      </c>
      <c r="BK398" s="179">
        <f>BK399+BK426+BK494+BK579+BK603+BK659+BK667+BK681+BK699+BK716+BK742+BK1017+BK1061+BK1071+BK1075+BK1096+BK1149+BK1162+BK1214+BK1237+BK1302+BK1371+BK1390+BK1570</f>
        <v>0</v>
      </c>
    </row>
    <row r="399" spans="1:65" s="12" customFormat="1" ht="22.9" customHeight="1" x14ac:dyDescent="0.2">
      <c r="B399" s="166"/>
      <c r="C399" s="167"/>
      <c r="D399" s="168" t="s">
        <v>72</v>
      </c>
      <c r="E399" s="180" t="s">
        <v>406</v>
      </c>
      <c r="F399" s="180" t="s">
        <v>407</v>
      </c>
      <c r="G399" s="167"/>
      <c r="H399" s="167"/>
      <c r="I399" s="170"/>
      <c r="J399" s="181">
        <f>BK399</f>
        <v>0</v>
      </c>
      <c r="K399" s="167"/>
      <c r="L399" s="172"/>
      <c r="M399" s="173"/>
      <c r="N399" s="174"/>
      <c r="O399" s="174"/>
      <c r="P399" s="175">
        <f>SUM(P400:P425)</f>
        <v>0</v>
      </c>
      <c r="Q399" s="174"/>
      <c r="R399" s="175">
        <f>SUM(R400:R425)</f>
        <v>5.4142859999999994E-2</v>
      </c>
      <c r="S399" s="174"/>
      <c r="T399" s="176">
        <f>SUM(T400:T425)</f>
        <v>0</v>
      </c>
      <c r="AR399" s="177" t="s">
        <v>145</v>
      </c>
      <c r="AT399" s="178" t="s">
        <v>72</v>
      </c>
      <c r="AU399" s="178" t="s">
        <v>78</v>
      </c>
      <c r="AY399" s="177" t="s">
        <v>137</v>
      </c>
      <c r="BK399" s="179">
        <f>SUM(BK400:BK425)</f>
        <v>0</v>
      </c>
    </row>
    <row r="400" spans="1:65" s="2" customFormat="1" ht="24.2" customHeight="1" x14ac:dyDescent="0.2">
      <c r="A400" s="34"/>
      <c r="B400" s="35"/>
      <c r="C400" s="182" t="s">
        <v>408</v>
      </c>
      <c r="D400" s="182" t="s">
        <v>140</v>
      </c>
      <c r="E400" s="183" t="s">
        <v>409</v>
      </c>
      <c r="F400" s="184" t="s">
        <v>410</v>
      </c>
      <c r="G400" s="185" t="s">
        <v>161</v>
      </c>
      <c r="H400" s="186">
        <v>14.055999999999999</v>
      </c>
      <c r="I400" s="187"/>
      <c r="J400" s="188">
        <f>ROUND(I400*H400,2)</f>
        <v>0</v>
      </c>
      <c r="K400" s="189"/>
      <c r="L400" s="39"/>
      <c r="M400" s="190" t="s">
        <v>1</v>
      </c>
      <c r="N400" s="191" t="s">
        <v>39</v>
      </c>
      <c r="O400" s="71"/>
      <c r="P400" s="192">
        <f>O400*H400</f>
        <v>0</v>
      </c>
      <c r="Q400" s="192">
        <v>0</v>
      </c>
      <c r="R400" s="192">
        <f>Q400*H400</f>
        <v>0</v>
      </c>
      <c r="S400" s="192">
        <v>0</v>
      </c>
      <c r="T400" s="193">
        <f>S400*H400</f>
        <v>0</v>
      </c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R400" s="194" t="s">
        <v>232</v>
      </c>
      <c r="AT400" s="194" t="s">
        <v>140</v>
      </c>
      <c r="AU400" s="194" t="s">
        <v>145</v>
      </c>
      <c r="AY400" s="17" t="s">
        <v>137</v>
      </c>
      <c r="BE400" s="195">
        <f>IF(N400="základní",J400,0)</f>
        <v>0</v>
      </c>
      <c r="BF400" s="195">
        <f>IF(N400="snížená",J400,0)</f>
        <v>0</v>
      </c>
      <c r="BG400" s="195">
        <f>IF(N400="zákl. přenesená",J400,0)</f>
        <v>0</v>
      </c>
      <c r="BH400" s="195">
        <f>IF(N400="sníž. přenesená",J400,0)</f>
        <v>0</v>
      </c>
      <c r="BI400" s="195">
        <f>IF(N400="nulová",J400,0)</f>
        <v>0</v>
      </c>
      <c r="BJ400" s="17" t="s">
        <v>145</v>
      </c>
      <c r="BK400" s="195">
        <f>ROUND(I400*H400,2)</f>
        <v>0</v>
      </c>
      <c r="BL400" s="17" t="s">
        <v>232</v>
      </c>
      <c r="BM400" s="194" t="s">
        <v>411</v>
      </c>
    </row>
    <row r="401" spans="1:65" s="13" customFormat="1" ht="11.25" x14ac:dyDescent="0.2">
      <c r="B401" s="196"/>
      <c r="C401" s="197"/>
      <c r="D401" s="198" t="s">
        <v>147</v>
      </c>
      <c r="E401" s="199" t="s">
        <v>1</v>
      </c>
      <c r="F401" s="200" t="s">
        <v>412</v>
      </c>
      <c r="G401" s="197"/>
      <c r="H401" s="199" t="s">
        <v>1</v>
      </c>
      <c r="I401" s="201"/>
      <c r="J401" s="197"/>
      <c r="K401" s="197"/>
      <c r="L401" s="202"/>
      <c r="M401" s="203"/>
      <c r="N401" s="204"/>
      <c r="O401" s="204"/>
      <c r="P401" s="204"/>
      <c r="Q401" s="204"/>
      <c r="R401" s="204"/>
      <c r="S401" s="204"/>
      <c r="T401" s="205"/>
      <c r="AT401" s="206" t="s">
        <v>147</v>
      </c>
      <c r="AU401" s="206" t="s">
        <v>145</v>
      </c>
      <c r="AV401" s="13" t="s">
        <v>78</v>
      </c>
      <c r="AW401" s="13" t="s">
        <v>30</v>
      </c>
      <c r="AX401" s="13" t="s">
        <v>73</v>
      </c>
      <c r="AY401" s="206" t="s">
        <v>137</v>
      </c>
    </row>
    <row r="402" spans="1:65" s="14" customFormat="1" ht="11.25" x14ac:dyDescent="0.2">
      <c r="B402" s="207"/>
      <c r="C402" s="208"/>
      <c r="D402" s="198" t="s">
        <v>147</v>
      </c>
      <c r="E402" s="209" t="s">
        <v>1</v>
      </c>
      <c r="F402" s="210" t="s">
        <v>413</v>
      </c>
      <c r="G402" s="208"/>
      <c r="H402" s="211">
        <v>9.6560000000000006</v>
      </c>
      <c r="I402" s="212"/>
      <c r="J402" s="208"/>
      <c r="K402" s="208"/>
      <c r="L402" s="213"/>
      <c r="M402" s="214"/>
      <c r="N402" s="215"/>
      <c r="O402" s="215"/>
      <c r="P402" s="215"/>
      <c r="Q402" s="215"/>
      <c r="R402" s="215"/>
      <c r="S402" s="215"/>
      <c r="T402" s="216"/>
      <c r="AT402" s="217" t="s">
        <v>147</v>
      </c>
      <c r="AU402" s="217" t="s">
        <v>145</v>
      </c>
      <c r="AV402" s="14" t="s">
        <v>145</v>
      </c>
      <c r="AW402" s="14" t="s">
        <v>30</v>
      </c>
      <c r="AX402" s="14" t="s">
        <v>73</v>
      </c>
      <c r="AY402" s="217" t="s">
        <v>137</v>
      </c>
    </row>
    <row r="403" spans="1:65" s="14" customFormat="1" ht="11.25" x14ac:dyDescent="0.2">
      <c r="B403" s="207"/>
      <c r="C403" s="208"/>
      <c r="D403" s="198" t="s">
        <v>147</v>
      </c>
      <c r="E403" s="209" t="s">
        <v>1</v>
      </c>
      <c r="F403" s="210" t="s">
        <v>414</v>
      </c>
      <c r="G403" s="208"/>
      <c r="H403" s="211">
        <v>4.4000000000000004</v>
      </c>
      <c r="I403" s="212"/>
      <c r="J403" s="208"/>
      <c r="K403" s="208"/>
      <c r="L403" s="213"/>
      <c r="M403" s="214"/>
      <c r="N403" s="215"/>
      <c r="O403" s="215"/>
      <c r="P403" s="215"/>
      <c r="Q403" s="215"/>
      <c r="R403" s="215"/>
      <c r="S403" s="215"/>
      <c r="T403" s="216"/>
      <c r="AT403" s="217" t="s">
        <v>147</v>
      </c>
      <c r="AU403" s="217" t="s">
        <v>145</v>
      </c>
      <c r="AV403" s="14" t="s">
        <v>145</v>
      </c>
      <c r="AW403" s="14" t="s">
        <v>30</v>
      </c>
      <c r="AX403" s="14" t="s">
        <v>73</v>
      </c>
      <c r="AY403" s="217" t="s">
        <v>137</v>
      </c>
    </row>
    <row r="404" spans="1:65" s="15" customFormat="1" ht="11.25" x14ac:dyDescent="0.2">
      <c r="B404" s="218"/>
      <c r="C404" s="219"/>
      <c r="D404" s="198" t="s">
        <v>147</v>
      </c>
      <c r="E404" s="220" t="s">
        <v>1</v>
      </c>
      <c r="F404" s="221" t="s">
        <v>150</v>
      </c>
      <c r="G404" s="219"/>
      <c r="H404" s="222">
        <v>14.056000000000001</v>
      </c>
      <c r="I404" s="223"/>
      <c r="J404" s="219"/>
      <c r="K404" s="219"/>
      <c r="L404" s="224"/>
      <c r="M404" s="225"/>
      <c r="N404" s="226"/>
      <c r="O404" s="226"/>
      <c r="P404" s="226"/>
      <c r="Q404" s="226"/>
      <c r="R404" s="226"/>
      <c r="S404" s="226"/>
      <c r="T404" s="227"/>
      <c r="AT404" s="228" t="s">
        <v>147</v>
      </c>
      <c r="AU404" s="228" t="s">
        <v>145</v>
      </c>
      <c r="AV404" s="15" t="s">
        <v>144</v>
      </c>
      <c r="AW404" s="15" t="s">
        <v>30</v>
      </c>
      <c r="AX404" s="15" t="s">
        <v>78</v>
      </c>
      <c r="AY404" s="228" t="s">
        <v>137</v>
      </c>
    </row>
    <row r="405" spans="1:65" s="2" customFormat="1" ht="16.5" customHeight="1" x14ac:dyDescent="0.2">
      <c r="A405" s="34"/>
      <c r="B405" s="35"/>
      <c r="C405" s="229" t="s">
        <v>415</v>
      </c>
      <c r="D405" s="229" t="s">
        <v>416</v>
      </c>
      <c r="E405" s="230" t="s">
        <v>417</v>
      </c>
      <c r="F405" s="231" t="s">
        <v>418</v>
      </c>
      <c r="G405" s="232" t="s">
        <v>161</v>
      </c>
      <c r="H405" s="233">
        <v>15.462</v>
      </c>
      <c r="I405" s="234"/>
      <c r="J405" s="235">
        <f>ROUND(I405*H405,2)</f>
        <v>0</v>
      </c>
      <c r="K405" s="236"/>
      <c r="L405" s="237"/>
      <c r="M405" s="238" t="s">
        <v>1</v>
      </c>
      <c r="N405" s="239" t="s">
        <v>39</v>
      </c>
      <c r="O405" s="71"/>
      <c r="P405" s="192">
        <f>O405*H405</f>
        <v>0</v>
      </c>
      <c r="Q405" s="192">
        <v>3.0000000000000001E-5</v>
      </c>
      <c r="R405" s="192">
        <f>Q405*H405</f>
        <v>4.6386000000000002E-4</v>
      </c>
      <c r="S405" s="192">
        <v>0</v>
      </c>
      <c r="T405" s="193">
        <f>S405*H405</f>
        <v>0</v>
      </c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R405" s="194" t="s">
        <v>306</v>
      </c>
      <c r="AT405" s="194" t="s">
        <v>416</v>
      </c>
      <c r="AU405" s="194" t="s">
        <v>145</v>
      </c>
      <c r="AY405" s="17" t="s">
        <v>137</v>
      </c>
      <c r="BE405" s="195">
        <f>IF(N405="základní",J405,0)</f>
        <v>0</v>
      </c>
      <c r="BF405" s="195">
        <f>IF(N405="snížená",J405,0)</f>
        <v>0</v>
      </c>
      <c r="BG405" s="195">
        <f>IF(N405="zákl. přenesená",J405,0)</f>
        <v>0</v>
      </c>
      <c r="BH405" s="195">
        <f>IF(N405="sníž. přenesená",J405,0)</f>
        <v>0</v>
      </c>
      <c r="BI405" s="195">
        <f>IF(N405="nulová",J405,0)</f>
        <v>0</v>
      </c>
      <c r="BJ405" s="17" t="s">
        <v>145</v>
      </c>
      <c r="BK405" s="195">
        <f>ROUND(I405*H405,2)</f>
        <v>0</v>
      </c>
      <c r="BL405" s="17" t="s">
        <v>232</v>
      </c>
      <c r="BM405" s="194" t="s">
        <v>419</v>
      </c>
    </row>
    <row r="406" spans="1:65" s="14" customFormat="1" ht="11.25" x14ac:dyDescent="0.2">
      <c r="B406" s="207"/>
      <c r="C406" s="208"/>
      <c r="D406" s="198" t="s">
        <v>147</v>
      </c>
      <c r="E406" s="209" t="s">
        <v>1</v>
      </c>
      <c r="F406" s="210" t="s">
        <v>420</v>
      </c>
      <c r="G406" s="208"/>
      <c r="H406" s="211">
        <v>14.055999999999999</v>
      </c>
      <c r="I406" s="212"/>
      <c r="J406" s="208"/>
      <c r="K406" s="208"/>
      <c r="L406" s="213"/>
      <c r="M406" s="214"/>
      <c r="N406" s="215"/>
      <c r="O406" s="215"/>
      <c r="P406" s="215"/>
      <c r="Q406" s="215"/>
      <c r="R406" s="215"/>
      <c r="S406" s="215"/>
      <c r="T406" s="216"/>
      <c r="AT406" s="217" t="s">
        <v>147</v>
      </c>
      <c r="AU406" s="217" t="s">
        <v>145</v>
      </c>
      <c r="AV406" s="14" t="s">
        <v>145</v>
      </c>
      <c r="AW406" s="14" t="s">
        <v>30</v>
      </c>
      <c r="AX406" s="14" t="s">
        <v>78</v>
      </c>
      <c r="AY406" s="217" t="s">
        <v>137</v>
      </c>
    </row>
    <row r="407" spans="1:65" s="14" customFormat="1" ht="11.25" x14ac:dyDescent="0.2">
      <c r="B407" s="207"/>
      <c r="C407" s="208"/>
      <c r="D407" s="198" t="s">
        <v>147</v>
      </c>
      <c r="E407" s="208"/>
      <c r="F407" s="210" t="s">
        <v>421</v>
      </c>
      <c r="G407" s="208"/>
      <c r="H407" s="211">
        <v>15.462</v>
      </c>
      <c r="I407" s="212"/>
      <c r="J407" s="208"/>
      <c r="K407" s="208"/>
      <c r="L407" s="213"/>
      <c r="M407" s="214"/>
      <c r="N407" s="215"/>
      <c r="O407" s="215"/>
      <c r="P407" s="215"/>
      <c r="Q407" s="215"/>
      <c r="R407" s="215"/>
      <c r="S407" s="215"/>
      <c r="T407" s="216"/>
      <c r="AT407" s="217" t="s">
        <v>147</v>
      </c>
      <c r="AU407" s="217" t="s">
        <v>145</v>
      </c>
      <c r="AV407" s="14" t="s">
        <v>145</v>
      </c>
      <c r="AW407" s="14" t="s">
        <v>4</v>
      </c>
      <c r="AX407" s="14" t="s">
        <v>78</v>
      </c>
      <c r="AY407" s="217" t="s">
        <v>137</v>
      </c>
    </row>
    <row r="408" spans="1:65" s="2" customFormat="1" ht="24.2" customHeight="1" x14ac:dyDescent="0.2">
      <c r="A408" s="34"/>
      <c r="B408" s="35"/>
      <c r="C408" s="182" t="s">
        <v>422</v>
      </c>
      <c r="D408" s="182" t="s">
        <v>140</v>
      </c>
      <c r="E408" s="183" t="s">
        <v>423</v>
      </c>
      <c r="F408" s="184" t="s">
        <v>424</v>
      </c>
      <c r="G408" s="185" t="s">
        <v>143</v>
      </c>
      <c r="H408" s="186">
        <v>8</v>
      </c>
      <c r="I408" s="187"/>
      <c r="J408" s="188">
        <f>ROUND(I408*H408,2)</f>
        <v>0</v>
      </c>
      <c r="K408" s="189"/>
      <c r="L408" s="39"/>
      <c r="M408" s="190" t="s">
        <v>1</v>
      </c>
      <c r="N408" s="191" t="s">
        <v>39</v>
      </c>
      <c r="O408" s="71"/>
      <c r="P408" s="192">
        <f>O408*H408</f>
        <v>0</v>
      </c>
      <c r="Q408" s="192">
        <v>0</v>
      </c>
      <c r="R408" s="192">
        <f>Q408*H408</f>
        <v>0</v>
      </c>
      <c r="S408" s="192">
        <v>0</v>
      </c>
      <c r="T408" s="193">
        <f>S408*H408</f>
        <v>0</v>
      </c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R408" s="194" t="s">
        <v>232</v>
      </c>
      <c r="AT408" s="194" t="s">
        <v>140</v>
      </c>
      <c r="AU408" s="194" t="s">
        <v>145</v>
      </c>
      <c r="AY408" s="17" t="s">
        <v>137</v>
      </c>
      <c r="BE408" s="195">
        <f>IF(N408="základní",J408,0)</f>
        <v>0</v>
      </c>
      <c r="BF408" s="195">
        <f>IF(N408="snížená",J408,0)</f>
        <v>0</v>
      </c>
      <c r="BG408" s="195">
        <f>IF(N408="zákl. přenesená",J408,0)</f>
        <v>0</v>
      </c>
      <c r="BH408" s="195">
        <f>IF(N408="sníž. přenesená",J408,0)</f>
        <v>0</v>
      </c>
      <c r="BI408" s="195">
        <f>IF(N408="nulová",J408,0)</f>
        <v>0</v>
      </c>
      <c r="BJ408" s="17" t="s">
        <v>145</v>
      </c>
      <c r="BK408" s="195">
        <f>ROUND(I408*H408,2)</f>
        <v>0</v>
      </c>
      <c r="BL408" s="17" t="s">
        <v>232</v>
      </c>
      <c r="BM408" s="194" t="s">
        <v>425</v>
      </c>
    </row>
    <row r="409" spans="1:65" s="14" customFormat="1" ht="11.25" x14ac:dyDescent="0.2">
      <c r="B409" s="207"/>
      <c r="C409" s="208"/>
      <c r="D409" s="198" t="s">
        <v>147</v>
      </c>
      <c r="E409" s="209" t="s">
        <v>1</v>
      </c>
      <c r="F409" s="210" t="s">
        <v>426</v>
      </c>
      <c r="G409" s="208"/>
      <c r="H409" s="211">
        <v>8</v>
      </c>
      <c r="I409" s="212"/>
      <c r="J409" s="208"/>
      <c r="K409" s="208"/>
      <c r="L409" s="213"/>
      <c r="M409" s="214"/>
      <c r="N409" s="215"/>
      <c r="O409" s="215"/>
      <c r="P409" s="215"/>
      <c r="Q409" s="215"/>
      <c r="R409" s="215"/>
      <c r="S409" s="215"/>
      <c r="T409" s="216"/>
      <c r="AT409" s="217" t="s">
        <v>147</v>
      </c>
      <c r="AU409" s="217" t="s">
        <v>145</v>
      </c>
      <c r="AV409" s="14" t="s">
        <v>145</v>
      </c>
      <c r="AW409" s="14" t="s">
        <v>30</v>
      </c>
      <c r="AX409" s="14" t="s">
        <v>78</v>
      </c>
      <c r="AY409" s="217" t="s">
        <v>137</v>
      </c>
    </row>
    <row r="410" spans="1:65" s="2" customFormat="1" ht="16.5" customHeight="1" x14ac:dyDescent="0.2">
      <c r="A410" s="34"/>
      <c r="B410" s="35"/>
      <c r="C410" s="229" t="s">
        <v>427</v>
      </c>
      <c r="D410" s="229" t="s">
        <v>416</v>
      </c>
      <c r="E410" s="230" t="s">
        <v>428</v>
      </c>
      <c r="F410" s="231" t="s">
        <v>429</v>
      </c>
      <c r="G410" s="232" t="s">
        <v>143</v>
      </c>
      <c r="H410" s="233">
        <v>6</v>
      </c>
      <c r="I410" s="234"/>
      <c r="J410" s="235">
        <f>ROUND(I410*H410,2)</f>
        <v>0</v>
      </c>
      <c r="K410" s="236"/>
      <c r="L410" s="237"/>
      <c r="M410" s="238" t="s">
        <v>1</v>
      </c>
      <c r="N410" s="239" t="s">
        <v>39</v>
      </c>
      <c r="O410" s="71"/>
      <c r="P410" s="192">
        <f>O410*H410</f>
        <v>0</v>
      </c>
      <c r="Q410" s="192">
        <v>4.0000000000000003E-5</v>
      </c>
      <c r="R410" s="192">
        <f>Q410*H410</f>
        <v>2.4000000000000003E-4</v>
      </c>
      <c r="S410" s="192">
        <v>0</v>
      </c>
      <c r="T410" s="193">
        <f>S410*H410</f>
        <v>0</v>
      </c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R410" s="194" t="s">
        <v>306</v>
      </c>
      <c r="AT410" s="194" t="s">
        <v>416</v>
      </c>
      <c r="AU410" s="194" t="s">
        <v>145</v>
      </c>
      <c r="AY410" s="17" t="s">
        <v>137</v>
      </c>
      <c r="BE410" s="195">
        <f>IF(N410="základní",J410,0)</f>
        <v>0</v>
      </c>
      <c r="BF410" s="195">
        <f>IF(N410="snížená",J410,0)</f>
        <v>0</v>
      </c>
      <c r="BG410" s="195">
        <f>IF(N410="zákl. přenesená",J410,0)</f>
        <v>0</v>
      </c>
      <c r="BH410" s="195">
        <f>IF(N410="sníž. přenesená",J410,0)</f>
        <v>0</v>
      </c>
      <c r="BI410" s="195">
        <f>IF(N410="nulová",J410,0)</f>
        <v>0</v>
      </c>
      <c r="BJ410" s="17" t="s">
        <v>145</v>
      </c>
      <c r="BK410" s="195">
        <f>ROUND(I410*H410,2)</f>
        <v>0</v>
      </c>
      <c r="BL410" s="17" t="s">
        <v>232</v>
      </c>
      <c r="BM410" s="194" t="s">
        <v>430</v>
      </c>
    </row>
    <row r="411" spans="1:65" s="14" customFormat="1" ht="11.25" x14ac:dyDescent="0.2">
      <c r="B411" s="207"/>
      <c r="C411" s="208"/>
      <c r="D411" s="198" t="s">
        <v>147</v>
      </c>
      <c r="E411" s="209" t="s">
        <v>1</v>
      </c>
      <c r="F411" s="210" t="s">
        <v>158</v>
      </c>
      <c r="G411" s="208"/>
      <c r="H411" s="211">
        <v>6</v>
      </c>
      <c r="I411" s="212"/>
      <c r="J411" s="208"/>
      <c r="K411" s="208"/>
      <c r="L411" s="213"/>
      <c r="M411" s="214"/>
      <c r="N411" s="215"/>
      <c r="O411" s="215"/>
      <c r="P411" s="215"/>
      <c r="Q411" s="215"/>
      <c r="R411" s="215"/>
      <c r="S411" s="215"/>
      <c r="T411" s="216"/>
      <c r="AT411" s="217" t="s">
        <v>147</v>
      </c>
      <c r="AU411" s="217" t="s">
        <v>145</v>
      </c>
      <c r="AV411" s="14" t="s">
        <v>145</v>
      </c>
      <c r="AW411" s="14" t="s">
        <v>30</v>
      </c>
      <c r="AX411" s="14" t="s">
        <v>78</v>
      </c>
      <c r="AY411" s="217" t="s">
        <v>137</v>
      </c>
    </row>
    <row r="412" spans="1:65" s="2" customFormat="1" ht="16.5" customHeight="1" x14ac:dyDescent="0.2">
      <c r="A412" s="34"/>
      <c r="B412" s="35"/>
      <c r="C412" s="229" t="s">
        <v>431</v>
      </c>
      <c r="D412" s="229" t="s">
        <v>416</v>
      </c>
      <c r="E412" s="230" t="s">
        <v>432</v>
      </c>
      <c r="F412" s="231" t="s">
        <v>433</v>
      </c>
      <c r="G412" s="232" t="s">
        <v>143</v>
      </c>
      <c r="H412" s="233">
        <v>2</v>
      </c>
      <c r="I412" s="234"/>
      <c r="J412" s="235">
        <f>ROUND(I412*H412,2)</f>
        <v>0</v>
      </c>
      <c r="K412" s="236"/>
      <c r="L412" s="237"/>
      <c r="M412" s="238" t="s">
        <v>1</v>
      </c>
      <c r="N412" s="239" t="s">
        <v>39</v>
      </c>
      <c r="O412" s="71"/>
      <c r="P412" s="192">
        <f>O412*H412</f>
        <v>0</v>
      </c>
      <c r="Q412" s="192">
        <v>3.0000000000000001E-5</v>
      </c>
      <c r="R412" s="192">
        <f>Q412*H412</f>
        <v>6.0000000000000002E-5</v>
      </c>
      <c r="S412" s="192">
        <v>0</v>
      </c>
      <c r="T412" s="193">
        <f>S412*H412</f>
        <v>0</v>
      </c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R412" s="194" t="s">
        <v>306</v>
      </c>
      <c r="AT412" s="194" t="s">
        <v>416</v>
      </c>
      <c r="AU412" s="194" t="s">
        <v>145</v>
      </c>
      <c r="AY412" s="17" t="s">
        <v>137</v>
      </c>
      <c r="BE412" s="195">
        <f>IF(N412="základní",J412,0)</f>
        <v>0</v>
      </c>
      <c r="BF412" s="195">
        <f>IF(N412="snížená",J412,0)</f>
        <v>0</v>
      </c>
      <c r="BG412" s="195">
        <f>IF(N412="zákl. přenesená",J412,0)</f>
        <v>0</v>
      </c>
      <c r="BH412" s="195">
        <f>IF(N412="sníž. přenesená",J412,0)</f>
        <v>0</v>
      </c>
      <c r="BI412" s="195">
        <f>IF(N412="nulová",J412,0)</f>
        <v>0</v>
      </c>
      <c r="BJ412" s="17" t="s">
        <v>145</v>
      </c>
      <c r="BK412" s="195">
        <f>ROUND(I412*H412,2)</f>
        <v>0</v>
      </c>
      <c r="BL412" s="17" t="s">
        <v>232</v>
      </c>
      <c r="BM412" s="194" t="s">
        <v>434</v>
      </c>
    </row>
    <row r="413" spans="1:65" s="14" customFormat="1" ht="11.25" x14ac:dyDescent="0.2">
      <c r="B413" s="207"/>
      <c r="C413" s="208"/>
      <c r="D413" s="198" t="s">
        <v>147</v>
      </c>
      <c r="E413" s="209" t="s">
        <v>1</v>
      </c>
      <c r="F413" s="210" t="s">
        <v>145</v>
      </c>
      <c r="G413" s="208"/>
      <c r="H413" s="211">
        <v>2</v>
      </c>
      <c r="I413" s="212"/>
      <c r="J413" s="208"/>
      <c r="K413" s="208"/>
      <c r="L413" s="213"/>
      <c r="M413" s="214"/>
      <c r="N413" s="215"/>
      <c r="O413" s="215"/>
      <c r="P413" s="215"/>
      <c r="Q413" s="215"/>
      <c r="R413" s="215"/>
      <c r="S413" s="215"/>
      <c r="T413" s="216"/>
      <c r="AT413" s="217" t="s">
        <v>147</v>
      </c>
      <c r="AU413" s="217" t="s">
        <v>145</v>
      </c>
      <c r="AV413" s="14" t="s">
        <v>145</v>
      </c>
      <c r="AW413" s="14" t="s">
        <v>30</v>
      </c>
      <c r="AX413" s="14" t="s">
        <v>78</v>
      </c>
      <c r="AY413" s="217" t="s">
        <v>137</v>
      </c>
    </row>
    <row r="414" spans="1:65" s="2" customFormat="1" ht="33" customHeight="1" x14ac:dyDescent="0.2">
      <c r="A414" s="34"/>
      <c r="B414" s="35"/>
      <c r="C414" s="182" t="s">
        <v>435</v>
      </c>
      <c r="D414" s="182" t="s">
        <v>140</v>
      </c>
      <c r="E414" s="183" t="s">
        <v>436</v>
      </c>
      <c r="F414" s="184" t="s">
        <v>437</v>
      </c>
      <c r="G414" s="185" t="s">
        <v>154</v>
      </c>
      <c r="H414" s="186">
        <v>3.9660000000000002</v>
      </c>
      <c r="I414" s="187"/>
      <c r="J414" s="188">
        <f>ROUND(I414*H414,2)</f>
        <v>0</v>
      </c>
      <c r="K414" s="189"/>
      <c r="L414" s="39"/>
      <c r="M414" s="190" t="s">
        <v>1</v>
      </c>
      <c r="N414" s="191" t="s">
        <v>39</v>
      </c>
      <c r="O414" s="71"/>
      <c r="P414" s="192">
        <f>O414*H414</f>
        <v>0</v>
      </c>
      <c r="Q414" s="192">
        <v>4.4999999999999997E-3</v>
      </c>
      <c r="R414" s="192">
        <f>Q414*H414</f>
        <v>1.7846999999999998E-2</v>
      </c>
      <c r="S414" s="192">
        <v>0</v>
      </c>
      <c r="T414" s="193">
        <f>S414*H414</f>
        <v>0</v>
      </c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R414" s="194" t="s">
        <v>232</v>
      </c>
      <c r="AT414" s="194" t="s">
        <v>140</v>
      </c>
      <c r="AU414" s="194" t="s">
        <v>145</v>
      </c>
      <c r="AY414" s="17" t="s">
        <v>137</v>
      </c>
      <c r="BE414" s="195">
        <f>IF(N414="základní",J414,0)</f>
        <v>0</v>
      </c>
      <c r="BF414" s="195">
        <f>IF(N414="snížená",J414,0)</f>
        <v>0</v>
      </c>
      <c r="BG414" s="195">
        <f>IF(N414="zákl. přenesená",J414,0)</f>
        <v>0</v>
      </c>
      <c r="BH414" s="195">
        <f>IF(N414="sníž. přenesená",J414,0)</f>
        <v>0</v>
      </c>
      <c r="BI414" s="195">
        <f>IF(N414="nulová",J414,0)</f>
        <v>0</v>
      </c>
      <c r="BJ414" s="17" t="s">
        <v>145</v>
      </c>
      <c r="BK414" s="195">
        <f>ROUND(I414*H414,2)</f>
        <v>0</v>
      </c>
      <c r="BL414" s="17" t="s">
        <v>232</v>
      </c>
      <c r="BM414" s="194" t="s">
        <v>438</v>
      </c>
    </row>
    <row r="415" spans="1:65" s="13" customFormat="1" ht="11.25" x14ac:dyDescent="0.2">
      <c r="B415" s="196"/>
      <c r="C415" s="197"/>
      <c r="D415" s="198" t="s">
        <v>147</v>
      </c>
      <c r="E415" s="199" t="s">
        <v>1</v>
      </c>
      <c r="F415" s="200" t="s">
        <v>439</v>
      </c>
      <c r="G415" s="197"/>
      <c r="H415" s="199" t="s">
        <v>1</v>
      </c>
      <c r="I415" s="201"/>
      <c r="J415" s="197"/>
      <c r="K415" s="197"/>
      <c r="L415" s="202"/>
      <c r="M415" s="203"/>
      <c r="N415" s="204"/>
      <c r="O415" s="204"/>
      <c r="P415" s="204"/>
      <c r="Q415" s="204"/>
      <c r="R415" s="204"/>
      <c r="S415" s="204"/>
      <c r="T415" s="205"/>
      <c r="AT415" s="206" t="s">
        <v>147</v>
      </c>
      <c r="AU415" s="206" t="s">
        <v>145</v>
      </c>
      <c r="AV415" s="13" t="s">
        <v>78</v>
      </c>
      <c r="AW415" s="13" t="s">
        <v>30</v>
      </c>
      <c r="AX415" s="13" t="s">
        <v>73</v>
      </c>
      <c r="AY415" s="206" t="s">
        <v>137</v>
      </c>
    </row>
    <row r="416" spans="1:65" s="14" customFormat="1" ht="11.25" x14ac:dyDescent="0.2">
      <c r="B416" s="207"/>
      <c r="C416" s="208"/>
      <c r="D416" s="198" t="s">
        <v>147</v>
      </c>
      <c r="E416" s="209" t="s">
        <v>1</v>
      </c>
      <c r="F416" s="210" t="s">
        <v>173</v>
      </c>
      <c r="G416" s="208"/>
      <c r="H416" s="211">
        <v>3.9660000000000002</v>
      </c>
      <c r="I416" s="212"/>
      <c r="J416" s="208"/>
      <c r="K416" s="208"/>
      <c r="L416" s="213"/>
      <c r="M416" s="214"/>
      <c r="N416" s="215"/>
      <c r="O416" s="215"/>
      <c r="P416" s="215"/>
      <c r="Q416" s="215"/>
      <c r="R416" s="215"/>
      <c r="S416" s="215"/>
      <c r="T416" s="216"/>
      <c r="AT416" s="217" t="s">
        <v>147</v>
      </c>
      <c r="AU416" s="217" t="s">
        <v>145</v>
      </c>
      <c r="AV416" s="14" t="s">
        <v>145</v>
      </c>
      <c r="AW416" s="14" t="s">
        <v>30</v>
      </c>
      <c r="AX416" s="14" t="s">
        <v>73</v>
      </c>
      <c r="AY416" s="217" t="s">
        <v>137</v>
      </c>
    </row>
    <row r="417" spans="1:65" s="15" customFormat="1" ht="11.25" x14ac:dyDescent="0.2">
      <c r="B417" s="218"/>
      <c r="C417" s="219"/>
      <c r="D417" s="198" t="s">
        <v>147</v>
      </c>
      <c r="E417" s="220" t="s">
        <v>1</v>
      </c>
      <c r="F417" s="221" t="s">
        <v>150</v>
      </c>
      <c r="G417" s="219"/>
      <c r="H417" s="222">
        <v>3.9660000000000002</v>
      </c>
      <c r="I417" s="223"/>
      <c r="J417" s="219"/>
      <c r="K417" s="219"/>
      <c r="L417" s="224"/>
      <c r="M417" s="225"/>
      <c r="N417" s="226"/>
      <c r="O417" s="226"/>
      <c r="P417" s="226"/>
      <c r="Q417" s="226"/>
      <c r="R417" s="226"/>
      <c r="S417" s="226"/>
      <c r="T417" s="227"/>
      <c r="AT417" s="228" t="s">
        <v>147</v>
      </c>
      <c r="AU417" s="228" t="s">
        <v>145</v>
      </c>
      <c r="AV417" s="15" t="s">
        <v>144</v>
      </c>
      <c r="AW417" s="15" t="s">
        <v>30</v>
      </c>
      <c r="AX417" s="15" t="s">
        <v>78</v>
      </c>
      <c r="AY417" s="228" t="s">
        <v>137</v>
      </c>
    </row>
    <row r="418" spans="1:65" s="2" customFormat="1" ht="24.2" customHeight="1" x14ac:dyDescent="0.2">
      <c r="A418" s="34"/>
      <c r="B418" s="35"/>
      <c r="C418" s="182" t="s">
        <v>440</v>
      </c>
      <c r="D418" s="182" t="s">
        <v>140</v>
      </c>
      <c r="E418" s="183" t="s">
        <v>441</v>
      </c>
      <c r="F418" s="184" t="s">
        <v>442</v>
      </c>
      <c r="G418" s="185" t="s">
        <v>154</v>
      </c>
      <c r="H418" s="186">
        <v>7.8959999999999999</v>
      </c>
      <c r="I418" s="187"/>
      <c r="J418" s="188">
        <f>ROUND(I418*H418,2)</f>
        <v>0</v>
      </c>
      <c r="K418" s="189"/>
      <c r="L418" s="39"/>
      <c r="M418" s="190" t="s">
        <v>1</v>
      </c>
      <c r="N418" s="191" t="s">
        <v>39</v>
      </c>
      <c r="O418" s="71"/>
      <c r="P418" s="192">
        <f>O418*H418</f>
        <v>0</v>
      </c>
      <c r="Q418" s="192">
        <v>4.4999999999999997E-3</v>
      </c>
      <c r="R418" s="192">
        <f>Q418*H418</f>
        <v>3.5531999999999994E-2</v>
      </c>
      <c r="S418" s="192">
        <v>0</v>
      </c>
      <c r="T418" s="193">
        <f>S418*H418</f>
        <v>0</v>
      </c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R418" s="194" t="s">
        <v>232</v>
      </c>
      <c r="AT418" s="194" t="s">
        <v>140</v>
      </c>
      <c r="AU418" s="194" t="s">
        <v>145</v>
      </c>
      <c r="AY418" s="17" t="s">
        <v>137</v>
      </c>
      <c r="BE418" s="195">
        <f>IF(N418="základní",J418,0)</f>
        <v>0</v>
      </c>
      <c r="BF418" s="195">
        <f>IF(N418="snížená",J418,0)</f>
        <v>0</v>
      </c>
      <c r="BG418" s="195">
        <f>IF(N418="zákl. přenesená",J418,0)</f>
        <v>0</v>
      </c>
      <c r="BH418" s="195">
        <f>IF(N418="sníž. přenesená",J418,0)</f>
        <v>0</v>
      </c>
      <c r="BI418" s="195">
        <f>IF(N418="nulová",J418,0)</f>
        <v>0</v>
      </c>
      <c r="BJ418" s="17" t="s">
        <v>145</v>
      </c>
      <c r="BK418" s="195">
        <f>ROUND(I418*H418,2)</f>
        <v>0</v>
      </c>
      <c r="BL418" s="17" t="s">
        <v>232</v>
      </c>
      <c r="BM418" s="194" t="s">
        <v>443</v>
      </c>
    </row>
    <row r="419" spans="1:65" s="13" customFormat="1" ht="11.25" x14ac:dyDescent="0.2">
      <c r="B419" s="196"/>
      <c r="C419" s="197"/>
      <c r="D419" s="198" t="s">
        <v>147</v>
      </c>
      <c r="E419" s="199" t="s">
        <v>1</v>
      </c>
      <c r="F419" s="200" t="s">
        <v>444</v>
      </c>
      <c r="G419" s="197"/>
      <c r="H419" s="199" t="s">
        <v>1</v>
      </c>
      <c r="I419" s="201"/>
      <c r="J419" s="197"/>
      <c r="K419" s="197"/>
      <c r="L419" s="202"/>
      <c r="M419" s="203"/>
      <c r="N419" s="204"/>
      <c r="O419" s="204"/>
      <c r="P419" s="204"/>
      <c r="Q419" s="204"/>
      <c r="R419" s="204"/>
      <c r="S419" s="204"/>
      <c r="T419" s="205"/>
      <c r="AT419" s="206" t="s">
        <v>147</v>
      </c>
      <c r="AU419" s="206" t="s">
        <v>145</v>
      </c>
      <c r="AV419" s="13" t="s">
        <v>78</v>
      </c>
      <c r="AW419" s="13" t="s">
        <v>30</v>
      </c>
      <c r="AX419" s="13" t="s">
        <v>73</v>
      </c>
      <c r="AY419" s="206" t="s">
        <v>137</v>
      </c>
    </row>
    <row r="420" spans="1:65" s="14" customFormat="1" ht="11.25" x14ac:dyDescent="0.2">
      <c r="B420" s="207"/>
      <c r="C420" s="208"/>
      <c r="D420" s="198" t="s">
        <v>147</v>
      </c>
      <c r="E420" s="209" t="s">
        <v>1</v>
      </c>
      <c r="F420" s="210" t="s">
        <v>445</v>
      </c>
      <c r="G420" s="208"/>
      <c r="H420" s="211">
        <v>0.96599999999999997</v>
      </c>
      <c r="I420" s="212"/>
      <c r="J420" s="208"/>
      <c r="K420" s="208"/>
      <c r="L420" s="213"/>
      <c r="M420" s="214"/>
      <c r="N420" s="215"/>
      <c r="O420" s="215"/>
      <c r="P420" s="215"/>
      <c r="Q420" s="215"/>
      <c r="R420" s="215"/>
      <c r="S420" s="215"/>
      <c r="T420" s="216"/>
      <c r="AT420" s="217" t="s">
        <v>147</v>
      </c>
      <c r="AU420" s="217" t="s">
        <v>145</v>
      </c>
      <c r="AV420" s="14" t="s">
        <v>145</v>
      </c>
      <c r="AW420" s="14" t="s">
        <v>30</v>
      </c>
      <c r="AX420" s="14" t="s">
        <v>73</v>
      </c>
      <c r="AY420" s="217" t="s">
        <v>137</v>
      </c>
    </row>
    <row r="421" spans="1:65" s="14" customFormat="1" ht="11.25" x14ac:dyDescent="0.2">
      <c r="B421" s="207"/>
      <c r="C421" s="208"/>
      <c r="D421" s="198" t="s">
        <v>147</v>
      </c>
      <c r="E421" s="209" t="s">
        <v>1</v>
      </c>
      <c r="F421" s="210" t="s">
        <v>446</v>
      </c>
      <c r="G421" s="208"/>
      <c r="H421" s="211">
        <v>6.93</v>
      </c>
      <c r="I421" s="212"/>
      <c r="J421" s="208"/>
      <c r="K421" s="208"/>
      <c r="L421" s="213"/>
      <c r="M421" s="214"/>
      <c r="N421" s="215"/>
      <c r="O421" s="215"/>
      <c r="P421" s="215"/>
      <c r="Q421" s="215"/>
      <c r="R421" s="215"/>
      <c r="S421" s="215"/>
      <c r="T421" s="216"/>
      <c r="AT421" s="217" t="s">
        <v>147</v>
      </c>
      <c r="AU421" s="217" t="s">
        <v>145</v>
      </c>
      <c r="AV421" s="14" t="s">
        <v>145</v>
      </c>
      <c r="AW421" s="14" t="s">
        <v>30</v>
      </c>
      <c r="AX421" s="14" t="s">
        <v>73</v>
      </c>
      <c r="AY421" s="217" t="s">
        <v>137</v>
      </c>
    </row>
    <row r="422" spans="1:65" s="15" customFormat="1" ht="11.25" x14ac:dyDescent="0.2">
      <c r="B422" s="218"/>
      <c r="C422" s="219"/>
      <c r="D422" s="198" t="s">
        <v>147</v>
      </c>
      <c r="E422" s="220" t="s">
        <v>1</v>
      </c>
      <c r="F422" s="221" t="s">
        <v>150</v>
      </c>
      <c r="G422" s="219"/>
      <c r="H422" s="222">
        <v>7.8959999999999999</v>
      </c>
      <c r="I422" s="223"/>
      <c r="J422" s="219"/>
      <c r="K422" s="219"/>
      <c r="L422" s="224"/>
      <c r="M422" s="225"/>
      <c r="N422" s="226"/>
      <c r="O422" s="226"/>
      <c r="P422" s="226"/>
      <c r="Q422" s="226"/>
      <c r="R422" s="226"/>
      <c r="S422" s="226"/>
      <c r="T422" s="227"/>
      <c r="AT422" s="228" t="s">
        <v>147</v>
      </c>
      <c r="AU422" s="228" t="s">
        <v>145</v>
      </c>
      <c r="AV422" s="15" t="s">
        <v>144</v>
      </c>
      <c r="AW422" s="15" t="s">
        <v>30</v>
      </c>
      <c r="AX422" s="15" t="s">
        <v>78</v>
      </c>
      <c r="AY422" s="228" t="s">
        <v>137</v>
      </c>
    </row>
    <row r="423" spans="1:65" s="2" customFormat="1" ht="33" customHeight="1" x14ac:dyDescent="0.2">
      <c r="A423" s="34"/>
      <c r="B423" s="35"/>
      <c r="C423" s="182" t="s">
        <v>447</v>
      </c>
      <c r="D423" s="182" t="s">
        <v>140</v>
      </c>
      <c r="E423" s="183" t="s">
        <v>448</v>
      </c>
      <c r="F423" s="184" t="s">
        <v>449</v>
      </c>
      <c r="G423" s="185" t="s">
        <v>373</v>
      </c>
      <c r="H423" s="186">
        <v>5.3999999999999999E-2</v>
      </c>
      <c r="I423" s="187"/>
      <c r="J423" s="188">
        <f>ROUND(I423*H423,2)</f>
        <v>0</v>
      </c>
      <c r="K423" s="189"/>
      <c r="L423" s="39"/>
      <c r="M423" s="190" t="s">
        <v>1</v>
      </c>
      <c r="N423" s="191" t="s">
        <v>39</v>
      </c>
      <c r="O423" s="71"/>
      <c r="P423" s="192">
        <f>O423*H423</f>
        <v>0</v>
      </c>
      <c r="Q423" s="192">
        <v>0</v>
      </c>
      <c r="R423" s="192">
        <f>Q423*H423</f>
        <v>0</v>
      </c>
      <c r="S423" s="192">
        <v>0</v>
      </c>
      <c r="T423" s="193">
        <f>S423*H423</f>
        <v>0</v>
      </c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R423" s="194" t="s">
        <v>232</v>
      </c>
      <c r="AT423" s="194" t="s">
        <v>140</v>
      </c>
      <c r="AU423" s="194" t="s">
        <v>145</v>
      </c>
      <c r="AY423" s="17" t="s">
        <v>137</v>
      </c>
      <c r="BE423" s="195">
        <f>IF(N423="základní",J423,0)</f>
        <v>0</v>
      </c>
      <c r="BF423" s="195">
        <f>IF(N423="snížená",J423,0)</f>
        <v>0</v>
      </c>
      <c r="BG423" s="195">
        <f>IF(N423="zákl. přenesená",J423,0)</f>
        <v>0</v>
      </c>
      <c r="BH423" s="195">
        <f>IF(N423="sníž. přenesená",J423,0)</f>
        <v>0</v>
      </c>
      <c r="BI423" s="195">
        <f>IF(N423="nulová",J423,0)</f>
        <v>0</v>
      </c>
      <c r="BJ423" s="17" t="s">
        <v>145</v>
      </c>
      <c r="BK423" s="195">
        <f>ROUND(I423*H423,2)</f>
        <v>0</v>
      </c>
      <c r="BL423" s="17" t="s">
        <v>232</v>
      </c>
      <c r="BM423" s="194" t="s">
        <v>450</v>
      </c>
    </row>
    <row r="424" spans="1:65" s="2" customFormat="1" ht="37.9" customHeight="1" x14ac:dyDescent="0.2">
      <c r="A424" s="34"/>
      <c r="B424" s="35"/>
      <c r="C424" s="182" t="s">
        <v>451</v>
      </c>
      <c r="D424" s="182" t="s">
        <v>140</v>
      </c>
      <c r="E424" s="183" t="s">
        <v>452</v>
      </c>
      <c r="F424" s="184" t="s">
        <v>453</v>
      </c>
      <c r="G424" s="185" t="s">
        <v>373</v>
      </c>
      <c r="H424" s="186">
        <v>0.108</v>
      </c>
      <c r="I424" s="187"/>
      <c r="J424" s="188">
        <f>ROUND(I424*H424,2)</f>
        <v>0</v>
      </c>
      <c r="K424" s="189"/>
      <c r="L424" s="39"/>
      <c r="M424" s="190" t="s">
        <v>1</v>
      </c>
      <c r="N424" s="191" t="s">
        <v>39</v>
      </c>
      <c r="O424" s="71"/>
      <c r="P424" s="192">
        <f>O424*H424</f>
        <v>0</v>
      </c>
      <c r="Q424" s="192">
        <v>0</v>
      </c>
      <c r="R424" s="192">
        <f>Q424*H424</f>
        <v>0</v>
      </c>
      <c r="S424" s="192">
        <v>0</v>
      </c>
      <c r="T424" s="193">
        <f>S424*H424</f>
        <v>0</v>
      </c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R424" s="194" t="s">
        <v>232</v>
      </c>
      <c r="AT424" s="194" t="s">
        <v>140</v>
      </c>
      <c r="AU424" s="194" t="s">
        <v>145</v>
      </c>
      <c r="AY424" s="17" t="s">
        <v>137</v>
      </c>
      <c r="BE424" s="195">
        <f>IF(N424="základní",J424,0)</f>
        <v>0</v>
      </c>
      <c r="BF424" s="195">
        <f>IF(N424="snížená",J424,0)</f>
        <v>0</v>
      </c>
      <c r="BG424" s="195">
        <f>IF(N424="zákl. přenesená",J424,0)</f>
        <v>0</v>
      </c>
      <c r="BH424" s="195">
        <f>IF(N424="sníž. přenesená",J424,0)</f>
        <v>0</v>
      </c>
      <c r="BI424" s="195">
        <f>IF(N424="nulová",J424,0)</f>
        <v>0</v>
      </c>
      <c r="BJ424" s="17" t="s">
        <v>145</v>
      </c>
      <c r="BK424" s="195">
        <f>ROUND(I424*H424,2)</f>
        <v>0</v>
      </c>
      <c r="BL424" s="17" t="s">
        <v>232</v>
      </c>
      <c r="BM424" s="194" t="s">
        <v>454</v>
      </c>
    </row>
    <row r="425" spans="1:65" s="14" customFormat="1" ht="11.25" x14ac:dyDescent="0.2">
      <c r="B425" s="207"/>
      <c r="C425" s="208"/>
      <c r="D425" s="198" t="s">
        <v>147</v>
      </c>
      <c r="E425" s="208"/>
      <c r="F425" s="210" t="s">
        <v>455</v>
      </c>
      <c r="G425" s="208"/>
      <c r="H425" s="211">
        <v>0.108</v>
      </c>
      <c r="I425" s="212"/>
      <c r="J425" s="208"/>
      <c r="K425" s="208"/>
      <c r="L425" s="213"/>
      <c r="M425" s="214"/>
      <c r="N425" s="215"/>
      <c r="O425" s="215"/>
      <c r="P425" s="215"/>
      <c r="Q425" s="215"/>
      <c r="R425" s="215"/>
      <c r="S425" s="215"/>
      <c r="T425" s="216"/>
      <c r="AT425" s="217" t="s">
        <v>147</v>
      </c>
      <c r="AU425" s="217" t="s">
        <v>145</v>
      </c>
      <c r="AV425" s="14" t="s">
        <v>145</v>
      </c>
      <c r="AW425" s="14" t="s">
        <v>4</v>
      </c>
      <c r="AX425" s="14" t="s">
        <v>78</v>
      </c>
      <c r="AY425" s="217" t="s">
        <v>137</v>
      </c>
    </row>
    <row r="426" spans="1:65" s="12" customFormat="1" ht="22.9" customHeight="1" x14ac:dyDescent="0.2">
      <c r="B426" s="166"/>
      <c r="C426" s="167"/>
      <c r="D426" s="168" t="s">
        <v>72</v>
      </c>
      <c r="E426" s="180" t="s">
        <v>456</v>
      </c>
      <c r="F426" s="180" t="s">
        <v>457</v>
      </c>
      <c r="G426" s="167"/>
      <c r="H426" s="167"/>
      <c r="I426" s="170"/>
      <c r="J426" s="181">
        <f>BK426</f>
        <v>0</v>
      </c>
      <c r="K426" s="167"/>
      <c r="L426" s="172"/>
      <c r="M426" s="173"/>
      <c r="N426" s="174"/>
      <c r="O426" s="174"/>
      <c r="P426" s="175">
        <f>SUM(P427:P493)</f>
        <v>0</v>
      </c>
      <c r="Q426" s="174"/>
      <c r="R426" s="175">
        <f>SUM(R427:R493)</f>
        <v>1.6445000000000001E-2</v>
      </c>
      <c r="S426" s="174"/>
      <c r="T426" s="176">
        <f>SUM(T427:T493)</f>
        <v>1.4579999999999999E-2</v>
      </c>
      <c r="AR426" s="177" t="s">
        <v>145</v>
      </c>
      <c r="AT426" s="178" t="s">
        <v>72</v>
      </c>
      <c r="AU426" s="178" t="s">
        <v>78</v>
      </c>
      <c r="AY426" s="177" t="s">
        <v>137</v>
      </c>
      <c r="BK426" s="179">
        <f>SUM(BK427:BK493)</f>
        <v>0</v>
      </c>
    </row>
    <row r="427" spans="1:65" s="2" customFormat="1" ht="16.5" customHeight="1" x14ac:dyDescent="0.2">
      <c r="A427" s="34"/>
      <c r="B427" s="35"/>
      <c r="C427" s="182" t="s">
        <v>458</v>
      </c>
      <c r="D427" s="182" t="s">
        <v>140</v>
      </c>
      <c r="E427" s="183" t="s">
        <v>459</v>
      </c>
      <c r="F427" s="184" t="s">
        <v>460</v>
      </c>
      <c r="G427" s="185" t="s">
        <v>143</v>
      </c>
      <c r="H427" s="186">
        <v>2</v>
      </c>
      <c r="I427" s="187"/>
      <c r="J427" s="188">
        <f>ROUND(I427*H427,2)</f>
        <v>0</v>
      </c>
      <c r="K427" s="189"/>
      <c r="L427" s="39"/>
      <c r="M427" s="190" t="s">
        <v>1</v>
      </c>
      <c r="N427" s="191" t="s">
        <v>39</v>
      </c>
      <c r="O427" s="71"/>
      <c r="P427" s="192">
        <f>O427*H427</f>
        <v>0</v>
      </c>
      <c r="Q427" s="192">
        <v>0</v>
      </c>
      <c r="R427" s="192">
        <f>Q427*H427</f>
        <v>0</v>
      </c>
      <c r="S427" s="192">
        <v>0</v>
      </c>
      <c r="T427" s="193">
        <f>S427*H427</f>
        <v>0</v>
      </c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R427" s="194" t="s">
        <v>232</v>
      </c>
      <c r="AT427" s="194" t="s">
        <v>140</v>
      </c>
      <c r="AU427" s="194" t="s">
        <v>145</v>
      </c>
      <c r="AY427" s="17" t="s">
        <v>137</v>
      </c>
      <c r="BE427" s="195">
        <f>IF(N427="základní",J427,0)</f>
        <v>0</v>
      </c>
      <c r="BF427" s="195">
        <f>IF(N427="snížená",J427,0)</f>
        <v>0</v>
      </c>
      <c r="BG427" s="195">
        <f>IF(N427="zákl. přenesená",J427,0)</f>
        <v>0</v>
      </c>
      <c r="BH427" s="195">
        <f>IF(N427="sníž. přenesená",J427,0)</f>
        <v>0</v>
      </c>
      <c r="BI427" s="195">
        <f>IF(N427="nulová",J427,0)</f>
        <v>0</v>
      </c>
      <c r="BJ427" s="17" t="s">
        <v>145</v>
      </c>
      <c r="BK427" s="195">
        <f>ROUND(I427*H427,2)</f>
        <v>0</v>
      </c>
      <c r="BL427" s="17" t="s">
        <v>232</v>
      </c>
      <c r="BM427" s="194" t="s">
        <v>461</v>
      </c>
    </row>
    <row r="428" spans="1:65" s="13" customFormat="1" ht="11.25" x14ac:dyDescent="0.2">
      <c r="B428" s="196"/>
      <c r="C428" s="197"/>
      <c r="D428" s="198" t="s">
        <v>147</v>
      </c>
      <c r="E428" s="199" t="s">
        <v>1</v>
      </c>
      <c r="F428" s="200" t="s">
        <v>462</v>
      </c>
      <c r="G428" s="197"/>
      <c r="H428" s="199" t="s">
        <v>1</v>
      </c>
      <c r="I428" s="201"/>
      <c r="J428" s="197"/>
      <c r="K428" s="197"/>
      <c r="L428" s="202"/>
      <c r="M428" s="203"/>
      <c r="N428" s="204"/>
      <c r="O428" s="204"/>
      <c r="P428" s="204"/>
      <c r="Q428" s="204"/>
      <c r="R428" s="204"/>
      <c r="S428" s="204"/>
      <c r="T428" s="205"/>
      <c r="AT428" s="206" t="s">
        <v>147</v>
      </c>
      <c r="AU428" s="206" t="s">
        <v>145</v>
      </c>
      <c r="AV428" s="13" t="s">
        <v>78</v>
      </c>
      <c r="AW428" s="13" t="s">
        <v>30</v>
      </c>
      <c r="AX428" s="13" t="s">
        <v>73</v>
      </c>
      <c r="AY428" s="206" t="s">
        <v>137</v>
      </c>
    </row>
    <row r="429" spans="1:65" s="14" customFormat="1" ht="11.25" x14ac:dyDescent="0.2">
      <c r="B429" s="207"/>
      <c r="C429" s="208"/>
      <c r="D429" s="198" t="s">
        <v>147</v>
      </c>
      <c r="E429" s="209" t="s">
        <v>1</v>
      </c>
      <c r="F429" s="210" t="s">
        <v>78</v>
      </c>
      <c r="G429" s="208"/>
      <c r="H429" s="211">
        <v>1</v>
      </c>
      <c r="I429" s="212"/>
      <c r="J429" s="208"/>
      <c r="K429" s="208"/>
      <c r="L429" s="213"/>
      <c r="M429" s="214"/>
      <c r="N429" s="215"/>
      <c r="O429" s="215"/>
      <c r="P429" s="215"/>
      <c r="Q429" s="215"/>
      <c r="R429" s="215"/>
      <c r="S429" s="215"/>
      <c r="T429" s="216"/>
      <c r="AT429" s="217" t="s">
        <v>147</v>
      </c>
      <c r="AU429" s="217" t="s">
        <v>145</v>
      </c>
      <c r="AV429" s="14" t="s">
        <v>145</v>
      </c>
      <c r="AW429" s="14" t="s">
        <v>30</v>
      </c>
      <c r="AX429" s="14" t="s">
        <v>73</v>
      </c>
      <c r="AY429" s="217" t="s">
        <v>137</v>
      </c>
    </row>
    <row r="430" spans="1:65" s="13" customFormat="1" ht="11.25" x14ac:dyDescent="0.2">
      <c r="B430" s="196"/>
      <c r="C430" s="197"/>
      <c r="D430" s="198" t="s">
        <v>147</v>
      </c>
      <c r="E430" s="199" t="s">
        <v>1</v>
      </c>
      <c r="F430" s="200" t="s">
        <v>463</v>
      </c>
      <c r="G430" s="197"/>
      <c r="H430" s="199" t="s">
        <v>1</v>
      </c>
      <c r="I430" s="201"/>
      <c r="J430" s="197"/>
      <c r="K430" s="197"/>
      <c r="L430" s="202"/>
      <c r="M430" s="203"/>
      <c r="N430" s="204"/>
      <c r="O430" s="204"/>
      <c r="P430" s="204"/>
      <c r="Q430" s="204"/>
      <c r="R430" s="204"/>
      <c r="S430" s="204"/>
      <c r="T430" s="205"/>
      <c r="AT430" s="206" t="s">
        <v>147</v>
      </c>
      <c r="AU430" s="206" t="s">
        <v>145</v>
      </c>
      <c r="AV430" s="13" t="s">
        <v>78</v>
      </c>
      <c r="AW430" s="13" t="s">
        <v>30</v>
      </c>
      <c r="AX430" s="13" t="s">
        <v>73</v>
      </c>
      <c r="AY430" s="206" t="s">
        <v>137</v>
      </c>
    </row>
    <row r="431" spans="1:65" s="14" customFormat="1" ht="11.25" x14ac:dyDescent="0.2">
      <c r="B431" s="207"/>
      <c r="C431" s="208"/>
      <c r="D431" s="198" t="s">
        <v>147</v>
      </c>
      <c r="E431" s="209" t="s">
        <v>1</v>
      </c>
      <c r="F431" s="210" t="s">
        <v>78</v>
      </c>
      <c r="G431" s="208"/>
      <c r="H431" s="211">
        <v>1</v>
      </c>
      <c r="I431" s="212"/>
      <c r="J431" s="208"/>
      <c r="K431" s="208"/>
      <c r="L431" s="213"/>
      <c r="M431" s="214"/>
      <c r="N431" s="215"/>
      <c r="O431" s="215"/>
      <c r="P431" s="215"/>
      <c r="Q431" s="215"/>
      <c r="R431" s="215"/>
      <c r="S431" s="215"/>
      <c r="T431" s="216"/>
      <c r="AT431" s="217" t="s">
        <v>147</v>
      </c>
      <c r="AU431" s="217" t="s">
        <v>145</v>
      </c>
      <c r="AV431" s="14" t="s">
        <v>145</v>
      </c>
      <c r="AW431" s="14" t="s">
        <v>30</v>
      </c>
      <c r="AX431" s="14" t="s">
        <v>73</v>
      </c>
      <c r="AY431" s="217" t="s">
        <v>137</v>
      </c>
    </row>
    <row r="432" spans="1:65" s="15" customFormat="1" ht="11.25" x14ac:dyDescent="0.2">
      <c r="B432" s="218"/>
      <c r="C432" s="219"/>
      <c r="D432" s="198" t="s">
        <v>147</v>
      </c>
      <c r="E432" s="220" t="s">
        <v>1</v>
      </c>
      <c r="F432" s="221" t="s">
        <v>150</v>
      </c>
      <c r="G432" s="219"/>
      <c r="H432" s="222">
        <v>2</v>
      </c>
      <c r="I432" s="223"/>
      <c r="J432" s="219"/>
      <c r="K432" s="219"/>
      <c r="L432" s="224"/>
      <c r="M432" s="225"/>
      <c r="N432" s="226"/>
      <c r="O432" s="226"/>
      <c r="P432" s="226"/>
      <c r="Q432" s="226"/>
      <c r="R432" s="226"/>
      <c r="S432" s="226"/>
      <c r="T432" s="227"/>
      <c r="AT432" s="228" t="s">
        <v>147</v>
      </c>
      <c r="AU432" s="228" t="s">
        <v>145</v>
      </c>
      <c r="AV432" s="15" t="s">
        <v>144</v>
      </c>
      <c r="AW432" s="15" t="s">
        <v>30</v>
      </c>
      <c r="AX432" s="15" t="s">
        <v>78</v>
      </c>
      <c r="AY432" s="228" t="s">
        <v>137</v>
      </c>
    </row>
    <row r="433" spans="1:65" s="2" customFormat="1" ht="16.5" customHeight="1" x14ac:dyDescent="0.2">
      <c r="A433" s="34"/>
      <c r="B433" s="35"/>
      <c r="C433" s="182" t="s">
        <v>464</v>
      </c>
      <c r="D433" s="182" t="s">
        <v>140</v>
      </c>
      <c r="E433" s="183" t="s">
        <v>465</v>
      </c>
      <c r="F433" s="184" t="s">
        <v>466</v>
      </c>
      <c r="G433" s="185" t="s">
        <v>143</v>
      </c>
      <c r="H433" s="186">
        <v>1</v>
      </c>
      <c r="I433" s="187"/>
      <c r="J433" s="188">
        <f>ROUND(I433*H433,2)</f>
        <v>0</v>
      </c>
      <c r="K433" s="189"/>
      <c r="L433" s="39"/>
      <c r="M433" s="190" t="s">
        <v>1</v>
      </c>
      <c r="N433" s="191" t="s">
        <v>39</v>
      </c>
      <c r="O433" s="71"/>
      <c r="P433" s="192">
        <f>O433*H433</f>
        <v>0</v>
      </c>
      <c r="Q433" s="192">
        <v>0</v>
      </c>
      <c r="R433" s="192">
        <f>Q433*H433</f>
        <v>0</v>
      </c>
      <c r="S433" s="192">
        <v>0</v>
      </c>
      <c r="T433" s="193">
        <f>S433*H433</f>
        <v>0</v>
      </c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R433" s="194" t="s">
        <v>232</v>
      </c>
      <c r="AT433" s="194" t="s">
        <v>140</v>
      </c>
      <c r="AU433" s="194" t="s">
        <v>145</v>
      </c>
      <c r="AY433" s="17" t="s">
        <v>137</v>
      </c>
      <c r="BE433" s="195">
        <f>IF(N433="základní",J433,0)</f>
        <v>0</v>
      </c>
      <c r="BF433" s="195">
        <f>IF(N433="snížená",J433,0)</f>
        <v>0</v>
      </c>
      <c r="BG433" s="195">
        <f>IF(N433="zákl. přenesená",J433,0)</f>
        <v>0</v>
      </c>
      <c r="BH433" s="195">
        <f>IF(N433="sníž. přenesená",J433,0)</f>
        <v>0</v>
      </c>
      <c r="BI433" s="195">
        <f>IF(N433="nulová",J433,0)</f>
        <v>0</v>
      </c>
      <c r="BJ433" s="17" t="s">
        <v>145</v>
      </c>
      <c r="BK433" s="195">
        <f>ROUND(I433*H433,2)</f>
        <v>0</v>
      </c>
      <c r="BL433" s="17" t="s">
        <v>232</v>
      </c>
      <c r="BM433" s="194" t="s">
        <v>467</v>
      </c>
    </row>
    <row r="434" spans="1:65" s="13" customFormat="1" ht="11.25" x14ac:dyDescent="0.2">
      <c r="B434" s="196"/>
      <c r="C434" s="197"/>
      <c r="D434" s="198" t="s">
        <v>147</v>
      </c>
      <c r="E434" s="199" t="s">
        <v>1</v>
      </c>
      <c r="F434" s="200" t="s">
        <v>468</v>
      </c>
      <c r="G434" s="197"/>
      <c r="H434" s="199" t="s">
        <v>1</v>
      </c>
      <c r="I434" s="201"/>
      <c r="J434" s="197"/>
      <c r="K434" s="197"/>
      <c r="L434" s="202"/>
      <c r="M434" s="203"/>
      <c r="N434" s="204"/>
      <c r="O434" s="204"/>
      <c r="P434" s="204"/>
      <c r="Q434" s="204"/>
      <c r="R434" s="204"/>
      <c r="S434" s="204"/>
      <c r="T434" s="205"/>
      <c r="AT434" s="206" t="s">
        <v>147</v>
      </c>
      <c r="AU434" s="206" t="s">
        <v>145</v>
      </c>
      <c r="AV434" s="13" t="s">
        <v>78</v>
      </c>
      <c r="AW434" s="13" t="s">
        <v>30</v>
      </c>
      <c r="AX434" s="13" t="s">
        <v>73</v>
      </c>
      <c r="AY434" s="206" t="s">
        <v>137</v>
      </c>
    </row>
    <row r="435" spans="1:65" s="14" customFormat="1" ht="11.25" x14ac:dyDescent="0.2">
      <c r="B435" s="207"/>
      <c r="C435" s="208"/>
      <c r="D435" s="198" t="s">
        <v>147</v>
      </c>
      <c r="E435" s="209" t="s">
        <v>1</v>
      </c>
      <c r="F435" s="210" t="s">
        <v>78</v>
      </c>
      <c r="G435" s="208"/>
      <c r="H435" s="211">
        <v>1</v>
      </c>
      <c r="I435" s="212"/>
      <c r="J435" s="208"/>
      <c r="K435" s="208"/>
      <c r="L435" s="213"/>
      <c r="M435" s="214"/>
      <c r="N435" s="215"/>
      <c r="O435" s="215"/>
      <c r="P435" s="215"/>
      <c r="Q435" s="215"/>
      <c r="R435" s="215"/>
      <c r="S435" s="215"/>
      <c r="T435" s="216"/>
      <c r="AT435" s="217" t="s">
        <v>147</v>
      </c>
      <c r="AU435" s="217" t="s">
        <v>145</v>
      </c>
      <c r="AV435" s="14" t="s">
        <v>145</v>
      </c>
      <c r="AW435" s="14" t="s">
        <v>30</v>
      </c>
      <c r="AX435" s="14" t="s">
        <v>78</v>
      </c>
      <c r="AY435" s="217" t="s">
        <v>137</v>
      </c>
    </row>
    <row r="436" spans="1:65" s="2" customFormat="1" ht="16.5" customHeight="1" x14ac:dyDescent="0.2">
      <c r="A436" s="34"/>
      <c r="B436" s="35"/>
      <c r="C436" s="182" t="s">
        <v>469</v>
      </c>
      <c r="D436" s="182" t="s">
        <v>140</v>
      </c>
      <c r="E436" s="183" t="s">
        <v>470</v>
      </c>
      <c r="F436" s="184" t="s">
        <v>471</v>
      </c>
      <c r="G436" s="185" t="s">
        <v>143</v>
      </c>
      <c r="H436" s="186">
        <v>1</v>
      </c>
      <c r="I436" s="187"/>
      <c r="J436" s="188">
        <f>ROUND(I436*H436,2)</f>
        <v>0</v>
      </c>
      <c r="K436" s="189"/>
      <c r="L436" s="39"/>
      <c r="M436" s="190" t="s">
        <v>1</v>
      </c>
      <c r="N436" s="191" t="s">
        <v>39</v>
      </c>
      <c r="O436" s="71"/>
      <c r="P436" s="192">
        <f>O436*H436</f>
        <v>0</v>
      </c>
      <c r="Q436" s="192">
        <v>0</v>
      </c>
      <c r="R436" s="192">
        <f>Q436*H436</f>
        <v>0</v>
      </c>
      <c r="S436" s="192">
        <v>0</v>
      </c>
      <c r="T436" s="193">
        <f>S436*H436</f>
        <v>0</v>
      </c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R436" s="194" t="s">
        <v>232</v>
      </c>
      <c r="AT436" s="194" t="s">
        <v>140</v>
      </c>
      <c r="AU436" s="194" t="s">
        <v>145</v>
      </c>
      <c r="AY436" s="17" t="s">
        <v>137</v>
      </c>
      <c r="BE436" s="195">
        <f>IF(N436="základní",J436,0)</f>
        <v>0</v>
      </c>
      <c r="BF436" s="195">
        <f>IF(N436="snížená",J436,0)</f>
        <v>0</v>
      </c>
      <c r="BG436" s="195">
        <f>IF(N436="zákl. přenesená",J436,0)</f>
        <v>0</v>
      </c>
      <c r="BH436" s="195">
        <f>IF(N436="sníž. přenesená",J436,0)</f>
        <v>0</v>
      </c>
      <c r="BI436" s="195">
        <f>IF(N436="nulová",J436,0)</f>
        <v>0</v>
      </c>
      <c r="BJ436" s="17" t="s">
        <v>145</v>
      </c>
      <c r="BK436" s="195">
        <f>ROUND(I436*H436,2)</f>
        <v>0</v>
      </c>
      <c r="BL436" s="17" t="s">
        <v>232</v>
      </c>
      <c r="BM436" s="194" t="s">
        <v>472</v>
      </c>
    </row>
    <row r="437" spans="1:65" s="13" customFormat="1" ht="11.25" x14ac:dyDescent="0.2">
      <c r="B437" s="196"/>
      <c r="C437" s="197"/>
      <c r="D437" s="198" t="s">
        <v>147</v>
      </c>
      <c r="E437" s="199" t="s">
        <v>1</v>
      </c>
      <c r="F437" s="200" t="s">
        <v>338</v>
      </c>
      <c r="G437" s="197"/>
      <c r="H437" s="199" t="s">
        <v>1</v>
      </c>
      <c r="I437" s="201"/>
      <c r="J437" s="197"/>
      <c r="K437" s="197"/>
      <c r="L437" s="202"/>
      <c r="M437" s="203"/>
      <c r="N437" s="204"/>
      <c r="O437" s="204"/>
      <c r="P437" s="204"/>
      <c r="Q437" s="204"/>
      <c r="R437" s="204"/>
      <c r="S437" s="204"/>
      <c r="T437" s="205"/>
      <c r="AT437" s="206" t="s">
        <v>147</v>
      </c>
      <c r="AU437" s="206" t="s">
        <v>145</v>
      </c>
      <c r="AV437" s="13" t="s">
        <v>78</v>
      </c>
      <c r="AW437" s="13" t="s">
        <v>30</v>
      </c>
      <c r="AX437" s="13" t="s">
        <v>73</v>
      </c>
      <c r="AY437" s="206" t="s">
        <v>137</v>
      </c>
    </row>
    <row r="438" spans="1:65" s="14" customFormat="1" ht="11.25" x14ac:dyDescent="0.2">
      <c r="B438" s="207"/>
      <c r="C438" s="208"/>
      <c r="D438" s="198" t="s">
        <v>147</v>
      </c>
      <c r="E438" s="209" t="s">
        <v>1</v>
      </c>
      <c r="F438" s="210" t="s">
        <v>78</v>
      </c>
      <c r="G438" s="208"/>
      <c r="H438" s="211">
        <v>1</v>
      </c>
      <c r="I438" s="212"/>
      <c r="J438" s="208"/>
      <c r="K438" s="208"/>
      <c r="L438" s="213"/>
      <c r="M438" s="214"/>
      <c r="N438" s="215"/>
      <c r="O438" s="215"/>
      <c r="P438" s="215"/>
      <c r="Q438" s="215"/>
      <c r="R438" s="215"/>
      <c r="S438" s="215"/>
      <c r="T438" s="216"/>
      <c r="AT438" s="217" t="s">
        <v>147</v>
      </c>
      <c r="AU438" s="217" t="s">
        <v>145</v>
      </c>
      <c r="AV438" s="14" t="s">
        <v>145</v>
      </c>
      <c r="AW438" s="14" t="s">
        <v>30</v>
      </c>
      <c r="AX438" s="14" t="s">
        <v>78</v>
      </c>
      <c r="AY438" s="217" t="s">
        <v>137</v>
      </c>
    </row>
    <row r="439" spans="1:65" s="2" customFormat="1" ht="16.5" customHeight="1" x14ac:dyDescent="0.2">
      <c r="A439" s="34"/>
      <c r="B439" s="35"/>
      <c r="C439" s="182" t="s">
        <v>344</v>
      </c>
      <c r="D439" s="182" t="s">
        <v>140</v>
      </c>
      <c r="E439" s="183" t="s">
        <v>473</v>
      </c>
      <c r="F439" s="184" t="s">
        <v>474</v>
      </c>
      <c r="G439" s="185" t="s">
        <v>161</v>
      </c>
      <c r="H439" s="186">
        <v>6</v>
      </c>
      <c r="I439" s="187"/>
      <c r="J439" s="188">
        <f>ROUND(I439*H439,2)</f>
        <v>0</v>
      </c>
      <c r="K439" s="189"/>
      <c r="L439" s="39"/>
      <c r="M439" s="190" t="s">
        <v>1</v>
      </c>
      <c r="N439" s="191" t="s">
        <v>39</v>
      </c>
      <c r="O439" s="71"/>
      <c r="P439" s="192">
        <f>O439*H439</f>
        <v>0</v>
      </c>
      <c r="Q439" s="192">
        <v>0</v>
      </c>
      <c r="R439" s="192">
        <f>Q439*H439</f>
        <v>0</v>
      </c>
      <c r="S439" s="192">
        <v>2.0999999999999999E-3</v>
      </c>
      <c r="T439" s="193">
        <f>S439*H439</f>
        <v>1.26E-2</v>
      </c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R439" s="194" t="s">
        <v>232</v>
      </c>
      <c r="AT439" s="194" t="s">
        <v>140</v>
      </c>
      <c r="AU439" s="194" t="s">
        <v>145</v>
      </c>
      <c r="AY439" s="17" t="s">
        <v>137</v>
      </c>
      <c r="BE439" s="195">
        <f>IF(N439="základní",J439,0)</f>
        <v>0</v>
      </c>
      <c r="BF439" s="195">
        <f>IF(N439="snížená",J439,0)</f>
        <v>0</v>
      </c>
      <c r="BG439" s="195">
        <f>IF(N439="zákl. přenesená",J439,0)</f>
        <v>0</v>
      </c>
      <c r="BH439" s="195">
        <f>IF(N439="sníž. přenesená",J439,0)</f>
        <v>0</v>
      </c>
      <c r="BI439" s="195">
        <f>IF(N439="nulová",J439,0)</f>
        <v>0</v>
      </c>
      <c r="BJ439" s="17" t="s">
        <v>145</v>
      </c>
      <c r="BK439" s="195">
        <f>ROUND(I439*H439,2)</f>
        <v>0</v>
      </c>
      <c r="BL439" s="17" t="s">
        <v>232</v>
      </c>
      <c r="BM439" s="194" t="s">
        <v>475</v>
      </c>
    </row>
    <row r="440" spans="1:65" s="13" customFormat="1" ht="11.25" x14ac:dyDescent="0.2">
      <c r="B440" s="196"/>
      <c r="C440" s="197"/>
      <c r="D440" s="198" t="s">
        <v>147</v>
      </c>
      <c r="E440" s="199" t="s">
        <v>1</v>
      </c>
      <c r="F440" s="200" t="s">
        <v>476</v>
      </c>
      <c r="G440" s="197"/>
      <c r="H440" s="199" t="s">
        <v>1</v>
      </c>
      <c r="I440" s="201"/>
      <c r="J440" s="197"/>
      <c r="K440" s="197"/>
      <c r="L440" s="202"/>
      <c r="M440" s="203"/>
      <c r="N440" s="204"/>
      <c r="O440" s="204"/>
      <c r="P440" s="204"/>
      <c r="Q440" s="204"/>
      <c r="R440" s="204"/>
      <c r="S440" s="204"/>
      <c r="T440" s="205"/>
      <c r="AT440" s="206" t="s">
        <v>147</v>
      </c>
      <c r="AU440" s="206" t="s">
        <v>145</v>
      </c>
      <c r="AV440" s="13" t="s">
        <v>78</v>
      </c>
      <c r="AW440" s="13" t="s">
        <v>30</v>
      </c>
      <c r="AX440" s="13" t="s">
        <v>73</v>
      </c>
      <c r="AY440" s="206" t="s">
        <v>137</v>
      </c>
    </row>
    <row r="441" spans="1:65" s="14" customFormat="1" ht="11.25" x14ac:dyDescent="0.2">
      <c r="B441" s="207"/>
      <c r="C441" s="208"/>
      <c r="D441" s="198" t="s">
        <v>147</v>
      </c>
      <c r="E441" s="209" t="s">
        <v>1</v>
      </c>
      <c r="F441" s="210" t="s">
        <v>158</v>
      </c>
      <c r="G441" s="208"/>
      <c r="H441" s="211">
        <v>6</v>
      </c>
      <c r="I441" s="212"/>
      <c r="J441" s="208"/>
      <c r="K441" s="208"/>
      <c r="L441" s="213"/>
      <c r="M441" s="214"/>
      <c r="N441" s="215"/>
      <c r="O441" s="215"/>
      <c r="P441" s="215"/>
      <c r="Q441" s="215"/>
      <c r="R441" s="215"/>
      <c r="S441" s="215"/>
      <c r="T441" s="216"/>
      <c r="AT441" s="217" t="s">
        <v>147</v>
      </c>
      <c r="AU441" s="217" t="s">
        <v>145</v>
      </c>
      <c r="AV441" s="14" t="s">
        <v>145</v>
      </c>
      <c r="AW441" s="14" t="s">
        <v>30</v>
      </c>
      <c r="AX441" s="14" t="s">
        <v>78</v>
      </c>
      <c r="AY441" s="217" t="s">
        <v>137</v>
      </c>
    </row>
    <row r="442" spans="1:65" s="2" customFormat="1" ht="16.5" customHeight="1" x14ac:dyDescent="0.2">
      <c r="A442" s="34"/>
      <c r="B442" s="35"/>
      <c r="C442" s="182" t="s">
        <v>477</v>
      </c>
      <c r="D442" s="182" t="s">
        <v>140</v>
      </c>
      <c r="E442" s="183" t="s">
        <v>478</v>
      </c>
      <c r="F442" s="184" t="s">
        <v>479</v>
      </c>
      <c r="G442" s="185" t="s">
        <v>161</v>
      </c>
      <c r="H442" s="186">
        <v>1</v>
      </c>
      <c r="I442" s="187"/>
      <c r="J442" s="188">
        <f>ROUND(I442*H442,2)</f>
        <v>0</v>
      </c>
      <c r="K442" s="189"/>
      <c r="L442" s="39"/>
      <c r="M442" s="190" t="s">
        <v>1</v>
      </c>
      <c r="N442" s="191" t="s">
        <v>39</v>
      </c>
      <c r="O442" s="71"/>
      <c r="P442" s="192">
        <f>O442*H442</f>
        <v>0</v>
      </c>
      <c r="Q442" s="192">
        <v>0</v>
      </c>
      <c r="R442" s="192">
        <f>Q442*H442</f>
        <v>0</v>
      </c>
      <c r="S442" s="192">
        <v>1.98E-3</v>
      </c>
      <c r="T442" s="193">
        <f>S442*H442</f>
        <v>1.98E-3</v>
      </c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R442" s="194" t="s">
        <v>232</v>
      </c>
      <c r="AT442" s="194" t="s">
        <v>140</v>
      </c>
      <c r="AU442" s="194" t="s">
        <v>145</v>
      </c>
      <c r="AY442" s="17" t="s">
        <v>137</v>
      </c>
      <c r="BE442" s="195">
        <f>IF(N442="základní",J442,0)</f>
        <v>0</v>
      </c>
      <c r="BF442" s="195">
        <f>IF(N442="snížená",J442,0)</f>
        <v>0</v>
      </c>
      <c r="BG442" s="195">
        <f>IF(N442="zákl. přenesená",J442,0)</f>
        <v>0</v>
      </c>
      <c r="BH442" s="195">
        <f>IF(N442="sníž. přenesená",J442,0)</f>
        <v>0</v>
      </c>
      <c r="BI442" s="195">
        <f>IF(N442="nulová",J442,0)</f>
        <v>0</v>
      </c>
      <c r="BJ442" s="17" t="s">
        <v>145</v>
      </c>
      <c r="BK442" s="195">
        <f>ROUND(I442*H442,2)</f>
        <v>0</v>
      </c>
      <c r="BL442" s="17" t="s">
        <v>232</v>
      </c>
      <c r="BM442" s="194" t="s">
        <v>480</v>
      </c>
    </row>
    <row r="443" spans="1:65" s="13" customFormat="1" ht="11.25" x14ac:dyDescent="0.2">
      <c r="B443" s="196"/>
      <c r="C443" s="197"/>
      <c r="D443" s="198" t="s">
        <v>147</v>
      </c>
      <c r="E443" s="199" t="s">
        <v>1</v>
      </c>
      <c r="F443" s="200" t="s">
        <v>338</v>
      </c>
      <c r="G443" s="197"/>
      <c r="H443" s="199" t="s">
        <v>1</v>
      </c>
      <c r="I443" s="201"/>
      <c r="J443" s="197"/>
      <c r="K443" s="197"/>
      <c r="L443" s="202"/>
      <c r="M443" s="203"/>
      <c r="N443" s="204"/>
      <c r="O443" s="204"/>
      <c r="P443" s="204"/>
      <c r="Q443" s="204"/>
      <c r="R443" s="204"/>
      <c r="S443" s="204"/>
      <c r="T443" s="205"/>
      <c r="AT443" s="206" t="s">
        <v>147</v>
      </c>
      <c r="AU443" s="206" t="s">
        <v>145</v>
      </c>
      <c r="AV443" s="13" t="s">
        <v>78</v>
      </c>
      <c r="AW443" s="13" t="s">
        <v>30</v>
      </c>
      <c r="AX443" s="13" t="s">
        <v>73</v>
      </c>
      <c r="AY443" s="206" t="s">
        <v>137</v>
      </c>
    </row>
    <row r="444" spans="1:65" s="14" customFormat="1" ht="11.25" x14ac:dyDescent="0.2">
      <c r="B444" s="207"/>
      <c r="C444" s="208"/>
      <c r="D444" s="198" t="s">
        <v>147</v>
      </c>
      <c r="E444" s="209" t="s">
        <v>1</v>
      </c>
      <c r="F444" s="210" t="s">
        <v>78</v>
      </c>
      <c r="G444" s="208"/>
      <c r="H444" s="211">
        <v>1</v>
      </c>
      <c r="I444" s="212"/>
      <c r="J444" s="208"/>
      <c r="K444" s="208"/>
      <c r="L444" s="213"/>
      <c r="M444" s="214"/>
      <c r="N444" s="215"/>
      <c r="O444" s="215"/>
      <c r="P444" s="215"/>
      <c r="Q444" s="215"/>
      <c r="R444" s="215"/>
      <c r="S444" s="215"/>
      <c r="T444" s="216"/>
      <c r="AT444" s="217" t="s">
        <v>147</v>
      </c>
      <c r="AU444" s="217" t="s">
        <v>145</v>
      </c>
      <c r="AV444" s="14" t="s">
        <v>145</v>
      </c>
      <c r="AW444" s="14" t="s">
        <v>30</v>
      </c>
      <c r="AX444" s="14" t="s">
        <v>78</v>
      </c>
      <c r="AY444" s="217" t="s">
        <v>137</v>
      </c>
    </row>
    <row r="445" spans="1:65" s="2" customFormat="1" ht="16.5" customHeight="1" x14ac:dyDescent="0.2">
      <c r="A445" s="34"/>
      <c r="B445" s="35"/>
      <c r="C445" s="182" t="s">
        <v>481</v>
      </c>
      <c r="D445" s="182" t="s">
        <v>140</v>
      </c>
      <c r="E445" s="183" t="s">
        <v>482</v>
      </c>
      <c r="F445" s="184" t="s">
        <v>483</v>
      </c>
      <c r="G445" s="185" t="s">
        <v>143</v>
      </c>
      <c r="H445" s="186">
        <v>1</v>
      </c>
      <c r="I445" s="187"/>
      <c r="J445" s="188">
        <f>ROUND(I445*H445,2)</f>
        <v>0</v>
      </c>
      <c r="K445" s="189"/>
      <c r="L445" s="39"/>
      <c r="M445" s="190" t="s">
        <v>1</v>
      </c>
      <c r="N445" s="191" t="s">
        <v>39</v>
      </c>
      <c r="O445" s="71"/>
      <c r="P445" s="192">
        <f>O445*H445</f>
        <v>0</v>
      </c>
      <c r="Q445" s="192">
        <v>1.7899999999999999E-3</v>
      </c>
      <c r="R445" s="192">
        <f>Q445*H445</f>
        <v>1.7899999999999999E-3</v>
      </c>
      <c r="S445" s="192">
        <v>0</v>
      </c>
      <c r="T445" s="193">
        <f>S445*H445</f>
        <v>0</v>
      </c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R445" s="194" t="s">
        <v>232</v>
      </c>
      <c r="AT445" s="194" t="s">
        <v>140</v>
      </c>
      <c r="AU445" s="194" t="s">
        <v>145</v>
      </c>
      <c r="AY445" s="17" t="s">
        <v>137</v>
      </c>
      <c r="BE445" s="195">
        <f>IF(N445="základní",J445,0)</f>
        <v>0</v>
      </c>
      <c r="BF445" s="195">
        <f>IF(N445="snížená",J445,0)</f>
        <v>0</v>
      </c>
      <c r="BG445" s="195">
        <f>IF(N445="zákl. přenesená",J445,0)</f>
        <v>0</v>
      </c>
      <c r="BH445" s="195">
        <f>IF(N445="sníž. přenesená",J445,0)</f>
        <v>0</v>
      </c>
      <c r="BI445" s="195">
        <f>IF(N445="nulová",J445,0)</f>
        <v>0</v>
      </c>
      <c r="BJ445" s="17" t="s">
        <v>145</v>
      </c>
      <c r="BK445" s="195">
        <f>ROUND(I445*H445,2)</f>
        <v>0</v>
      </c>
      <c r="BL445" s="17" t="s">
        <v>232</v>
      </c>
      <c r="BM445" s="194" t="s">
        <v>484</v>
      </c>
    </row>
    <row r="446" spans="1:65" s="2" customFormat="1" ht="16.5" customHeight="1" x14ac:dyDescent="0.2">
      <c r="A446" s="34"/>
      <c r="B446" s="35"/>
      <c r="C446" s="182" t="s">
        <v>485</v>
      </c>
      <c r="D446" s="182" t="s">
        <v>140</v>
      </c>
      <c r="E446" s="183" t="s">
        <v>486</v>
      </c>
      <c r="F446" s="184" t="s">
        <v>487</v>
      </c>
      <c r="G446" s="185" t="s">
        <v>161</v>
      </c>
      <c r="H446" s="186">
        <v>3.5</v>
      </c>
      <c r="I446" s="187"/>
      <c r="J446" s="188">
        <f>ROUND(I446*H446,2)</f>
        <v>0</v>
      </c>
      <c r="K446" s="189"/>
      <c r="L446" s="39"/>
      <c r="M446" s="190" t="s">
        <v>1</v>
      </c>
      <c r="N446" s="191" t="s">
        <v>39</v>
      </c>
      <c r="O446" s="71"/>
      <c r="P446" s="192">
        <f>O446*H446</f>
        <v>0</v>
      </c>
      <c r="Q446" s="192">
        <v>4.0999999999999999E-4</v>
      </c>
      <c r="R446" s="192">
        <f>Q446*H446</f>
        <v>1.4350000000000001E-3</v>
      </c>
      <c r="S446" s="192">
        <v>0</v>
      </c>
      <c r="T446" s="193">
        <f>S446*H446</f>
        <v>0</v>
      </c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R446" s="194" t="s">
        <v>232</v>
      </c>
      <c r="AT446" s="194" t="s">
        <v>140</v>
      </c>
      <c r="AU446" s="194" t="s">
        <v>145</v>
      </c>
      <c r="AY446" s="17" t="s">
        <v>137</v>
      </c>
      <c r="BE446" s="195">
        <f>IF(N446="základní",J446,0)</f>
        <v>0</v>
      </c>
      <c r="BF446" s="195">
        <f>IF(N446="snížená",J446,0)</f>
        <v>0</v>
      </c>
      <c r="BG446" s="195">
        <f>IF(N446="zákl. přenesená",J446,0)</f>
        <v>0</v>
      </c>
      <c r="BH446" s="195">
        <f>IF(N446="sníž. přenesená",J446,0)</f>
        <v>0</v>
      </c>
      <c r="BI446" s="195">
        <f>IF(N446="nulová",J446,0)</f>
        <v>0</v>
      </c>
      <c r="BJ446" s="17" t="s">
        <v>145</v>
      </c>
      <c r="BK446" s="195">
        <f>ROUND(I446*H446,2)</f>
        <v>0</v>
      </c>
      <c r="BL446" s="17" t="s">
        <v>232</v>
      </c>
      <c r="BM446" s="194" t="s">
        <v>488</v>
      </c>
    </row>
    <row r="447" spans="1:65" s="13" customFormat="1" ht="11.25" x14ac:dyDescent="0.2">
      <c r="B447" s="196"/>
      <c r="C447" s="197"/>
      <c r="D447" s="198" t="s">
        <v>147</v>
      </c>
      <c r="E447" s="199" t="s">
        <v>1</v>
      </c>
      <c r="F447" s="200" t="s">
        <v>489</v>
      </c>
      <c r="G447" s="197"/>
      <c r="H447" s="199" t="s">
        <v>1</v>
      </c>
      <c r="I447" s="201"/>
      <c r="J447" s="197"/>
      <c r="K447" s="197"/>
      <c r="L447" s="202"/>
      <c r="M447" s="203"/>
      <c r="N447" s="204"/>
      <c r="O447" s="204"/>
      <c r="P447" s="204"/>
      <c r="Q447" s="204"/>
      <c r="R447" s="204"/>
      <c r="S447" s="204"/>
      <c r="T447" s="205"/>
      <c r="AT447" s="206" t="s">
        <v>147</v>
      </c>
      <c r="AU447" s="206" t="s">
        <v>145</v>
      </c>
      <c r="AV447" s="13" t="s">
        <v>78</v>
      </c>
      <c r="AW447" s="13" t="s">
        <v>30</v>
      </c>
      <c r="AX447" s="13" t="s">
        <v>73</v>
      </c>
      <c r="AY447" s="206" t="s">
        <v>137</v>
      </c>
    </row>
    <row r="448" spans="1:65" s="14" customFormat="1" ht="11.25" x14ac:dyDescent="0.2">
      <c r="B448" s="207"/>
      <c r="C448" s="208"/>
      <c r="D448" s="198" t="s">
        <v>147</v>
      </c>
      <c r="E448" s="209" t="s">
        <v>1</v>
      </c>
      <c r="F448" s="210" t="s">
        <v>367</v>
      </c>
      <c r="G448" s="208"/>
      <c r="H448" s="211">
        <v>1.5</v>
      </c>
      <c r="I448" s="212"/>
      <c r="J448" s="208"/>
      <c r="K448" s="208"/>
      <c r="L448" s="213"/>
      <c r="M448" s="214"/>
      <c r="N448" s="215"/>
      <c r="O448" s="215"/>
      <c r="P448" s="215"/>
      <c r="Q448" s="215"/>
      <c r="R448" s="215"/>
      <c r="S448" s="215"/>
      <c r="T448" s="216"/>
      <c r="AT448" s="217" t="s">
        <v>147</v>
      </c>
      <c r="AU448" s="217" t="s">
        <v>145</v>
      </c>
      <c r="AV448" s="14" t="s">
        <v>145</v>
      </c>
      <c r="AW448" s="14" t="s">
        <v>30</v>
      </c>
      <c r="AX448" s="14" t="s">
        <v>73</v>
      </c>
      <c r="AY448" s="217" t="s">
        <v>137</v>
      </c>
    </row>
    <row r="449" spans="1:65" s="13" customFormat="1" ht="11.25" x14ac:dyDescent="0.2">
      <c r="B449" s="196"/>
      <c r="C449" s="197"/>
      <c r="D449" s="198" t="s">
        <v>147</v>
      </c>
      <c r="E449" s="199" t="s">
        <v>1</v>
      </c>
      <c r="F449" s="200" t="s">
        <v>490</v>
      </c>
      <c r="G449" s="197"/>
      <c r="H449" s="199" t="s">
        <v>1</v>
      </c>
      <c r="I449" s="201"/>
      <c r="J449" s="197"/>
      <c r="K449" s="197"/>
      <c r="L449" s="202"/>
      <c r="M449" s="203"/>
      <c r="N449" s="204"/>
      <c r="O449" s="204"/>
      <c r="P449" s="204"/>
      <c r="Q449" s="204"/>
      <c r="R449" s="204"/>
      <c r="S449" s="204"/>
      <c r="T449" s="205"/>
      <c r="AT449" s="206" t="s">
        <v>147</v>
      </c>
      <c r="AU449" s="206" t="s">
        <v>145</v>
      </c>
      <c r="AV449" s="13" t="s">
        <v>78</v>
      </c>
      <c r="AW449" s="13" t="s">
        <v>30</v>
      </c>
      <c r="AX449" s="13" t="s">
        <v>73</v>
      </c>
      <c r="AY449" s="206" t="s">
        <v>137</v>
      </c>
    </row>
    <row r="450" spans="1:65" s="14" customFormat="1" ht="11.25" x14ac:dyDescent="0.2">
      <c r="B450" s="207"/>
      <c r="C450" s="208"/>
      <c r="D450" s="198" t="s">
        <v>147</v>
      </c>
      <c r="E450" s="209" t="s">
        <v>1</v>
      </c>
      <c r="F450" s="210" t="s">
        <v>145</v>
      </c>
      <c r="G450" s="208"/>
      <c r="H450" s="211">
        <v>2</v>
      </c>
      <c r="I450" s="212"/>
      <c r="J450" s="208"/>
      <c r="K450" s="208"/>
      <c r="L450" s="213"/>
      <c r="M450" s="214"/>
      <c r="N450" s="215"/>
      <c r="O450" s="215"/>
      <c r="P450" s="215"/>
      <c r="Q450" s="215"/>
      <c r="R450" s="215"/>
      <c r="S450" s="215"/>
      <c r="T450" s="216"/>
      <c r="AT450" s="217" t="s">
        <v>147</v>
      </c>
      <c r="AU450" s="217" t="s">
        <v>145</v>
      </c>
      <c r="AV450" s="14" t="s">
        <v>145</v>
      </c>
      <c r="AW450" s="14" t="s">
        <v>30</v>
      </c>
      <c r="AX450" s="14" t="s">
        <v>73</v>
      </c>
      <c r="AY450" s="217" t="s">
        <v>137</v>
      </c>
    </row>
    <row r="451" spans="1:65" s="15" customFormat="1" ht="11.25" x14ac:dyDescent="0.2">
      <c r="B451" s="218"/>
      <c r="C451" s="219"/>
      <c r="D451" s="198" t="s">
        <v>147</v>
      </c>
      <c r="E451" s="220" t="s">
        <v>1</v>
      </c>
      <c r="F451" s="221" t="s">
        <v>150</v>
      </c>
      <c r="G451" s="219"/>
      <c r="H451" s="222">
        <v>3.5</v>
      </c>
      <c r="I451" s="223"/>
      <c r="J451" s="219"/>
      <c r="K451" s="219"/>
      <c r="L451" s="224"/>
      <c r="M451" s="225"/>
      <c r="N451" s="226"/>
      <c r="O451" s="226"/>
      <c r="P451" s="226"/>
      <c r="Q451" s="226"/>
      <c r="R451" s="226"/>
      <c r="S451" s="226"/>
      <c r="T451" s="227"/>
      <c r="AT451" s="228" t="s">
        <v>147</v>
      </c>
      <c r="AU451" s="228" t="s">
        <v>145</v>
      </c>
      <c r="AV451" s="15" t="s">
        <v>144</v>
      </c>
      <c r="AW451" s="15" t="s">
        <v>30</v>
      </c>
      <c r="AX451" s="15" t="s">
        <v>78</v>
      </c>
      <c r="AY451" s="228" t="s">
        <v>137</v>
      </c>
    </row>
    <row r="452" spans="1:65" s="2" customFormat="1" ht="16.5" customHeight="1" x14ac:dyDescent="0.2">
      <c r="A452" s="34"/>
      <c r="B452" s="35"/>
      <c r="C452" s="182" t="s">
        <v>491</v>
      </c>
      <c r="D452" s="182" t="s">
        <v>140</v>
      </c>
      <c r="E452" s="183" t="s">
        <v>492</v>
      </c>
      <c r="F452" s="184" t="s">
        <v>493</v>
      </c>
      <c r="G452" s="185" t="s">
        <v>161</v>
      </c>
      <c r="H452" s="186">
        <v>8</v>
      </c>
      <c r="I452" s="187"/>
      <c r="J452" s="188">
        <f>ROUND(I452*H452,2)</f>
        <v>0</v>
      </c>
      <c r="K452" s="189"/>
      <c r="L452" s="39"/>
      <c r="M452" s="190" t="s">
        <v>1</v>
      </c>
      <c r="N452" s="191" t="s">
        <v>39</v>
      </c>
      <c r="O452" s="71"/>
      <c r="P452" s="192">
        <f>O452*H452</f>
        <v>0</v>
      </c>
      <c r="Q452" s="192">
        <v>4.8000000000000001E-4</v>
      </c>
      <c r="R452" s="192">
        <f>Q452*H452</f>
        <v>3.8400000000000001E-3</v>
      </c>
      <c r="S452" s="192">
        <v>0</v>
      </c>
      <c r="T452" s="193">
        <f>S452*H452</f>
        <v>0</v>
      </c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R452" s="194" t="s">
        <v>232</v>
      </c>
      <c r="AT452" s="194" t="s">
        <v>140</v>
      </c>
      <c r="AU452" s="194" t="s">
        <v>145</v>
      </c>
      <c r="AY452" s="17" t="s">
        <v>137</v>
      </c>
      <c r="BE452" s="195">
        <f>IF(N452="základní",J452,0)</f>
        <v>0</v>
      </c>
      <c r="BF452" s="195">
        <f>IF(N452="snížená",J452,0)</f>
        <v>0</v>
      </c>
      <c r="BG452" s="195">
        <f>IF(N452="zákl. přenesená",J452,0)</f>
        <v>0</v>
      </c>
      <c r="BH452" s="195">
        <f>IF(N452="sníž. přenesená",J452,0)</f>
        <v>0</v>
      </c>
      <c r="BI452" s="195">
        <f>IF(N452="nulová",J452,0)</f>
        <v>0</v>
      </c>
      <c r="BJ452" s="17" t="s">
        <v>145</v>
      </c>
      <c r="BK452" s="195">
        <f>ROUND(I452*H452,2)</f>
        <v>0</v>
      </c>
      <c r="BL452" s="17" t="s">
        <v>232</v>
      </c>
      <c r="BM452" s="194" t="s">
        <v>494</v>
      </c>
    </row>
    <row r="453" spans="1:65" s="13" customFormat="1" ht="11.25" x14ac:dyDescent="0.2">
      <c r="B453" s="196"/>
      <c r="C453" s="197"/>
      <c r="D453" s="198" t="s">
        <v>147</v>
      </c>
      <c r="E453" s="199" t="s">
        <v>1</v>
      </c>
      <c r="F453" s="200" t="s">
        <v>495</v>
      </c>
      <c r="G453" s="197"/>
      <c r="H453" s="199" t="s">
        <v>1</v>
      </c>
      <c r="I453" s="201"/>
      <c r="J453" s="197"/>
      <c r="K453" s="197"/>
      <c r="L453" s="202"/>
      <c r="M453" s="203"/>
      <c r="N453" s="204"/>
      <c r="O453" s="204"/>
      <c r="P453" s="204"/>
      <c r="Q453" s="204"/>
      <c r="R453" s="204"/>
      <c r="S453" s="204"/>
      <c r="T453" s="205"/>
      <c r="AT453" s="206" t="s">
        <v>147</v>
      </c>
      <c r="AU453" s="206" t="s">
        <v>145</v>
      </c>
      <c r="AV453" s="13" t="s">
        <v>78</v>
      </c>
      <c r="AW453" s="13" t="s">
        <v>30</v>
      </c>
      <c r="AX453" s="13" t="s">
        <v>73</v>
      </c>
      <c r="AY453" s="206" t="s">
        <v>137</v>
      </c>
    </row>
    <row r="454" spans="1:65" s="14" customFormat="1" ht="11.25" x14ac:dyDescent="0.2">
      <c r="B454" s="207"/>
      <c r="C454" s="208"/>
      <c r="D454" s="198" t="s">
        <v>147</v>
      </c>
      <c r="E454" s="209" t="s">
        <v>1</v>
      </c>
      <c r="F454" s="210" t="s">
        <v>149</v>
      </c>
      <c r="G454" s="208"/>
      <c r="H454" s="211">
        <v>8</v>
      </c>
      <c r="I454" s="212"/>
      <c r="J454" s="208"/>
      <c r="K454" s="208"/>
      <c r="L454" s="213"/>
      <c r="M454" s="214"/>
      <c r="N454" s="215"/>
      <c r="O454" s="215"/>
      <c r="P454" s="215"/>
      <c r="Q454" s="215"/>
      <c r="R454" s="215"/>
      <c r="S454" s="215"/>
      <c r="T454" s="216"/>
      <c r="AT454" s="217" t="s">
        <v>147</v>
      </c>
      <c r="AU454" s="217" t="s">
        <v>145</v>
      </c>
      <c r="AV454" s="14" t="s">
        <v>145</v>
      </c>
      <c r="AW454" s="14" t="s">
        <v>30</v>
      </c>
      <c r="AX454" s="14" t="s">
        <v>73</v>
      </c>
      <c r="AY454" s="217" t="s">
        <v>137</v>
      </c>
    </row>
    <row r="455" spans="1:65" s="15" customFormat="1" ht="11.25" x14ac:dyDescent="0.2">
      <c r="B455" s="218"/>
      <c r="C455" s="219"/>
      <c r="D455" s="198" t="s">
        <v>147</v>
      </c>
      <c r="E455" s="220" t="s">
        <v>1</v>
      </c>
      <c r="F455" s="221" t="s">
        <v>150</v>
      </c>
      <c r="G455" s="219"/>
      <c r="H455" s="222">
        <v>8</v>
      </c>
      <c r="I455" s="223"/>
      <c r="J455" s="219"/>
      <c r="K455" s="219"/>
      <c r="L455" s="224"/>
      <c r="M455" s="225"/>
      <c r="N455" s="226"/>
      <c r="O455" s="226"/>
      <c r="P455" s="226"/>
      <c r="Q455" s="226"/>
      <c r="R455" s="226"/>
      <c r="S455" s="226"/>
      <c r="T455" s="227"/>
      <c r="AT455" s="228" t="s">
        <v>147</v>
      </c>
      <c r="AU455" s="228" t="s">
        <v>145</v>
      </c>
      <c r="AV455" s="15" t="s">
        <v>144</v>
      </c>
      <c r="AW455" s="15" t="s">
        <v>30</v>
      </c>
      <c r="AX455" s="15" t="s">
        <v>78</v>
      </c>
      <c r="AY455" s="228" t="s">
        <v>137</v>
      </c>
    </row>
    <row r="456" spans="1:65" s="2" customFormat="1" ht="16.5" customHeight="1" x14ac:dyDescent="0.2">
      <c r="A456" s="34"/>
      <c r="B456" s="35"/>
      <c r="C456" s="182" t="s">
        <v>496</v>
      </c>
      <c r="D456" s="182" t="s">
        <v>140</v>
      </c>
      <c r="E456" s="183" t="s">
        <v>497</v>
      </c>
      <c r="F456" s="184" t="s">
        <v>498</v>
      </c>
      <c r="G456" s="185" t="s">
        <v>161</v>
      </c>
      <c r="H456" s="186">
        <v>1</v>
      </c>
      <c r="I456" s="187"/>
      <c r="J456" s="188">
        <f>ROUND(I456*H456,2)</f>
        <v>0</v>
      </c>
      <c r="K456" s="189"/>
      <c r="L456" s="39"/>
      <c r="M456" s="190" t="s">
        <v>1</v>
      </c>
      <c r="N456" s="191" t="s">
        <v>39</v>
      </c>
      <c r="O456" s="71"/>
      <c r="P456" s="192">
        <f>O456*H456</f>
        <v>0</v>
      </c>
      <c r="Q456" s="192">
        <v>7.1000000000000002E-4</v>
      </c>
      <c r="R456" s="192">
        <f>Q456*H456</f>
        <v>7.1000000000000002E-4</v>
      </c>
      <c r="S456" s="192">
        <v>0</v>
      </c>
      <c r="T456" s="193">
        <f>S456*H456</f>
        <v>0</v>
      </c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R456" s="194" t="s">
        <v>232</v>
      </c>
      <c r="AT456" s="194" t="s">
        <v>140</v>
      </c>
      <c r="AU456" s="194" t="s">
        <v>145</v>
      </c>
      <c r="AY456" s="17" t="s">
        <v>137</v>
      </c>
      <c r="BE456" s="195">
        <f>IF(N456="základní",J456,0)</f>
        <v>0</v>
      </c>
      <c r="BF456" s="195">
        <f>IF(N456="snížená",J456,0)</f>
        <v>0</v>
      </c>
      <c r="BG456" s="195">
        <f>IF(N456="zákl. přenesená",J456,0)</f>
        <v>0</v>
      </c>
      <c r="BH456" s="195">
        <f>IF(N456="sníž. přenesená",J456,0)</f>
        <v>0</v>
      </c>
      <c r="BI456" s="195">
        <f>IF(N456="nulová",J456,0)</f>
        <v>0</v>
      </c>
      <c r="BJ456" s="17" t="s">
        <v>145</v>
      </c>
      <c r="BK456" s="195">
        <f>ROUND(I456*H456,2)</f>
        <v>0</v>
      </c>
      <c r="BL456" s="17" t="s">
        <v>232</v>
      </c>
      <c r="BM456" s="194" t="s">
        <v>499</v>
      </c>
    </row>
    <row r="457" spans="1:65" s="13" customFormat="1" ht="11.25" x14ac:dyDescent="0.2">
      <c r="B457" s="196"/>
      <c r="C457" s="197"/>
      <c r="D457" s="198" t="s">
        <v>147</v>
      </c>
      <c r="E457" s="199" t="s">
        <v>1</v>
      </c>
      <c r="F457" s="200" t="s">
        <v>500</v>
      </c>
      <c r="G457" s="197"/>
      <c r="H457" s="199" t="s">
        <v>1</v>
      </c>
      <c r="I457" s="201"/>
      <c r="J457" s="197"/>
      <c r="K457" s="197"/>
      <c r="L457" s="202"/>
      <c r="M457" s="203"/>
      <c r="N457" s="204"/>
      <c r="O457" s="204"/>
      <c r="P457" s="204"/>
      <c r="Q457" s="204"/>
      <c r="R457" s="204"/>
      <c r="S457" s="204"/>
      <c r="T457" s="205"/>
      <c r="AT457" s="206" t="s">
        <v>147</v>
      </c>
      <c r="AU457" s="206" t="s">
        <v>145</v>
      </c>
      <c r="AV457" s="13" t="s">
        <v>78</v>
      </c>
      <c r="AW457" s="13" t="s">
        <v>30</v>
      </c>
      <c r="AX457" s="13" t="s">
        <v>73</v>
      </c>
      <c r="AY457" s="206" t="s">
        <v>137</v>
      </c>
    </row>
    <row r="458" spans="1:65" s="14" customFormat="1" ht="11.25" x14ac:dyDescent="0.2">
      <c r="B458" s="207"/>
      <c r="C458" s="208"/>
      <c r="D458" s="198" t="s">
        <v>147</v>
      </c>
      <c r="E458" s="209" t="s">
        <v>1</v>
      </c>
      <c r="F458" s="210" t="s">
        <v>78</v>
      </c>
      <c r="G458" s="208"/>
      <c r="H458" s="211">
        <v>1</v>
      </c>
      <c r="I458" s="212"/>
      <c r="J458" s="208"/>
      <c r="K458" s="208"/>
      <c r="L458" s="213"/>
      <c r="M458" s="214"/>
      <c r="N458" s="215"/>
      <c r="O458" s="215"/>
      <c r="P458" s="215"/>
      <c r="Q458" s="215"/>
      <c r="R458" s="215"/>
      <c r="S458" s="215"/>
      <c r="T458" s="216"/>
      <c r="AT458" s="217" t="s">
        <v>147</v>
      </c>
      <c r="AU458" s="217" t="s">
        <v>145</v>
      </c>
      <c r="AV458" s="14" t="s">
        <v>145</v>
      </c>
      <c r="AW458" s="14" t="s">
        <v>30</v>
      </c>
      <c r="AX458" s="14" t="s">
        <v>78</v>
      </c>
      <c r="AY458" s="217" t="s">
        <v>137</v>
      </c>
    </row>
    <row r="459" spans="1:65" s="2" customFormat="1" ht="16.5" customHeight="1" x14ac:dyDescent="0.2">
      <c r="A459" s="34"/>
      <c r="B459" s="35"/>
      <c r="C459" s="182" t="s">
        <v>501</v>
      </c>
      <c r="D459" s="182" t="s">
        <v>140</v>
      </c>
      <c r="E459" s="183" t="s">
        <v>502</v>
      </c>
      <c r="F459" s="184" t="s">
        <v>503</v>
      </c>
      <c r="G459" s="185" t="s">
        <v>161</v>
      </c>
      <c r="H459" s="186">
        <v>1</v>
      </c>
      <c r="I459" s="187"/>
      <c r="J459" s="188">
        <f>ROUND(I459*H459,2)</f>
        <v>0</v>
      </c>
      <c r="K459" s="189"/>
      <c r="L459" s="39"/>
      <c r="M459" s="190" t="s">
        <v>1</v>
      </c>
      <c r="N459" s="191" t="s">
        <v>39</v>
      </c>
      <c r="O459" s="71"/>
      <c r="P459" s="192">
        <f>O459*H459</f>
        <v>0</v>
      </c>
      <c r="Q459" s="192">
        <v>2.2399999999999998E-3</v>
      </c>
      <c r="R459" s="192">
        <f>Q459*H459</f>
        <v>2.2399999999999998E-3</v>
      </c>
      <c r="S459" s="192">
        <v>0</v>
      </c>
      <c r="T459" s="193">
        <f>S459*H459</f>
        <v>0</v>
      </c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R459" s="194" t="s">
        <v>232</v>
      </c>
      <c r="AT459" s="194" t="s">
        <v>140</v>
      </c>
      <c r="AU459" s="194" t="s">
        <v>145</v>
      </c>
      <c r="AY459" s="17" t="s">
        <v>137</v>
      </c>
      <c r="BE459" s="195">
        <f>IF(N459="základní",J459,0)</f>
        <v>0</v>
      </c>
      <c r="BF459" s="195">
        <f>IF(N459="snížená",J459,0)</f>
        <v>0</v>
      </c>
      <c r="BG459" s="195">
        <f>IF(N459="zákl. přenesená",J459,0)</f>
        <v>0</v>
      </c>
      <c r="BH459" s="195">
        <f>IF(N459="sníž. přenesená",J459,0)</f>
        <v>0</v>
      </c>
      <c r="BI459" s="195">
        <f>IF(N459="nulová",J459,0)</f>
        <v>0</v>
      </c>
      <c r="BJ459" s="17" t="s">
        <v>145</v>
      </c>
      <c r="BK459" s="195">
        <f>ROUND(I459*H459,2)</f>
        <v>0</v>
      </c>
      <c r="BL459" s="17" t="s">
        <v>232</v>
      </c>
      <c r="BM459" s="194" t="s">
        <v>504</v>
      </c>
    </row>
    <row r="460" spans="1:65" s="13" customFormat="1" ht="11.25" x14ac:dyDescent="0.2">
      <c r="B460" s="196"/>
      <c r="C460" s="197"/>
      <c r="D460" s="198" t="s">
        <v>147</v>
      </c>
      <c r="E460" s="199" t="s">
        <v>1</v>
      </c>
      <c r="F460" s="200" t="s">
        <v>338</v>
      </c>
      <c r="G460" s="197"/>
      <c r="H460" s="199" t="s">
        <v>1</v>
      </c>
      <c r="I460" s="201"/>
      <c r="J460" s="197"/>
      <c r="K460" s="197"/>
      <c r="L460" s="202"/>
      <c r="M460" s="203"/>
      <c r="N460" s="204"/>
      <c r="O460" s="204"/>
      <c r="P460" s="204"/>
      <c r="Q460" s="204"/>
      <c r="R460" s="204"/>
      <c r="S460" s="204"/>
      <c r="T460" s="205"/>
      <c r="AT460" s="206" t="s">
        <v>147</v>
      </c>
      <c r="AU460" s="206" t="s">
        <v>145</v>
      </c>
      <c r="AV460" s="13" t="s">
        <v>78</v>
      </c>
      <c r="AW460" s="13" t="s">
        <v>30</v>
      </c>
      <c r="AX460" s="13" t="s">
        <v>73</v>
      </c>
      <c r="AY460" s="206" t="s">
        <v>137</v>
      </c>
    </row>
    <row r="461" spans="1:65" s="14" customFormat="1" ht="11.25" x14ac:dyDescent="0.2">
      <c r="B461" s="207"/>
      <c r="C461" s="208"/>
      <c r="D461" s="198" t="s">
        <v>147</v>
      </c>
      <c r="E461" s="209" t="s">
        <v>1</v>
      </c>
      <c r="F461" s="210" t="s">
        <v>78</v>
      </c>
      <c r="G461" s="208"/>
      <c r="H461" s="211">
        <v>1</v>
      </c>
      <c r="I461" s="212"/>
      <c r="J461" s="208"/>
      <c r="K461" s="208"/>
      <c r="L461" s="213"/>
      <c r="M461" s="214"/>
      <c r="N461" s="215"/>
      <c r="O461" s="215"/>
      <c r="P461" s="215"/>
      <c r="Q461" s="215"/>
      <c r="R461" s="215"/>
      <c r="S461" s="215"/>
      <c r="T461" s="216"/>
      <c r="AT461" s="217" t="s">
        <v>147</v>
      </c>
      <c r="AU461" s="217" t="s">
        <v>145</v>
      </c>
      <c r="AV461" s="14" t="s">
        <v>145</v>
      </c>
      <c r="AW461" s="14" t="s">
        <v>30</v>
      </c>
      <c r="AX461" s="14" t="s">
        <v>78</v>
      </c>
      <c r="AY461" s="217" t="s">
        <v>137</v>
      </c>
    </row>
    <row r="462" spans="1:65" s="2" customFormat="1" ht="16.5" customHeight="1" x14ac:dyDescent="0.2">
      <c r="A462" s="34"/>
      <c r="B462" s="35"/>
      <c r="C462" s="182" t="s">
        <v>505</v>
      </c>
      <c r="D462" s="182" t="s">
        <v>140</v>
      </c>
      <c r="E462" s="183" t="s">
        <v>506</v>
      </c>
      <c r="F462" s="184" t="s">
        <v>507</v>
      </c>
      <c r="G462" s="185" t="s">
        <v>143</v>
      </c>
      <c r="H462" s="186">
        <v>2</v>
      </c>
      <c r="I462" s="187"/>
      <c r="J462" s="188">
        <f>ROUND(I462*H462,2)</f>
        <v>0</v>
      </c>
      <c r="K462" s="189"/>
      <c r="L462" s="39"/>
      <c r="M462" s="190" t="s">
        <v>1</v>
      </c>
      <c r="N462" s="191" t="s">
        <v>39</v>
      </c>
      <c r="O462" s="71"/>
      <c r="P462" s="192">
        <f>O462*H462</f>
        <v>0</v>
      </c>
      <c r="Q462" s="192">
        <v>0</v>
      </c>
      <c r="R462" s="192">
        <f>Q462*H462</f>
        <v>0</v>
      </c>
      <c r="S462" s="192">
        <v>0</v>
      </c>
      <c r="T462" s="193">
        <f>S462*H462</f>
        <v>0</v>
      </c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R462" s="194" t="s">
        <v>232</v>
      </c>
      <c r="AT462" s="194" t="s">
        <v>140</v>
      </c>
      <c r="AU462" s="194" t="s">
        <v>145</v>
      </c>
      <c r="AY462" s="17" t="s">
        <v>137</v>
      </c>
      <c r="BE462" s="195">
        <f>IF(N462="základní",J462,0)</f>
        <v>0</v>
      </c>
      <c r="BF462" s="195">
        <f>IF(N462="snížená",J462,0)</f>
        <v>0</v>
      </c>
      <c r="BG462" s="195">
        <f>IF(N462="zákl. přenesená",J462,0)</f>
        <v>0</v>
      </c>
      <c r="BH462" s="195">
        <f>IF(N462="sníž. přenesená",J462,0)</f>
        <v>0</v>
      </c>
      <c r="BI462" s="195">
        <f>IF(N462="nulová",J462,0)</f>
        <v>0</v>
      </c>
      <c r="BJ462" s="17" t="s">
        <v>145</v>
      </c>
      <c r="BK462" s="195">
        <f>ROUND(I462*H462,2)</f>
        <v>0</v>
      </c>
      <c r="BL462" s="17" t="s">
        <v>232</v>
      </c>
      <c r="BM462" s="194" t="s">
        <v>508</v>
      </c>
    </row>
    <row r="463" spans="1:65" s="13" customFormat="1" ht="11.25" x14ac:dyDescent="0.2">
      <c r="B463" s="196"/>
      <c r="C463" s="197"/>
      <c r="D463" s="198" t="s">
        <v>147</v>
      </c>
      <c r="E463" s="199" t="s">
        <v>1</v>
      </c>
      <c r="F463" s="200" t="s">
        <v>489</v>
      </c>
      <c r="G463" s="197"/>
      <c r="H463" s="199" t="s">
        <v>1</v>
      </c>
      <c r="I463" s="201"/>
      <c r="J463" s="197"/>
      <c r="K463" s="197"/>
      <c r="L463" s="202"/>
      <c r="M463" s="203"/>
      <c r="N463" s="204"/>
      <c r="O463" s="204"/>
      <c r="P463" s="204"/>
      <c r="Q463" s="204"/>
      <c r="R463" s="204"/>
      <c r="S463" s="204"/>
      <c r="T463" s="205"/>
      <c r="AT463" s="206" t="s">
        <v>147</v>
      </c>
      <c r="AU463" s="206" t="s">
        <v>145</v>
      </c>
      <c r="AV463" s="13" t="s">
        <v>78</v>
      </c>
      <c r="AW463" s="13" t="s">
        <v>30</v>
      </c>
      <c r="AX463" s="13" t="s">
        <v>73</v>
      </c>
      <c r="AY463" s="206" t="s">
        <v>137</v>
      </c>
    </row>
    <row r="464" spans="1:65" s="14" customFormat="1" ht="11.25" x14ac:dyDescent="0.2">
      <c r="B464" s="207"/>
      <c r="C464" s="208"/>
      <c r="D464" s="198" t="s">
        <v>147</v>
      </c>
      <c r="E464" s="209" t="s">
        <v>1</v>
      </c>
      <c r="F464" s="210" t="s">
        <v>78</v>
      </c>
      <c r="G464" s="208"/>
      <c r="H464" s="211">
        <v>1</v>
      </c>
      <c r="I464" s="212"/>
      <c r="J464" s="208"/>
      <c r="K464" s="208"/>
      <c r="L464" s="213"/>
      <c r="M464" s="214"/>
      <c r="N464" s="215"/>
      <c r="O464" s="215"/>
      <c r="P464" s="215"/>
      <c r="Q464" s="215"/>
      <c r="R464" s="215"/>
      <c r="S464" s="215"/>
      <c r="T464" s="216"/>
      <c r="AT464" s="217" t="s">
        <v>147</v>
      </c>
      <c r="AU464" s="217" t="s">
        <v>145</v>
      </c>
      <c r="AV464" s="14" t="s">
        <v>145</v>
      </c>
      <c r="AW464" s="14" t="s">
        <v>30</v>
      </c>
      <c r="AX464" s="14" t="s">
        <v>73</v>
      </c>
      <c r="AY464" s="217" t="s">
        <v>137</v>
      </c>
    </row>
    <row r="465" spans="1:65" s="13" customFormat="1" ht="11.25" x14ac:dyDescent="0.2">
      <c r="B465" s="196"/>
      <c r="C465" s="197"/>
      <c r="D465" s="198" t="s">
        <v>147</v>
      </c>
      <c r="E465" s="199" t="s">
        <v>1</v>
      </c>
      <c r="F465" s="200" t="s">
        <v>509</v>
      </c>
      <c r="G465" s="197"/>
      <c r="H465" s="199" t="s">
        <v>1</v>
      </c>
      <c r="I465" s="201"/>
      <c r="J465" s="197"/>
      <c r="K465" s="197"/>
      <c r="L465" s="202"/>
      <c r="M465" s="203"/>
      <c r="N465" s="204"/>
      <c r="O465" s="204"/>
      <c r="P465" s="204"/>
      <c r="Q465" s="204"/>
      <c r="R465" s="204"/>
      <c r="S465" s="204"/>
      <c r="T465" s="205"/>
      <c r="AT465" s="206" t="s">
        <v>147</v>
      </c>
      <c r="AU465" s="206" t="s">
        <v>145</v>
      </c>
      <c r="AV465" s="13" t="s">
        <v>78</v>
      </c>
      <c r="AW465" s="13" t="s">
        <v>30</v>
      </c>
      <c r="AX465" s="13" t="s">
        <v>73</v>
      </c>
      <c r="AY465" s="206" t="s">
        <v>137</v>
      </c>
    </row>
    <row r="466" spans="1:65" s="14" customFormat="1" ht="11.25" x14ac:dyDescent="0.2">
      <c r="B466" s="207"/>
      <c r="C466" s="208"/>
      <c r="D466" s="198" t="s">
        <v>147</v>
      </c>
      <c r="E466" s="209" t="s">
        <v>1</v>
      </c>
      <c r="F466" s="210" t="s">
        <v>78</v>
      </c>
      <c r="G466" s="208"/>
      <c r="H466" s="211">
        <v>1</v>
      </c>
      <c r="I466" s="212"/>
      <c r="J466" s="208"/>
      <c r="K466" s="208"/>
      <c r="L466" s="213"/>
      <c r="M466" s="214"/>
      <c r="N466" s="215"/>
      <c r="O466" s="215"/>
      <c r="P466" s="215"/>
      <c r="Q466" s="215"/>
      <c r="R466" s="215"/>
      <c r="S466" s="215"/>
      <c r="T466" s="216"/>
      <c r="AT466" s="217" t="s">
        <v>147</v>
      </c>
      <c r="AU466" s="217" t="s">
        <v>145</v>
      </c>
      <c r="AV466" s="14" t="s">
        <v>145</v>
      </c>
      <c r="AW466" s="14" t="s">
        <v>30</v>
      </c>
      <c r="AX466" s="14" t="s">
        <v>73</v>
      </c>
      <c r="AY466" s="217" t="s">
        <v>137</v>
      </c>
    </row>
    <row r="467" spans="1:65" s="15" customFormat="1" ht="11.25" x14ac:dyDescent="0.2">
      <c r="B467" s="218"/>
      <c r="C467" s="219"/>
      <c r="D467" s="198" t="s">
        <v>147</v>
      </c>
      <c r="E467" s="220" t="s">
        <v>1</v>
      </c>
      <c r="F467" s="221" t="s">
        <v>150</v>
      </c>
      <c r="G467" s="219"/>
      <c r="H467" s="222">
        <v>2</v>
      </c>
      <c r="I467" s="223"/>
      <c r="J467" s="219"/>
      <c r="K467" s="219"/>
      <c r="L467" s="224"/>
      <c r="M467" s="225"/>
      <c r="N467" s="226"/>
      <c r="O467" s="226"/>
      <c r="P467" s="226"/>
      <c r="Q467" s="226"/>
      <c r="R467" s="226"/>
      <c r="S467" s="226"/>
      <c r="T467" s="227"/>
      <c r="AT467" s="228" t="s">
        <v>147</v>
      </c>
      <c r="AU467" s="228" t="s">
        <v>145</v>
      </c>
      <c r="AV467" s="15" t="s">
        <v>144</v>
      </c>
      <c r="AW467" s="15" t="s">
        <v>30</v>
      </c>
      <c r="AX467" s="15" t="s">
        <v>78</v>
      </c>
      <c r="AY467" s="228" t="s">
        <v>137</v>
      </c>
    </row>
    <row r="468" spans="1:65" s="2" customFormat="1" ht="16.5" customHeight="1" x14ac:dyDescent="0.2">
      <c r="A468" s="34"/>
      <c r="B468" s="35"/>
      <c r="C468" s="182" t="s">
        <v>510</v>
      </c>
      <c r="D468" s="182" t="s">
        <v>140</v>
      </c>
      <c r="E468" s="183" t="s">
        <v>511</v>
      </c>
      <c r="F468" s="184" t="s">
        <v>512</v>
      </c>
      <c r="G468" s="185" t="s">
        <v>143</v>
      </c>
      <c r="H468" s="186">
        <v>3</v>
      </c>
      <c r="I468" s="187"/>
      <c r="J468" s="188">
        <f>ROUND(I468*H468,2)</f>
        <v>0</v>
      </c>
      <c r="K468" s="189"/>
      <c r="L468" s="39"/>
      <c r="M468" s="190" t="s">
        <v>1</v>
      </c>
      <c r="N468" s="191" t="s">
        <v>39</v>
      </c>
      <c r="O468" s="71"/>
      <c r="P468" s="192">
        <f>O468*H468</f>
        <v>0</v>
      </c>
      <c r="Q468" s="192">
        <v>0</v>
      </c>
      <c r="R468" s="192">
        <f>Q468*H468</f>
        <v>0</v>
      </c>
      <c r="S468" s="192">
        <v>0</v>
      </c>
      <c r="T468" s="193">
        <f>S468*H468</f>
        <v>0</v>
      </c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R468" s="194" t="s">
        <v>232</v>
      </c>
      <c r="AT468" s="194" t="s">
        <v>140</v>
      </c>
      <c r="AU468" s="194" t="s">
        <v>145</v>
      </c>
      <c r="AY468" s="17" t="s">
        <v>137</v>
      </c>
      <c r="BE468" s="195">
        <f>IF(N468="základní",J468,0)</f>
        <v>0</v>
      </c>
      <c r="BF468" s="195">
        <f>IF(N468="snížená",J468,0)</f>
        <v>0</v>
      </c>
      <c r="BG468" s="195">
        <f>IF(N468="zákl. přenesená",J468,0)</f>
        <v>0</v>
      </c>
      <c r="BH468" s="195">
        <f>IF(N468="sníž. přenesená",J468,0)</f>
        <v>0</v>
      </c>
      <c r="BI468" s="195">
        <f>IF(N468="nulová",J468,0)</f>
        <v>0</v>
      </c>
      <c r="BJ468" s="17" t="s">
        <v>145</v>
      </c>
      <c r="BK468" s="195">
        <f>ROUND(I468*H468,2)</f>
        <v>0</v>
      </c>
      <c r="BL468" s="17" t="s">
        <v>232</v>
      </c>
      <c r="BM468" s="194" t="s">
        <v>513</v>
      </c>
    </row>
    <row r="469" spans="1:65" s="13" customFormat="1" ht="11.25" x14ac:dyDescent="0.2">
      <c r="B469" s="196"/>
      <c r="C469" s="197"/>
      <c r="D469" s="198" t="s">
        <v>147</v>
      </c>
      <c r="E469" s="199" t="s">
        <v>1</v>
      </c>
      <c r="F469" s="200" t="s">
        <v>514</v>
      </c>
      <c r="G469" s="197"/>
      <c r="H469" s="199" t="s">
        <v>1</v>
      </c>
      <c r="I469" s="201"/>
      <c r="J469" s="197"/>
      <c r="K469" s="197"/>
      <c r="L469" s="202"/>
      <c r="M469" s="203"/>
      <c r="N469" s="204"/>
      <c r="O469" s="204"/>
      <c r="P469" s="204"/>
      <c r="Q469" s="204"/>
      <c r="R469" s="204"/>
      <c r="S469" s="204"/>
      <c r="T469" s="205"/>
      <c r="AT469" s="206" t="s">
        <v>147</v>
      </c>
      <c r="AU469" s="206" t="s">
        <v>145</v>
      </c>
      <c r="AV469" s="13" t="s">
        <v>78</v>
      </c>
      <c r="AW469" s="13" t="s">
        <v>30</v>
      </c>
      <c r="AX469" s="13" t="s">
        <v>73</v>
      </c>
      <c r="AY469" s="206" t="s">
        <v>137</v>
      </c>
    </row>
    <row r="470" spans="1:65" s="14" customFormat="1" ht="11.25" x14ac:dyDescent="0.2">
      <c r="B470" s="207"/>
      <c r="C470" s="208"/>
      <c r="D470" s="198" t="s">
        <v>147</v>
      </c>
      <c r="E470" s="209" t="s">
        <v>1</v>
      </c>
      <c r="F470" s="210" t="s">
        <v>515</v>
      </c>
      <c r="G470" s="208"/>
      <c r="H470" s="211">
        <v>3</v>
      </c>
      <c r="I470" s="212"/>
      <c r="J470" s="208"/>
      <c r="K470" s="208"/>
      <c r="L470" s="213"/>
      <c r="M470" s="214"/>
      <c r="N470" s="215"/>
      <c r="O470" s="215"/>
      <c r="P470" s="215"/>
      <c r="Q470" s="215"/>
      <c r="R470" s="215"/>
      <c r="S470" s="215"/>
      <c r="T470" s="216"/>
      <c r="AT470" s="217" t="s">
        <v>147</v>
      </c>
      <c r="AU470" s="217" t="s">
        <v>145</v>
      </c>
      <c r="AV470" s="14" t="s">
        <v>145</v>
      </c>
      <c r="AW470" s="14" t="s">
        <v>30</v>
      </c>
      <c r="AX470" s="14" t="s">
        <v>78</v>
      </c>
      <c r="AY470" s="217" t="s">
        <v>137</v>
      </c>
    </row>
    <row r="471" spans="1:65" s="2" customFormat="1" ht="16.5" customHeight="1" x14ac:dyDescent="0.2">
      <c r="A471" s="34"/>
      <c r="B471" s="35"/>
      <c r="C471" s="182" t="s">
        <v>516</v>
      </c>
      <c r="D471" s="182" t="s">
        <v>140</v>
      </c>
      <c r="E471" s="183" t="s">
        <v>517</v>
      </c>
      <c r="F471" s="184" t="s">
        <v>518</v>
      </c>
      <c r="G471" s="185" t="s">
        <v>143</v>
      </c>
      <c r="H471" s="186">
        <v>1</v>
      </c>
      <c r="I471" s="187"/>
      <c r="J471" s="188">
        <f>ROUND(I471*H471,2)</f>
        <v>0</v>
      </c>
      <c r="K471" s="189"/>
      <c r="L471" s="39"/>
      <c r="M471" s="190" t="s">
        <v>1</v>
      </c>
      <c r="N471" s="191" t="s">
        <v>39</v>
      </c>
      <c r="O471" s="71"/>
      <c r="P471" s="192">
        <f>O471*H471</f>
        <v>0</v>
      </c>
      <c r="Q471" s="192">
        <v>0</v>
      </c>
      <c r="R471" s="192">
        <f>Q471*H471</f>
        <v>0</v>
      </c>
      <c r="S471" s="192">
        <v>0</v>
      </c>
      <c r="T471" s="193">
        <f>S471*H471</f>
        <v>0</v>
      </c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R471" s="194" t="s">
        <v>232</v>
      </c>
      <c r="AT471" s="194" t="s">
        <v>140</v>
      </c>
      <c r="AU471" s="194" t="s">
        <v>145</v>
      </c>
      <c r="AY471" s="17" t="s">
        <v>137</v>
      </c>
      <c r="BE471" s="195">
        <f>IF(N471="základní",J471,0)</f>
        <v>0</v>
      </c>
      <c r="BF471" s="195">
        <f>IF(N471="snížená",J471,0)</f>
        <v>0</v>
      </c>
      <c r="BG471" s="195">
        <f>IF(N471="zákl. přenesená",J471,0)</f>
        <v>0</v>
      </c>
      <c r="BH471" s="195">
        <f>IF(N471="sníž. přenesená",J471,0)</f>
        <v>0</v>
      </c>
      <c r="BI471" s="195">
        <f>IF(N471="nulová",J471,0)</f>
        <v>0</v>
      </c>
      <c r="BJ471" s="17" t="s">
        <v>145</v>
      </c>
      <c r="BK471" s="195">
        <f>ROUND(I471*H471,2)</f>
        <v>0</v>
      </c>
      <c r="BL471" s="17" t="s">
        <v>232</v>
      </c>
      <c r="BM471" s="194" t="s">
        <v>519</v>
      </c>
    </row>
    <row r="472" spans="1:65" s="13" customFormat="1" ht="11.25" x14ac:dyDescent="0.2">
      <c r="B472" s="196"/>
      <c r="C472" s="197"/>
      <c r="D472" s="198" t="s">
        <v>147</v>
      </c>
      <c r="E472" s="199" t="s">
        <v>1</v>
      </c>
      <c r="F472" s="200" t="s">
        <v>520</v>
      </c>
      <c r="G472" s="197"/>
      <c r="H472" s="199" t="s">
        <v>1</v>
      </c>
      <c r="I472" s="201"/>
      <c r="J472" s="197"/>
      <c r="K472" s="197"/>
      <c r="L472" s="202"/>
      <c r="M472" s="203"/>
      <c r="N472" s="204"/>
      <c r="O472" s="204"/>
      <c r="P472" s="204"/>
      <c r="Q472" s="204"/>
      <c r="R472" s="204"/>
      <c r="S472" s="204"/>
      <c r="T472" s="205"/>
      <c r="AT472" s="206" t="s">
        <v>147</v>
      </c>
      <c r="AU472" s="206" t="s">
        <v>145</v>
      </c>
      <c r="AV472" s="13" t="s">
        <v>78</v>
      </c>
      <c r="AW472" s="13" t="s">
        <v>30</v>
      </c>
      <c r="AX472" s="13" t="s">
        <v>73</v>
      </c>
      <c r="AY472" s="206" t="s">
        <v>137</v>
      </c>
    </row>
    <row r="473" spans="1:65" s="14" customFormat="1" ht="11.25" x14ac:dyDescent="0.2">
      <c r="B473" s="207"/>
      <c r="C473" s="208"/>
      <c r="D473" s="198" t="s">
        <v>147</v>
      </c>
      <c r="E473" s="209" t="s">
        <v>1</v>
      </c>
      <c r="F473" s="210" t="s">
        <v>78</v>
      </c>
      <c r="G473" s="208"/>
      <c r="H473" s="211">
        <v>1</v>
      </c>
      <c r="I473" s="212"/>
      <c r="J473" s="208"/>
      <c r="K473" s="208"/>
      <c r="L473" s="213"/>
      <c r="M473" s="214"/>
      <c r="N473" s="215"/>
      <c r="O473" s="215"/>
      <c r="P473" s="215"/>
      <c r="Q473" s="215"/>
      <c r="R473" s="215"/>
      <c r="S473" s="215"/>
      <c r="T473" s="216"/>
      <c r="AT473" s="217" t="s">
        <v>147</v>
      </c>
      <c r="AU473" s="217" t="s">
        <v>145</v>
      </c>
      <c r="AV473" s="14" t="s">
        <v>145</v>
      </c>
      <c r="AW473" s="14" t="s">
        <v>30</v>
      </c>
      <c r="AX473" s="14" t="s">
        <v>78</v>
      </c>
      <c r="AY473" s="217" t="s">
        <v>137</v>
      </c>
    </row>
    <row r="474" spans="1:65" s="2" customFormat="1" ht="21.75" customHeight="1" x14ac:dyDescent="0.2">
      <c r="A474" s="34"/>
      <c r="B474" s="35"/>
      <c r="C474" s="182" t="s">
        <v>521</v>
      </c>
      <c r="D474" s="182" t="s">
        <v>140</v>
      </c>
      <c r="E474" s="183" t="s">
        <v>522</v>
      </c>
      <c r="F474" s="184" t="s">
        <v>523</v>
      </c>
      <c r="G474" s="185" t="s">
        <v>143</v>
      </c>
      <c r="H474" s="186">
        <v>1</v>
      </c>
      <c r="I474" s="187"/>
      <c r="J474" s="188">
        <f>ROUND(I474*H474,2)</f>
        <v>0</v>
      </c>
      <c r="K474" s="189"/>
      <c r="L474" s="39"/>
      <c r="M474" s="190" t="s">
        <v>1</v>
      </c>
      <c r="N474" s="191" t="s">
        <v>39</v>
      </c>
      <c r="O474" s="71"/>
      <c r="P474" s="192">
        <f>O474*H474</f>
        <v>0</v>
      </c>
      <c r="Q474" s="192">
        <v>0</v>
      </c>
      <c r="R474" s="192">
        <f>Q474*H474</f>
        <v>0</v>
      </c>
      <c r="S474" s="192">
        <v>0</v>
      </c>
      <c r="T474" s="193">
        <f>S474*H474</f>
        <v>0</v>
      </c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R474" s="194" t="s">
        <v>232</v>
      </c>
      <c r="AT474" s="194" t="s">
        <v>140</v>
      </c>
      <c r="AU474" s="194" t="s">
        <v>145</v>
      </c>
      <c r="AY474" s="17" t="s">
        <v>137</v>
      </c>
      <c r="BE474" s="195">
        <f>IF(N474="základní",J474,0)</f>
        <v>0</v>
      </c>
      <c r="BF474" s="195">
        <f>IF(N474="snížená",J474,0)</f>
        <v>0</v>
      </c>
      <c r="BG474" s="195">
        <f>IF(N474="zákl. přenesená",J474,0)</f>
        <v>0</v>
      </c>
      <c r="BH474" s="195">
        <f>IF(N474="sníž. přenesená",J474,0)</f>
        <v>0</v>
      </c>
      <c r="BI474" s="195">
        <f>IF(N474="nulová",J474,0)</f>
        <v>0</v>
      </c>
      <c r="BJ474" s="17" t="s">
        <v>145</v>
      </c>
      <c r="BK474" s="195">
        <f>ROUND(I474*H474,2)</f>
        <v>0</v>
      </c>
      <c r="BL474" s="17" t="s">
        <v>232</v>
      </c>
      <c r="BM474" s="194" t="s">
        <v>524</v>
      </c>
    </row>
    <row r="475" spans="1:65" s="13" customFormat="1" ht="11.25" x14ac:dyDescent="0.2">
      <c r="B475" s="196"/>
      <c r="C475" s="197"/>
      <c r="D475" s="198" t="s">
        <v>147</v>
      </c>
      <c r="E475" s="199" t="s">
        <v>1</v>
      </c>
      <c r="F475" s="200" t="s">
        <v>525</v>
      </c>
      <c r="G475" s="197"/>
      <c r="H475" s="199" t="s">
        <v>1</v>
      </c>
      <c r="I475" s="201"/>
      <c r="J475" s="197"/>
      <c r="K475" s="197"/>
      <c r="L475" s="202"/>
      <c r="M475" s="203"/>
      <c r="N475" s="204"/>
      <c r="O475" s="204"/>
      <c r="P475" s="204"/>
      <c r="Q475" s="204"/>
      <c r="R475" s="204"/>
      <c r="S475" s="204"/>
      <c r="T475" s="205"/>
      <c r="AT475" s="206" t="s">
        <v>147</v>
      </c>
      <c r="AU475" s="206" t="s">
        <v>145</v>
      </c>
      <c r="AV475" s="13" t="s">
        <v>78</v>
      </c>
      <c r="AW475" s="13" t="s">
        <v>30</v>
      </c>
      <c r="AX475" s="13" t="s">
        <v>73</v>
      </c>
      <c r="AY475" s="206" t="s">
        <v>137</v>
      </c>
    </row>
    <row r="476" spans="1:65" s="14" customFormat="1" ht="11.25" x14ac:dyDescent="0.2">
      <c r="B476" s="207"/>
      <c r="C476" s="208"/>
      <c r="D476" s="198" t="s">
        <v>147</v>
      </c>
      <c r="E476" s="209" t="s">
        <v>1</v>
      </c>
      <c r="F476" s="210" t="s">
        <v>78</v>
      </c>
      <c r="G476" s="208"/>
      <c r="H476" s="211">
        <v>1</v>
      </c>
      <c r="I476" s="212"/>
      <c r="J476" s="208"/>
      <c r="K476" s="208"/>
      <c r="L476" s="213"/>
      <c r="M476" s="214"/>
      <c r="N476" s="215"/>
      <c r="O476" s="215"/>
      <c r="P476" s="215"/>
      <c r="Q476" s="215"/>
      <c r="R476" s="215"/>
      <c r="S476" s="215"/>
      <c r="T476" s="216"/>
      <c r="AT476" s="217" t="s">
        <v>147</v>
      </c>
      <c r="AU476" s="217" t="s">
        <v>145</v>
      </c>
      <c r="AV476" s="14" t="s">
        <v>145</v>
      </c>
      <c r="AW476" s="14" t="s">
        <v>30</v>
      </c>
      <c r="AX476" s="14" t="s">
        <v>78</v>
      </c>
      <c r="AY476" s="217" t="s">
        <v>137</v>
      </c>
    </row>
    <row r="477" spans="1:65" s="2" customFormat="1" ht="24.2" customHeight="1" x14ac:dyDescent="0.2">
      <c r="A477" s="34"/>
      <c r="B477" s="35"/>
      <c r="C477" s="182" t="s">
        <v>526</v>
      </c>
      <c r="D477" s="182" t="s">
        <v>140</v>
      </c>
      <c r="E477" s="183" t="s">
        <v>527</v>
      </c>
      <c r="F477" s="184" t="s">
        <v>528</v>
      </c>
      <c r="G477" s="185" t="s">
        <v>143</v>
      </c>
      <c r="H477" s="186">
        <v>1</v>
      </c>
      <c r="I477" s="187"/>
      <c r="J477" s="188">
        <f>ROUND(I477*H477,2)</f>
        <v>0</v>
      </c>
      <c r="K477" s="189"/>
      <c r="L477" s="39"/>
      <c r="M477" s="190" t="s">
        <v>1</v>
      </c>
      <c r="N477" s="191" t="s">
        <v>39</v>
      </c>
      <c r="O477" s="71"/>
      <c r="P477" s="192">
        <f>O477*H477</f>
        <v>0</v>
      </c>
      <c r="Q477" s="192">
        <v>1.4999999999999999E-4</v>
      </c>
      <c r="R477" s="192">
        <f>Q477*H477</f>
        <v>1.4999999999999999E-4</v>
      </c>
      <c r="S477" s="192">
        <v>0</v>
      </c>
      <c r="T477" s="193">
        <f>S477*H477</f>
        <v>0</v>
      </c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R477" s="194" t="s">
        <v>232</v>
      </c>
      <c r="AT477" s="194" t="s">
        <v>140</v>
      </c>
      <c r="AU477" s="194" t="s">
        <v>145</v>
      </c>
      <c r="AY477" s="17" t="s">
        <v>137</v>
      </c>
      <c r="BE477" s="195">
        <f>IF(N477="základní",J477,0)</f>
        <v>0</v>
      </c>
      <c r="BF477" s="195">
        <f>IF(N477="snížená",J477,0)</f>
        <v>0</v>
      </c>
      <c r="BG477" s="195">
        <f>IF(N477="zákl. přenesená",J477,0)</f>
        <v>0</v>
      </c>
      <c r="BH477" s="195">
        <f>IF(N477="sníž. přenesená",J477,0)</f>
        <v>0</v>
      </c>
      <c r="BI477" s="195">
        <f>IF(N477="nulová",J477,0)</f>
        <v>0</v>
      </c>
      <c r="BJ477" s="17" t="s">
        <v>145</v>
      </c>
      <c r="BK477" s="195">
        <f>ROUND(I477*H477,2)</f>
        <v>0</v>
      </c>
      <c r="BL477" s="17" t="s">
        <v>232</v>
      </c>
      <c r="BM477" s="194" t="s">
        <v>529</v>
      </c>
    </row>
    <row r="478" spans="1:65" s="2" customFormat="1" ht="16.5" customHeight="1" x14ac:dyDescent="0.2">
      <c r="A478" s="34"/>
      <c r="B478" s="35"/>
      <c r="C478" s="229" t="s">
        <v>530</v>
      </c>
      <c r="D478" s="229" t="s">
        <v>416</v>
      </c>
      <c r="E478" s="230" t="s">
        <v>531</v>
      </c>
      <c r="F478" s="231" t="s">
        <v>532</v>
      </c>
      <c r="G478" s="232" t="s">
        <v>143</v>
      </c>
      <c r="H478" s="233">
        <v>1</v>
      </c>
      <c r="I478" s="234"/>
      <c r="J478" s="235">
        <f>ROUND(I478*H478,2)</f>
        <v>0</v>
      </c>
      <c r="K478" s="236"/>
      <c r="L478" s="237"/>
      <c r="M478" s="238" t="s">
        <v>1</v>
      </c>
      <c r="N478" s="239" t="s">
        <v>39</v>
      </c>
      <c r="O478" s="71"/>
      <c r="P478" s="192">
        <f>O478*H478</f>
        <v>0</v>
      </c>
      <c r="Q478" s="192">
        <v>3.0400000000000002E-3</v>
      </c>
      <c r="R478" s="192">
        <f>Q478*H478</f>
        <v>3.0400000000000002E-3</v>
      </c>
      <c r="S478" s="192">
        <v>0</v>
      </c>
      <c r="T478" s="193">
        <f>S478*H478</f>
        <v>0</v>
      </c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R478" s="194" t="s">
        <v>306</v>
      </c>
      <c r="AT478" s="194" t="s">
        <v>416</v>
      </c>
      <c r="AU478" s="194" t="s">
        <v>145</v>
      </c>
      <c r="AY478" s="17" t="s">
        <v>137</v>
      </c>
      <c r="BE478" s="195">
        <f>IF(N478="základní",J478,0)</f>
        <v>0</v>
      </c>
      <c r="BF478" s="195">
        <f>IF(N478="snížená",J478,0)</f>
        <v>0</v>
      </c>
      <c r="BG478" s="195">
        <f>IF(N478="zákl. přenesená",J478,0)</f>
        <v>0</v>
      </c>
      <c r="BH478" s="195">
        <f>IF(N478="sníž. přenesená",J478,0)</f>
        <v>0</v>
      </c>
      <c r="BI478" s="195">
        <f>IF(N478="nulová",J478,0)</f>
        <v>0</v>
      </c>
      <c r="BJ478" s="17" t="s">
        <v>145</v>
      </c>
      <c r="BK478" s="195">
        <f>ROUND(I478*H478,2)</f>
        <v>0</v>
      </c>
      <c r="BL478" s="17" t="s">
        <v>232</v>
      </c>
      <c r="BM478" s="194" t="s">
        <v>533</v>
      </c>
    </row>
    <row r="479" spans="1:65" s="2" customFormat="1" ht="16.5" customHeight="1" x14ac:dyDescent="0.2">
      <c r="A479" s="34"/>
      <c r="B479" s="35"/>
      <c r="C479" s="229" t="s">
        <v>534</v>
      </c>
      <c r="D479" s="229" t="s">
        <v>416</v>
      </c>
      <c r="E479" s="230" t="s">
        <v>535</v>
      </c>
      <c r="F479" s="231" t="s">
        <v>536</v>
      </c>
      <c r="G479" s="232" t="s">
        <v>143</v>
      </c>
      <c r="H479" s="233">
        <v>1</v>
      </c>
      <c r="I479" s="234"/>
      <c r="J479" s="235">
        <f>ROUND(I479*H479,2)</f>
        <v>0</v>
      </c>
      <c r="K479" s="236"/>
      <c r="L479" s="237"/>
      <c r="M479" s="238" t="s">
        <v>1</v>
      </c>
      <c r="N479" s="239" t="s">
        <v>39</v>
      </c>
      <c r="O479" s="71"/>
      <c r="P479" s="192">
        <f>O479*H479</f>
        <v>0</v>
      </c>
      <c r="Q479" s="192">
        <v>5.9000000000000003E-4</v>
      </c>
      <c r="R479" s="192">
        <f>Q479*H479</f>
        <v>5.9000000000000003E-4</v>
      </c>
      <c r="S479" s="192">
        <v>0</v>
      </c>
      <c r="T479" s="193">
        <f>S479*H479</f>
        <v>0</v>
      </c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R479" s="194" t="s">
        <v>306</v>
      </c>
      <c r="AT479" s="194" t="s">
        <v>416</v>
      </c>
      <c r="AU479" s="194" t="s">
        <v>145</v>
      </c>
      <c r="AY479" s="17" t="s">
        <v>137</v>
      </c>
      <c r="BE479" s="195">
        <f>IF(N479="základní",J479,0)</f>
        <v>0</v>
      </c>
      <c r="BF479" s="195">
        <f>IF(N479="snížená",J479,0)</f>
        <v>0</v>
      </c>
      <c r="BG479" s="195">
        <f>IF(N479="zákl. přenesená",J479,0)</f>
        <v>0</v>
      </c>
      <c r="BH479" s="195">
        <f>IF(N479="sníž. přenesená",J479,0)</f>
        <v>0</v>
      </c>
      <c r="BI479" s="195">
        <f>IF(N479="nulová",J479,0)</f>
        <v>0</v>
      </c>
      <c r="BJ479" s="17" t="s">
        <v>145</v>
      </c>
      <c r="BK479" s="195">
        <f>ROUND(I479*H479,2)</f>
        <v>0</v>
      </c>
      <c r="BL479" s="17" t="s">
        <v>232</v>
      </c>
      <c r="BM479" s="194" t="s">
        <v>537</v>
      </c>
    </row>
    <row r="480" spans="1:65" s="2" customFormat="1" ht="24.2" customHeight="1" x14ac:dyDescent="0.2">
      <c r="A480" s="34"/>
      <c r="B480" s="35"/>
      <c r="C480" s="182" t="s">
        <v>538</v>
      </c>
      <c r="D480" s="182" t="s">
        <v>140</v>
      </c>
      <c r="E480" s="183" t="s">
        <v>539</v>
      </c>
      <c r="F480" s="184" t="s">
        <v>540</v>
      </c>
      <c r="G480" s="185" t="s">
        <v>143</v>
      </c>
      <c r="H480" s="186">
        <v>2</v>
      </c>
      <c r="I480" s="187"/>
      <c r="J480" s="188">
        <f>ROUND(I480*H480,2)</f>
        <v>0</v>
      </c>
      <c r="K480" s="189"/>
      <c r="L480" s="39"/>
      <c r="M480" s="190" t="s">
        <v>1</v>
      </c>
      <c r="N480" s="191" t="s">
        <v>39</v>
      </c>
      <c r="O480" s="71"/>
      <c r="P480" s="192">
        <f>O480*H480</f>
        <v>0</v>
      </c>
      <c r="Q480" s="192">
        <v>2.2000000000000001E-4</v>
      </c>
      <c r="R480" s="192">
        <f>Q480*H480</f>
        <v>4.4000000000000002E-4</v>
      </c>
      <c r="S480" s="192">
        <v>0</v>
      </c>
      <c r="T480" s="193">
        <f>S480*H480</f>
        <v>0</v>
      </c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R480" s="194" t="s">
        <v>232</v>
      </c>
      <c r="AT480" s="194" t="s">
        <v>140</v>
      </c>
      <c r="AU480" s="194" t="s">
        <v>145</v>
      </c>
      <c r="AY480" s="17" t="s">
        <v>137</v>
      </c>
      <c r="BE480" s="195">
        <f>IF(N480="základní",J480,0)</f>
        <v>0</v>
      </c>
      <c r="BF480" s="195">
        <f>IF(N480="snížená",J480,0)</f>
        <v>0</v>
      </c>
      <c r="BG480" s="195">
        <f>IF(N480="zákl. přenesená",J480,0)</f>
        <v>0</v>
      </c>
      <c r="BH480" s="195">
        <f>IF(N480="sníž. přenesená",J480,0)</f>
        <v>0</v>
      </c>
      <c r="BI480" s="195">
        <f>IF(N480="nulová",J480,0)</f>
        <v>0</v>
      </c>
      <c r="BJ480" s="17" t="s">
        <v>145</v>
      </c>
      <c r="BK480" s="195">
        <f>ROUND(I480*H480,2)</f>
        <v>0</v>
      </c>
      <c r="BL480" s="17" t="s">
        <v>232</v>
      </c>
      <c r="BM480" s="194" t="s">
        <v>541</v>
      </c>
    </row>
    <row r="481" spans="1:65" s="13" customFormat="1" ht="11.25" x14ac:dyDescent="0.2">
      <c r="B481" s="196"/>
      <c r="C481" s="197"/>
      <c r="D481" s="198" t="s">
        <v>147</v>
      </c>
      <c r="E481" s="199" t="s">
        <v>1</v>
      </c>
      <c r="F481" s="200" t="s">
        <v>542</v>
      </c>
      <c r="G481" s="197"/>
      <c r="H481" s="199" t="s">
        <v>1</v>
      </c>
      <c r="I481" s="201"/>
      <c r="J481" s="197"/>
      <c r="K481" s="197"/>
      <c r="L481" s="202"/>
      <c r="M481" s="203"/>
      <c r="N481" s="204"/>
      <c r="O481" s="204"/>
      <c r="P481" s="204"/>
      <c r="Q481" s="204"/>
      <c r="R481" s="204"/>
      <c r="S481" s="204"/>
      <c r="T481" s="205"/>
      <c r="AT481" s="206" t="s">
        <v>147</v>
      </c>
      <c r="AU481" s="206" t="s">
        <v>145</v>
      </c>
      <c r="AV481" s="13" t="s">
        <v>78</v>
      </c>
      <c r="AW481" s="13" t="s">
        <v>30</v>
      </c>
      <c r="AX481" s="13" t="s">
        <v>73</v>
      </c>
      <c r="AY481" s="206" t="s">
        <v>137</v>
      </c>
    </row>
    <row r="482" spans="1:65" s="14" customFormat="1" ht="11.25" x14ac:dyDescent="0.2">
      <c r="B482" s="207"/>
      <c r="C482" s="208"/>
      <c r="D482" s="198" t="s">
        <v>147</v>
      </c>
      <c r="E482" s="209" t="s">
        <v>1</v>
      </c>
      <c r="F482" s="210" t="s">
        <v>543</v>
      </c>
      <c r="G482" s="208"/>
      <c r="H482" s="211">
        <v>2</v>
      </c>
      <c r="I482" s="212"/>
      <c r="J482" s="208"/>
      <c r="K482" s="208"/>
      <c r="L482" s="213"/>
      <c r="M482" s="214"/>
      <c r="N482" s="215"/>
      <c r="O482" s="215"/>
      <c r="P482" s="215"/>
      <c r="Q482" s="215"/>
      <c r="R482" s="215"/>
      <c r="S482" s="215"/>
      <c r="T482" s="216"/>
      <c r="AT482" s="217" t="s">
        <v>147</v>
      </c>
      <c r="AU482" s="217" t="s">
        <v>145</v>
      </c>
      <c r="AV482" s="14" t="s">
        <v>145</v>
      </c>
      <c r="AW482" s="14" t="s">
        <v>30</v>
      </c>
      <c r="AX482" s="14" t="s">
        <v>78</v>
      </c>
      <c r="AY482" s="217" t="s">
        <v>137</v>
      </c>
    </row>
    <row r="483" spans="1:65" s="2" customFormat="1" ht="16.5" customHeight="1" x14ac:dyDescent="0.2">
      <c r="A483" s="34"/>
      <c r="B483" s="35"/>
      <c r="C483" s="229" t="s">
        <v>544</v>
      </c>
      <c r="D483" s="229" t="s">
        <v>416</v>
      </c>
      <c r="E483" s="230" t="s">
        <v>545</v>
      </c>
      <c r="F483" s="231" t="s">
        <v>546</v>
      </c>
      <c r="G483" s="232" t="s">
        <v>143</v>
      </c>
      <c r="H483" s="233">
        <v>3</v>
      </c>
      <c r="I483" s="234"/>
      <c r="J483" s="235">
        <f>ROUND(I483*H483,2)</f>
        <v>0</v>
      </c>
      <c r="K483" s="236"/>
      <c r="L483" s="237"/>
      <c r="M483" s="238" t="s">
        <v>1</v>
      </c>
      <c r="N483" s="239" t="s">
        <v>39</v>
      </c>
      <c r="O483" s="71"/>
      <c r="P483" s="192">
        <f>O483*H483</f>
        <v>0</v>
      </c>
      <c r="Q483" s="192">
        <v>1.0000000000000001E-5</v>
      </c>
      <c r="R483" s="192">
        <f>Q483*H483</f>
        <v>3.0000000000000004E-5</v>
      </c>
      <c r="S483" s="192">
        <v>0</v>
      </c>
      <c r="T483" s="193">
        <f>S483*H483</f>
        <v>0</v>
      </c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R483" s="194" t="s">
        <v>306</v>
      </c>
      <c r="AT483" s="194" t="s">
        <v>416</v>
      </c>
      <c r="AU483" s="194" t="s">
        <v>145</v>
      </c>
      <c r="AY483" s="17" t="s">
        <v>137</v>
      </c>
      <c r="BE483" s="195">
        <f>IF(N483="základní",J483,0)</f>
        <v>0</v>
      </c>
      <c r="BF483" s="195">
        <f>IF(N483="snížená",J483,0)</f>
        <v>0</v>
      </c>
      <c r="BG483" s="195">
        <f>IF(N483="zákl. přenesená",J483,0)</f>
        <v>0</v>
      </c>
      <c r="BH483" s="195">
        <f>IF(N483="sníž. přenesená",J483,0)</f>
        <v>0</v>
      </c>
      <c r="BI483" s="195">
        <f>IF(N483="nulová",J483,0)</f>
        <v>0</v>
      </c>
      <c r="BJ483" s="17" t="s">
        <v>145</v>
      </c>
      <c r="BK483" s="195">
        <f>ROUND(I483*H483,2)</f>
        <v>0</v>
      </c>
      <c r="BL483" s="17" t="s">
        <v>232</v>
      </c>
      <c r="BM483" s="194" t="s">
        <v>547</v>
      </c>
    </row>
    <row r="484" spans="1:65" s="13" customFormat="1" ht="11.25" x14ac:dyDescent="0.2">
      <c r="B484" s="196"/>
      <c r="C484" s="197"/>
      <c r="D484" s="198" t="s">
        <v>147</v>
      </c>
      <c r="E484" s="199" t="s">
        <v>1</v>
      </c>
      <c r="F484" s="200" t="s">
        <v>548</v>
      </c>
      <c r="G484" s="197"/>
      <c r="H484" s="199" t="s">
        <v>1</v>
      </c>
      <c r="I484" s="201"/>
      <c r="J484" s="197"/>
      <c r="K484" s="197"/>
      <c r="L484" s="202"/>
      <c r="M484" s="203"/>
      <c r="N484" s="204"/>
      <c r="O484" s="204"/>
      <c r="P484" s="204"/>
      <c r="Q484" s="204"/>
      <c r="R484" s="204"/>
      <c r="S484" s="204"/>
      <c r="T484" s="205"/>
      <c r="AT484" s="206" t="s">
        <v>147</v>
      </c>
      <c r="AU484" s="206" t="s">
        <v>145</v>
      </c>
      <c r="AV484" s="13" t="s">
        <v>78</v>
      </c>
      <c r="AW484" s="13" t="s">
        <v>30</v>
      </c>
      <c r="AX484" s="13" t="s">
        <v>73</v>
      </c>
      <c r="AY484" s="206" t="s">
        <v>137</v>
      </c>
    </row>
    <row r="485" spans="1:65" s="14" customFormat="1" ht="11.25" x14ac:dyDescent="0.2">
      <c r="B485" s="207"/>
      <c r="C485" s="208"/>
      <c r="D485" s="198" t="s">
        <v>147</v>
      </c>
      <c r="E485" s="209" t="s">
        <v>1</v>
      </c>
      <c r="F485" s="210" t="s">
        <v>138</v>
      </c>
      <c r="G485" s="208"/>
      <c r="H485" s="211">
        <v>3</v>
      </c>
      <c r="I485" s="212"/>
      <c r="J485" s="208"/>
      <c r="K485" s="208"/>
      <c r="L485" s="213"/>
      <c r="M485" s="214"/>
      <c r="N485" s="215"/>
      <c r="O485" s="215"/>
      <c r="P485" s="215"/>
      <c r="Q485" s="215"/>
      <c r="R485" s="215"/>
      <c r="S485" s="215"/>
      <c r="T485" s="216"/>
      <c r="AT485" s="217" t="s">
        <v>147</v>
      </c>
      <c r="AU485" s="217" t="s">
        <v>145</v>
      </c>
      <c r="AV485" s="14" t="s">
        <v>145</v>
      </c>
      <c r="AW485" s="14" t="s">
        <v>30</v>
      </c>
      <c r="AX485" s="14" t="s">
        <v>78</v>
      </c>
      <c r="AY485" s="217" t="s">
        <v>137</v>
      </c>
    </row>
    <row r="486" spans="1:65" s="2" customFormat="1" ht="21.75" customHeight="1" x14ac:dyDescent="0.2">
      <c r="A486" s="34"/>
      <c r="B486" s="35"/>
      <c r="C486" s="182" t="s">
        <v>549</v>
      </c>
      <c r="D486" s="182" t="s">
        <v>140</v>
      </c>
      <c r="E486" s="183" t="s">
        <v>550</v>
      </c>
      <c r="F486" s="184" t="s">
        <v>551</v>
      </c>
      <c r="G486" s="185" t="s">
        <v>161</v>
      </c>
      <c r="H486" s="186">
        <v>13.5</v>
      </c>
      <c r="I486" s="187"/>
      <c r="J486" s="188">
        <f>ROUND(I486*H486,2)</f>
        <v>0</v>
      </c>
      <c r="K486" s="189"/>
      <c r="L486" s="39"/>
      <c r="M486" s="190" t="s">
        <v>1</v>
      </c>
      <c r="N486" s="191" t="s">
        <v>39</v>
      </c>
      <c r="O486" s="71"/>
      <c r="P486" s="192">
        <f>O486*H486</f>
        <v>0</v>
      </c>
      <c r="Q486" s="192">
        <v>0</v>
      </c>
      <c r="R486" s="192">
        <f>Q486*H486</f>
        <v>0</v>
      </c>
      <c r="S486" s="192">
        <v>0</v>
      </c>
      <c r="T486" s="193">
        <f>S486*H486</f>
        <v>0</v>
      </c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R486" s="194" t="s">
        <v>232</v>
      </c>
      <c r="AT486" s="194" t="s">
        <v>140</v>
      </c>
      <c r="AU486" s="194" t="s">
        <v>145</v>
      </c>
      <c r="AY486" s="17" t="s">
        <v>137</v>
      </c>
      <c r="BE486" s="195">
        <f>IF(N486="základní",J486,0)</f>
        <v>0</v>
      </c>
      <c r="BF486" s="195">
        <f>IF(N486="snížená",J486,0)</f>
        <v>0</v>
      </c>
      <c r="BG486" s="195">
        <f>IF(N486="zákl. přenesená",J486,0)</f>
        <v>0</v>
      </c>
      <c r="BH486" s="195">
        <f>IF(N486="sníž. přenesená",J486,0)</f>
        <v>0</v>
      </c>
      <c r="BI486" s="195">
        <f>IF(N486="nulová",J486,0)</f>
        <v>0</v>
      </c>
      <c r="BJ486" s="17" t="s">
        <v>145</v>
      </c>
      <c r="BK486" s="195">
        <f>ROUND(I486*H486,2)</f>
        <v>0</v>
      </c>
      <c r="BL486" s="17" t="s">
        <v>232</v>
      </c>
      <c r="BM486" s="194" t="s">
        <v>552</v>
      </c>
    </row>
    <row r="487" spans="1:65" s="14" customFormat="1" ht="11.25" x14ac:dyDescent="0.2">
      <c r="B487" s="207"/>
      <c r="C487" s="208"/>
      <c r="D487" s="198" t="s">
        <v>147</v>
      </c>
      <c r="E487" s="209" t="s">
        <v>1</v>
      </c>
      <c r="F487" s="210" t="s">
        <v>553</v>
      </c>
      <c r="G487" s="208"/>
      <c r="H487" s="211">
        <v>13.5</v>
      </c>
      <c r="I487" s="212"/>
      <c r="J487" s="208"/>
      <c r="K487" s="208"/>
      <c r="L487" s="213"/>
      <c r="M487" s="214"/>
      <c r="N487" s="215"/>
      <c r="O487" s="215"/>
      <c r="P487" s="215"/>
      <c r="Q487" s="215"/>
      <c r="R487" s="215"/>
      <c r="S487" s="215"/>
      <c r="T487" s="216"/>
      <c r="AT487" s="217" t="s">
        <v>147</v>
      </c>
      <c r="AU487" s="217" t="s">
        <v>145</v>
      </c>
      <c r="AV487" s="14" t="s">
        <v>145</v>
      </c>
      <c r="AW487" s="14" t="s">
        <v>30</v>
      </c>
      <c r="AX487" s="14" t="s">
        <v>78</v>
      </c>
      <c r="AY487" s="217" t="s">
        <v>137</v>
      </c>
    </row>
    <row r="488" spans="1:65" s="2" customFormat="1" ht="16.5" customHeight="1" x14ac:dyDescent="0.2">
      <c r="A488" s="34"/>
      <c r="B488" s="35"/>
      <c r="C488" s="182" t="s">
        <v>554</v>
      </c>
      <c r="D488" s="182" t="s">
        <v>140</v>
      </c>
      <c r="E488" s="183" t="s">
        <v>555</v>
      </c>
      <c r="F488" s="184" t="s">
        <v>556</v>
      </c>
      <c r="G488" s="185" t="s">
        <v>143</v>
      </c>
      <c r="H488" s="186">
        <v>2</v>
      </c>
      <c r="I488" s="187"/>
      <c r="J488" s="188">
        <f>ROUND(I488*H488,2)</f>
        <v>0</v>
      </c>
      <c r="K488" s="189"/>
      <c r="L488" s="39"/>
      <c r="M488" s="190" t="s">
        <v>1</v>
      </c>
      <c r="N488" s="191" t="s">
        <v>39</v>
      </c>
      <c r="O488" s="71"/>
      <c r="P488" s="192">
        <f>O488*H488</f>
        <v>0</v>
      </c>
      <c r="Q488" s="192">
        <v>1.09E-3</v>
      </c>
      <c r="R488" s="192">
        <f>Q488*H488</f>
        <v>2.1800000000000001E-3</v>
      </c>
      <c r="S488" s="192">
        <v>0</v>
      </c>
      <c r="T488" s="193">
        <f>S488*H488</f>
        <v>0</v>
      </c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R488" s="194" t="s">
        <v>232</v>
      </c>
      <c r="AT488" s="194" t="s">
        <v>140</v>
      </c>
      <c r="AU488" s="194" t="s">
        <v>145</v>
      </c>
      <c r="AY488" s="17" t="s">
        <v>137</v>
      </c>
      <c r="BE488" s="195">
        <f>IF(N488="základní",J488,0)</f>
        <v>0</v>
      </c>
      <c r="BF488" s="195">
        <f>IF(N488="snížená",J488,0)</f>
        <v>0</v>
      </c>
      <c r="BG488" s="195">
        <f>IF(N488="zákl. přenesená",J488,0)</f>
        <v>0</v>
      </c>
      <c r="BH488" s="195">
        <f>IF(N488="sníž. přenesená",J488,0)</f>
        <v>0</v>
      </c>
      <c r="BI488" s="195">
        <f>IF(N488="nulová",J488,0)</f>
        <v>0</v>
      </c>
      <c r="BJ488" s="17" t="s">
        <v>145</v>
      </c>
      <c r="BK488" s="195">
        <f>ROUND(I488*H488,2)</f>
        <v>0</v>
      </c>
      <c r="BL488" s="17" t="s">
        <v>232</v>
      </c>
      <c r="BM488" s="194" t="s">
        <v>557</v>
      </c>
    </row>
    <row r="489" spans="1:65" s="13" customFormat="1" ht="11.25" x14ac:dyDescent="0.2">
      <c r="B489" s="196"/>
      <c r="C489" s="197"/>
      <c r="D489" s="198" t="s">
        <v>147</v>
      </c>
      <c r="E489" s="199" t="s">
        <v>1</v>
      </c>
      <c r="F489" s="200" t="s">
        <v>558</v>
      </c>
      <c r="G489" s="197"/>
      <c r="H489" s="199" t="s">
        <v>1</v>
      </c>
      <c r="I489" s="201"/>
      <c r="J489" s="197"/>
      <c r="K489" s="197"/>
      <c r="L489" s="202"/>
      <c r="M489" s="203"/>
      <c r="N489" s="204"/>
      <c r="O489" s="204"/>
      <c r="P489" s="204"/>
      <c r="Q489" s="204"/>
      <c r="R489" s="204"/>
      <c r="S489" s="204"/>
      <c r="T489" s="205"/>
      <c r="AT489" s="206" t="s">
        <v>147</v>
      </c>
      <c r="AU489" s="206" t="s">
        <v>145</v>
      </c>
      <c r="AV489" s="13" t="s">
        <v>78</v>
      </c>
      <c r="AW489" s="13" t="s">
        <v>30</v>
      </c>
      <c r="AX489" s="13" t="s">
        <v>73</v>
      </c>
      <c r="AY489" s="206" t="s">
        <v>137</v>
      </c>
    </row>
    <row r="490" spans="1:65" s="14" customFormat="1" ht="11.25" x14ac:dyDescent="0.2">
      <c r="B490" s="207"/>
      <c r="C490" s="208"/>
      <c r="D490" s="198" t="s">
        <v>147</v>
      </c>
      <c r="E490" s="209" t="s">
        <v>1</v>
      </c>
      <c r="F490" s="210" t="s">
        <v>543</v>
      </c>
      <c r="G490" s="208"/>
      <c r="H490" s="211">
        <v>2</v>
      </c>
      <c r="I490" s="212"/>
      <c r="J490" s="208"/>
      <c r="K490" s="208"/>
      <c r="L490" s="213"/>
      <c r="M490" s="214"/>
      <c r="N490" s="215"/>
      <c r="O490" s="215"/>
      <c r="P490" s="215"/>
      <c r="Q490" s="215"/>
      <c r="R490" s="215"/>
      <c r="S490" s="215"/>
      <c r="T490" s="216"/>
      <c r="AT490" s="217" t="s">
        <v>147</v>
      </c>
      <c r="AU490" s="217" t="s">
        <v>145</v>
      </c>
      <c r="AV490" s="14" t="s">
        <v>145</v>
      </c>
      <c r="AW490" s="14" t="s">
        <v>30</v>
      </c>
      <c r="AX490" s="14" t="s">
        <v>78</v>
      </c>
      <c r="AY490" s="217" t="s">
        <v>137</v>
      </c>
    </row>
    <row r="491" spans="1:65" s="2" customFormat="1" ht="24.2" customHeight="1" x14ac:dyDescent="0.2">
      <c r="A491" s="34"/>
      <c r="B491" s="35"/>
      <c r="C491" s="182" t="s">
        <v>559</v>
      </c>
      <c r="D491" s="182" t="s">
        <v>140</v>
      </c>
      <c r="E491" s="183" t="s">
        <v>560</v>
      </c>
      <c r="F491" s="184" t="s">
        <v>561</v>
      </c>
      <c r="G491" s="185" t="s">
        <v>373</v>
      </c>
      <c r="H491" s="186">
        <v>1.6E-2</v>
      </c>
      <c r="I491" s="187"/>
      <c r="J491" s="188">
        <f>ROUND(I491*H491,2)</f>
        <v>0</v>
      </c>
      <c r="K491" s="189"/>
      <c r="L491" s="39"/>
      <c r="M491" s="190" t="s">
        <v>1</v>
      </c>
      <c r="N491" s="191" t="s">
        <v>39</v>
      </c>
      <c r="O491" s="71"/>
      <c r="P491" s="192">
        <f>O491*H491</f>
        <v>0</v>
      </c>
      <c r="Q491" s="192">
        <v>0</v>
      </c>
      <c r="R491" s="192">
        <f>Q491*H491</f>
        <v>0</v>
      </c>
      <c r="S491" s="192">
        <v>0</v>
      </c>
      <c r="T491" s="193">
        <f>S491*H491</f>
        <v>0</v>
      </c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R491" s="194" t="s">
        <v>232</v>
      </c>
      <c r="AT491" s="194" t="s">
        <v>140</v>
      </c>
      <c r="AU491" s="194" t="s">
        <v>145</v>
      </c>
      <c r="AY491" s="17" t="s">
        <v>137</v>
      </c>
      <c r="BE491" s="195">
        <f>IF(N491="základní",J491,0)</f>
        <v>0</v>
      </c>
      <c r="BF491" s="195">
        <f>IF(N491="snížená",J491,0)</f>
        <v>0</v>
      </c>
      <c r="BG491" s="195">
        <f>IF(N491="zákl. přenesená",J491,0)</f>
        <v>0</v>
      </c>
      <c r="BH491" s="195">
        <f>IF(N491="sníž. přenesená",J491,0)</f>
        <v>0</v>
      </c>
      <c r="BI491" s="195">
        <f>IF(N491="nulová",J491,0)</f>
        <v>0</v>
      </c>
      <c r="BJ491" s="17" t="s">
        <v>145</v>
      </c>
      <c r="BK491" s="195">
        <f>ROUND(I491*H491,2)</f>
        <v>0</v>
      </c>
      <c r="BL491" s="17" t="s">
        <v>232</v>
      </c>
      <c r="BM491" s="194" t="s">
        <v>562</v>
      </c>
    </row>
    <row r="492" spans="1:65" s="2" customFormat="1" ht="33" customHeight="1" x14ac:dyDescent="0.2">
      <c r="A492" s="34"/>
      <c r="B492" s="35"/>
      <c r="C492" s="182" t="s">
        <v>563</v>
      </c>
      <c r="D492" s="182" t="s">
        <v>140</v>
      </c>
      <c r="E492" s="183" t="s">
        <v>564</v>
      </c>
      <c r="F492" s="184" t="s">
        <v>565</v>
      </c>
      <c r="G492" s="185" t="s">
        <v>373</v>
      </c>
      <c r="H492" s="186">
        <v>3.2000000000000001E-2</v>
      </c>
      <c r="I492" s="187"/>
      <c r="J492" s="188">
        <f>ROUND(I492*H492,2)</f>
        <v>0</v>
      </c>
      <c r="K492" s="189"/>
      <c r="L492" s="39"/>
      <c r="M492" s="190" t="s">
        <v>1</v>
      </c>
      <c r="N492" s="191" t="s">
        <v>39</v>
      </c>
      <c r="O492" s="71"/>
      <c r="P492" s="192">
        <f>O492*H492</f>
        <v>0</v>
      </c>
      <c r="Q492" s="192">
        <v>0</v>
      </c>
      <c r="R492" s="192">
        <f>Q492*H492</f>
        <v>0</v>
      </c>
      <c r="S492" s="192">
        <v>0</v>
      </c>
      <c r="T492" s="193">
        <f>S492*H492</f>
        <v>0</v>
      </c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R492" s="194" t="s">
        <v>232</v>
      </c>
      <c r="AT492" s="194" t="s">
        <v>140</v>
      </c>
      <c r="AU492" s="194" t="s">
        <v>145</v>
      </c>
      <c r="AY492" s="17" t="s">
        <v>137</v>
      </c>
      <c r="BE492" s="195">
        <f>IF(N492="základní",J492,0)</f>
        <v>0</v>
      </c>
      <c r="BF492" s="195">
        <f>IF(N492="snížená",J492,0)</f>
        <v>0</v>
      </c>
      <c r="BG492" s="195">
        <f>IF(N492="zákl. přenesená",J492,0)</f>
        <v>0</v>
      </c>
      <c r="BH492" s="195">
        <f>IF(N492="sníž. přenesená",J492,0)</f>
        <v>0</v>
      </c>
      <c r="BI492" s="195">
        <f>IF(N492="nulová",J492,0)</f>
        <v>0</v>
      </c>
      <c r="BJ492" s="17" t="s">
        <v>145</v>
      </c>
      <c r="BK492" s="195">
        <f>ROUND(I492*H492,2)</f>
        <v>0</v>
      </c>
      <c r="BL492" s="17" t="s">
        <v>232</v>
      </c>
      <c r="BM492" s="194" t="s">
        <v>566</v>
      </c>
    </row>
    <row r="493" spans="1:65" s="14" customFormat="1" ht="11.25" x14ac:dyDescent="0.2">
      <c r="B493" s="207"/>
      <c r="C493" s="208"/>
      <c r="D493" s="198" t="s">
        <v>147</v>
      </c>
      <c r="E493" s="208"/>
      <c r="F493" s="210" t="s">
        <v>567</v>
      </c>
      <c r="G493" s="208"/>
      <c r="H493" s="211">
        <v>3.2000000000000001E-2</v>
      </c>
      <c r="I493" s="212"/>
      <c r="J493" s="208"/>
      <c r="K493" s="208"/>
      <c r="L493" s="213"/>
      <c r="M493" s="214"/>
      <c r="N493" s="215"/>
      <c r="O493" s="215"/>
      <c r="P493" s="215"/>
      <c r="Q493" s="215"/>
      <c r="R493" s="215"/>
      <c r="S493" s="215"/>
      <c r="T493" s="216"/>
      <c r="AT493" s="217" t="s">
        <v>147</v>
      </c>
      <c r="AU493" s="217" t="s">
        <v>145</v>
      </c>
      <c r="AV493" s="14" t="s">
        <v>145</v>
      </c>
      <c r="AW493" s="14" t="s">
        <v>4</v>
      </c>
      <c r="AX493" s="14" t="s">
        <v>78</v>
      </c>
      <c r="AY493" s="217" t="s">
        <v>137</v>
      </c>
    </row>
    <row r="494" spans="1:65" s="12" customFormat="1" ht="22.9" customHeight="1" x14ac:dyDescent="0.2">
      <c r="B494" s="166"/>
      <c r="C494" s="167"/>
      <c r="D494" s="168" t="s">
        <v>72</v>
      </c>
      <c r="E494" s="180" t="s">
        <v>568</v>
      </c>
      <c r="F494" s="180" t="s">
        <v>569</v>
      </c>
      <c r="G494" s="167"/>
      <c r="H494" s="167"/>
      <c r="I494" s="170"/>
      <c r="J494" s="181">
        <f>BK494</f>
        <v>0</v>
      </c>
      <c r="K494" s="167"/>
      <c r="L494" s="172"/>
      <c r="M494" s="173"/>
      <c r="N494" s="174"/>
      <c r="O494" s="174"/>
      <c r="P494" s="175">
        <f>SUM(P495:P578)</f>
        <v>0</v>
      </c>
      <c r="Q494" s="174"/>
      <c r="R494" s="175">
        <f>SUM(R495:R578)</f>
        <v>3.7630000000000004E-2</v>
      </c>
      <c r="S494" s="174"/>
      <c r="T494" s="176">
        <f>SUM(T495:T578)</f>
        <v>2.5610000000000001E-2</v>
      </c>
      <c r="AR494" s="177" t="s">
        <v>145</v>
      </c>
      <c r="AT494" s="178" t="s">
        <v>72</v>
      </c>
      <c r="AU494" s="178" t="s">
        <v>78</v>
      </c>
      <c r="AY494" s="177" t="s">
        <v>137</v>
      </c>
      <c r="BK494" s="179">
        <f>SUM(BK495:BK578)</f>
        <v>0</v>
      </c>
    </row>
    <row r="495" spans="1:65" s="2" customFormat="1" ht="16.5" customHeight="1" x14ac:dyDescent="0.2">
      <c r="A495" s="34"/>
      <c r="B495" s="35"/>
      <c r="C495" s="182" t="s">
        <v>570</v>
      </c>
      <c r="D495" s="182" t="s">
        <v>140</v>
      </c>
      <c r="E495" s="183" t="s">
        <v>571</v>
      </c>
      <c r="F495" s="184" t="s">
        <v>572</v>
      </c>
      <c r="G495" s="185" t="s">
        <v>161</v>
      </c>
      <c r="H495" s="186">
        <v>15</v>
      </c>
      <c r="I495" s="187"/>
      <c r="J495" s="188">
        <f>ROUND(I495*H495,2)</f>
        <v>0</v>
      </c>
      <c r="K495" s="189"/>
      <c r="L495" s="39"/>
      <c r="M495" s="190" t="s">
        <v>1</v>
      </c>
      <c r="N495" s="191" t="s">
        <v>39</v>
      </c>
      <c r="O495" s="71"/>
      <c r="P495" s="192">
        <f>O495*H495</f>
        <v>0</v>
      </c>
      <c r="Q495" s="192">
        <v>0</v>
      </c>
      <c r="R495" s="192">
        <f>Q495*H495</f>
        <v>0</v>
      </c>
      <c r="S495" s="192">
        <v>2.7999999999999998E-4</v>
      </c>
      <c r="T495" s="193">
        <f>S495*H495</f>
        <v>4.1999999999999997E-3</v>
      </c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R495" s="194" t="s">
        <v>232</v>
      </c>
      <c r="AT495" s="194" t="s">
        <v>140</v>
      </c>
      <c r="AU495" s="194" t="s">
        <v>145</v>
      </c>
      <c r="AY495" s="17" t="s">
        <v>137</v>
      </c>
      <c r="BE495" s="195">
        <f>IF(N495="základní",J495,0)</f>
        <v>0</v>
      </c>
      <c r="BF495" s="195">
        <f>IF(N495="snížená",J495,0)</f>
        <v>0</v>
      </c>
      <c r="BG495" s="195">
        <f>IF(N495="zákl. přenesená",J495,0)</f>
        <v>0</v>
      </c>
      <c r="BH495" s="195">
        <f>IF(N495="sníž. přenesená",J495,0)</f>
        <v>0</v>
      </c>
      <c r="BI495" s="195">
        <f>IF(N495="nulová",J495,0)</f>
        <v>0</v>
      </c>
      <c r="BJ495" s="17" t="s">
        <v>145</v>
      </c>
      <c r="BK495" s="195">
        <f>ROUND(I495*H495,2)</f>
        <v>0</v>
      </c>
      <c r="BL495" s="17" t="s">
        <v>232</v>
      </c>
      <c r="BM495" s="194" t="s">
        <v>573</v>
      </c>
    </row>
    <row r="496" spans="1:65" s="13" customFormat="1" ht="11.25" x14ac:dyDescent="0.2">
      <c r="B496" s="196"/>
      <c r="C496" s="197"/>
      <c r="D496" s="198" t="s">
        <v>147</v>
      </c>
      <c r="E496" s="199" t="s">
        <v>1</v>
      </c>
      <c r="F496" s="200" t="s">
        <v>574</v>
      </c>
      <c r="G496" s="197"/>
      <c r="H496" s="199" t="s">
        <v>1</v>
      </c>
      <c r="I496" s="201"/>
      <c r="J496" s="197"/>
      <c r="K496" s="197"/>
      <c r="L496" s="202"/>
      <c r="M496" s="203"/>
      <c r="N496" s="204"/>
      <c r="O496" s="204"/>
      <c r="P496" s="204"/>
      <c r="Q496" s="204"/>
      <c r="R496" s="204"/>
      <c r="S496" s="204"/>
      <c r="T496" s="205"/>
      <c r="AT496" s="206" t="s">
        <v>147</v>
      </c>
      <c r="AU496" s="206" t="s">
        <v>145</v>
      </c>
      <c r="AV496" s="13" t="s">
        <v>78</v>
      </c>
      <c r="AW496" s="13" t="s">
        <v>30</v>
      </c>
      <c r="AX496" s="13" t="s">
        <v>73</v>
      </c>
      <c r="AY496" s="206" t="s">
        <v>137</v>
      </c>
    </row>
    <row r="497" spans="1:65" s="14" customFormat="1" ht="11.25" x14ac:dyDescent="0.2">
      <c r="B497" s="207"/>
      <c r="C497" s="208"/>
      <c r="D497" s="198" t="s">
        <v>147</v>
      </c>
      <c r="E497" s="209" t="s">
        <v>1</v>
      </c>
      <c r="F497" s="210" t="s">
        <v>349</v>
      </c>
      <c r="G497" s="208"/>
      <c r="H497" s="211">
        <v>6</v>
      </c>
      <c r="I497" s="212"/>
      <c r="J497" s="208"/>
      <c r="K497" s="208"/>
      <c r="L497" s="213"/>
      <c r="M497" s="214"/>
      <c r="N497" s="215"/>
      <c r="O497" s="215"/>
      <c r="P497" s="215"/>
      <c r="Q497" s="215"/>
      <c r="R497" s="215"/>
      <c r="S497" s="215"/>
      <c r="T497" s="216"/>
      <c r="AT497" s="217" t="s">
        <v>147</v>
      </c>
      <c r="AU497" s="217" t="s">
        <v>145</v>
      </c>
      <c r="AV497" s="14" t="s">
        <v>145</v>
      </c>
      <c r="AW497" s="14" t="s">
        <v>30</v>
      </c>
      <c r="AX497" s="14" t="s">
        <v>73</v>
      </c>
      <c r="AY497" s="217" t="s">
        <v>137</v>
      </c>
    </row>
    <row r="498" spans="1:65" s="13" customFormat="1" ht="11.25" x14ac:dyDescent="0.2">
      <c r="B498" s="196"/>
      <c r="C498" s="197"/>
      <c r="D498" s="198" t="s">
        <v>147</v>
      </c>
      <c r="E498" s="199" t="s">
        <v>1</v>
      </c>
      <c r="F498" s="200" t="s">
        <v>575</v>
      </c>
      <c r="G498" s="197"/>
      <c r="H498" s="199" t="s">
        <v>1</v>
      </c>
      <c r="I498" s="201"/>
      <c r="J498" s="197"/>
      <c r="K498" s="197"/>
      <c r="L498" s="202"/>
      <c r="M498" s="203"/>
      <c r="N498" s="204"/>
      <c r="O498" s="204"/>
      <c r="P498" s="204"/>
      <c r="Q498" s="204"/>
      <c r="R498" s="204"/>
      <c r="S498" s="204"/>
      <c r="T498" s="205"/>
      <c r="AT498" s="206" t="s">
        <v>147</v>
      </c>
      <c r="AU498" s="206" t="s">
        <v>145</v>
      </c>
      <c r="AV498" s="13" t="s">
        <v>78</v>
      </c>
      <c r="AW498" s="13" t="s">
        <v>30</v>
      </c>
      <c r="AX498" s="13" t="s">
        <v>73</v>
      </c>
      <c r="AY498" s="206" t="s">
        <v>137</v>
      </c>
    </row>
    <row r="499" spans="1:65" s="14" customFormat="1" ht="11.25" x14ac:dyDescent="0.2">
      <c r="B499" s="207"/>
      <c r="C499" s="208"/>
      <c r="D499" s="198" t="s">
        <v>147</v>
      </c>
      <c r="E499" s="209" t="s">
        <v>1</v>
      </c>
      <c r="F499" s="210" t="s">
        <v>78</v>
      </c>
      <c r="G499" s="208"/>
      <c r="H499" s="211">
        <v>1</v>
      </c>
      <c r="I499" s="212"/>
      <c r="J499" s="208"/>
      <c r="K499" s="208"/>
      <c r="L499" s="213"/>
      <c r="M499" s="214"/>
      <c r="N499" s="215"/>
      <c r="O499" s="215"/>
      <c r="P499" s="215"/>
      <c r="Q499" s="215"/>
      <c r="R499" s="215"/>
      <c r="S499" s="215"/>
      <c r="T499" s="216"/>
      <c r="AT499" s="217" t="s">
        <v>147</v>
      </c>
      <c r="AU499" s="217" t="s">
        <v>145</v>
      </c>
      <c r="AV499" s="14" t="s">
        <v>145</v>
      </c>
      <c r="AW499" s="14" t="s">
        <v>30</v>
      </c>
      <c r="AX499" s="14" t="s">
        <v>73</v>
      </c>
      <c r="AY499" s="217" t="s">
        <v>137</v>
      </c>
    </row>
    <row r="500" spans="1:65" s="13" customFormat="1" ht="11.25" x14ac:dyDescent="0.2">
      <c r="B500" s="196"/>
      <c r="C500" s="197"/>
      <c r="D500" s="198" t="s">
        <v>147</v>
      </c>
      <c r="E500" s="199" t="s">
        <v>1</v>
      </c>
      <c r="F500" s="200" t="s">
        <v>300</v>
      </c>
      <c r="G500" s="197"/>
      <c r="H500" s="199" t="s">
        <v>1</v>
      </c>
      <c r="I500" s="201"/>
      <c r="J500" s="197"/>
      <c r="K500" s="197"/>
      <c r="L500" s="202"/>
      <c r="M500" s="203"/>
      <c r="N500" s="204"/>
      <c r="O500" s="204"/>
      <c r="P500" s="204"/>
      <c r="Q500" s="204"/>
      <c r="R500" s="204"/>
      <c r="S500" s="204"/>
      <c r="T500" s="205"/>
      <c r="AT500" s="206" t="s">
        <v>147</v>
      </c>
      <c r="AU500" s="206" t="s">
        <v>145</v>
      </c>
      <c r="AV500" s="13" t="s">
        <v>78</v>
      </c>
      <c r="AW500" s="13" t="s">
        <v>30</v>
      </c>
      <c r="AX500" s="13" t="s">
        <v>73</v>
      </c>
      <c r="AY500" s="206" t="s">
        <v>137</v>
      </c>
    </row>
    <row r="501" spans="1:65" s="14" customFormat="1" ht="11.25" x14ac:dyDescent="0.2">
      <c r="B501" s="207"/>
      <c r="C501" s="208"/>
      <c r="D501" s="198" t="s">
        <v>147</v>
      </c>
      <c r="E501" s="209" t="s">
        <v>1</v>
      </c>
      <c r="F501" s="210" t="s">
        <v>576</v>
      </c>
      <c r="G501" s="208"/>
      <c r="H501" s="211">
        <v>8</v>
      </c>
      <c r="I501" s="212"/>
      <c r="J501" s="208"/>
      <c r="K501" s="208"/>
      <c r="L501" s="213"/>
      <c r="M501" s="214"/>
      <c r="N501" s="215"/>
      <c r="O501" s="215"/>
      <c r="P501" s="215"/>
      <c r="Q501" s="215"/>
      <c r="R501" s="215"/>
      <c r="S501" s="215"/>
      <c r="T501" s="216"/>
      <c r="AT501" s="217" t="s">
        <v>147</v>
      </c>
      <c r="AU501" s="217" t="s">
        <v>145</v>
      </c>
      <c r="AV501" s="14" t="s">
        <v>145</v>
      </c>
      <c r="AW501" s="14" t="s">
        <v>30</v>
      </c>
      <c r="AX501" s="14" t="s">
        <v>73</v>
      </c>
      <c r="AY501" s="217" t="s">
        <v>137</v>
      </c>
    </row>
    <row r="502" spans="1:65" s="15" customFormat="1" ht="11.25" x14ac:dyDescent="0.2">
      <c r="B502" s="218"/>
      <c r="C502" s="219"/>
      <c r="D502" s="198" t="s">
        <v>147</v>
      </c>
      <c r="E502" s="220" t="s">
        <v>1</v>
      </c>
      <c r="F502" s="221" t="s">
        <v>150</v>
      </c>
      <c r="G502" s="219"/>
      <c r="H502" s="222">
        <v>15</v>
      </c>
      <c r="I502" s="223"/>
      <c r="J502" s="219"/>
      <c r="K502" s="219"/>
      <c r="L502" s="224"/>
      <c r="M502" s="225"/>
      <c r="N502" s="226"/>
      <c r="O502" s="226"/>
      <c r="P502" s="226"/>
      <c r="Q502" s="226"/>
      <c r="R502" s="226"/>
      <c r="S502" s="226"/>
      <c r="T502" s="227"/>
      <c r="AT502" s="228" t="s">
        <v>147</v>
      </c>
      <c r="AU502" s="228" t="s">
        <v>145</v>
      </c>
      <c r="AV502" s="15" t="s">
        <v>144</v>
      </c>
      <c r="AW502" s="15" t="s">
        <v>30</v>
      </c>
      <c r="AX502" s="15" t="s">
        <v>78</v>
      </c>
      <c r="AY502" s="228" t="s">
        <v>137</v>
      </c>
    </row>
    <row r="503" spans="1:65" s="2" customFormat="1" ht="24.2" customHeight="1" x14ac:dyDescent="0.2">
      <c r="A503" s="34"/>
      <c r="B503" s="35"/>
      <c r="C503" s="182" t="s">
        <v>577</v>
      </c>
      <c r="D503" s="182" t="s">
        <v>140</v>
      </c>
      <c r="E503" s="183" t="s">
        <v>578</v>
      </c>
      <c r="F503" s="184" t="s">
        <v>579</v>
      </c>
      <c r="G503" s="185" t="s">
        <v>161</v>
      </c>
      <c r="H503" s="186">
        <v>29</v>
      </c>
      <c r="I503" s="187"/>
      <c r="J503" s="188">
        <f>ROUND(I503*H503,2)</f>
        <v>0</v>
      </c>
      <c r="K503" s="189"/>
      <c r="L503" s="39"/>
      <c r="M503" s="190" t="s">
        <v>1</v>
      </c>
      <c r="N503" s="191" t="s">
        <v>39</v>
      </c>
      <c r="O503" s="71"/>
      <c r="P503" s="192">
        <f>O503*H503</f>
        <v>0</v>
      </c>
      <c r="Q503" s="192">
        <v>9.7999999999999997E-4</v>
      </c>
      <c r="R503" s="192">
        <f>Q503*H503</f>
        <v>2.8420000000000001E-2</v>
      </c>
      <c r="S503" s="192">
        <v>0</v>
      </c>
      <c r="T503" s="193">
        <f>S503*H503</f>
        <v>0</v>
      </c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R503" s="194" t="s">
        <v>232</v>
      </c>
      <c r="AT503" s="194" t="s">
        <v>140</v>
      </c>
      <c r="AU503" s="194" t="s">
        <v>145</v>
      </c>
      <c r="AY503" s="17" t="s">
        <v>137</v>
      </c>
      <c r="BE503" s="195">
        <f>IF(N503="základní",J503,0)</f>
        <v>0</v>
      </c>
      <c r="BF503" s="195">
        <f>IF(N503="snížená",J503,0)</f>
        <v>0</v>
      </c>
      <c r="BG503" s="195">
        <f>IF(N503="zákl. přenesená",J503,0)</f>
        <v>0</v>
      </c>
      <c r="BH503" s="195">
        <f>IF(N503="sníž. přenesená",J503,0)</f>
        <v>0</v>
      </c>
      <c r="BI503" s="195">
        <f>IF(N503="nulová",J503,0)</f>
        <v>0</v>
      </c>
      <c r="BJ503" s="17" t="s">
        <v>145</v>
      </c>
      <c r="BK503" s="195">
        <f>ROUND(I503*H503,2)</f>
        <v>0</v>
      </c>
      <c r="BL503" s="17" t="s">
        <v>232</v>
      </c>
      <c r="BM503" s="194" t="s">
        <v>580</v>
      </c>
    </row>
    <row r="504" spans="1:65" s="13" customFormat="1" ht="11.25" x14ac:dyDescent="0.2">
      <c r="B504" s="196"/>
      <c r="C504" s="197"/>
      <c r="D504" s="198" t="s">
        <v>147</v>
      </c>
      <c r="E504" s="199" t="s">
        <v>1</v>
      </c>
      <c r="F504" s="200" t="s">
        <v>581</v>
      </c>
      <c r="G504" s="197"/>
      <c r="H504" s="199" t="s">
        <v>1</v>
      </c>
      <c r="I504" s="201"/>
      <c r="J504" s="197"/>
      <c r="K504" s="197"/>
      <c r="L504" s="202"/>
      <c r="M504" s="203"/>
      <c r="N504" s="204"/>
      <c r="O504" s="204"/>
      <c r="P504" s="204"/>
      <c r="Q504" s="204"/>
      <c r="R504" s="204"/>
      <c r="S504" s="204"/>
      <c r="T504" s="205"/>
      <c r="AT504" s="206" t="s">
        <v>147</v>
      </c>
      <c r="AU504" s="206" t="s">
        <v>145</v>
      </c>
      <c r="AV504" s="13" t="s">
        <v>78</v>
      </c>
      <c r="AW504" s="13" t="s">
        <v>30</v>
      </c>
      <c r="AX504" s="13" t="s">
        <v>73</v>
      </c>
      <c r="AY504" s="206" t="s">
        <v>137</v>
      </c>
    </row>
    <row r="505" spans="1:65" s="14" customFormat="1" ht="11.25" x14ac:dyDescent="0.2">
      <c r="B505" s="207"/>
      <c r="C505" s="208"/>
      <c r="D505" s="198" t="s">
        <v>147</v>
      </c>
      <c r="E505" s="209" t="s">
        <v>1</v>
      </c>
      <c r="F505" s="210" t="s">
        <v>582</v>
      </c>
      <c r="G505" s="208"/>
      <c r="H505" s="211">
        <v>10</v>
      </c>
      <c r="I505" s="212"/>
      <c r="J505" s="208"/>
      <c r="K505" s="208"/>
      <c r="L505" s="213"/>
      <c r="M505" s="214"/>
      <c r="N505" s="215"/>
      <c r="O505" s="215"/>
      <c r="P505" s="215"/>
      <c r="Q505" s="215"/>
      <c r="R505" s="215"/>
      <c r="S505" s="215"/>
      <c r="T505" s="216"/>
      <c r="AT505" s="217" t="s">
        <v>147</v>
      </c>
      <c r="AU505" s="217" t="s">
        <v>145</v>
      </c>
      <c r="AV505" s="14" t="s">
        <v>145</v>
      </c>
      <c r="AW505" s="14" t="s">
        <v>30</v>
      </c>
      <c r="AX505" s="14" t="s">
        <v>73</v>
      </c>
      <c r="AY505" s="217" t="s">
        <v>137</v>
      </c>
    </row>
    <row r="506" spans="1:65" s="13" customFormat="1" ht="11.25" x14ac:dyDescent="0.2">
      <c r="B506" s="196"/>
      <c r="C506" s="197"/>
      <c r="D506" s="198" t="s">
        <v>147</v>
      </c>
      <c r="E506" s="199" t="s">
        <v>1</v>
      </c>
      <c r="F506" s="200" t="s">
        <v>439</v>
      </c>
      <c r="G506" s="197"/>
      <c r="H506" s="199" t="s">
        <v>1</v>
      </c>
      <c r="I506" s="201"/>
      <c r="J506" s="197"/>
      <c r="K506" s="197"/>
      <c r="L506" s="202"/>
      <c r="M506" s="203"/>
      <c r="N506" s="204"/>
      <c r="O506" s="204"/>
      <c r="P506" s="204"/>
      <c r="Q506" s="204"/>
      <c r="R506" s="204"/>
      <c r="S506" s="204"/>
      <c r="T506" s="205"/>
      <c r="AT506" s="206" t="s">
        <v>147</v>
      </c>
      <c r="AU506" s="206" t="s">
        <v>145</v>
      </c>
      <c r="AV506" s="13" t="s">
        <v>78</v>
      </c>
      <c r="AW506" s="13" t="s">
        <v>30</v>
      </c>
      <c r="AX506" s="13" t="s">
        <v>73</v>
      </c>
      <c r="AY506" s="206" t="s">
        <v>137</v>
      </c>
    </row>
    <row r="507" spans="1:65" s="14" customFormat="1" ht="11.25" x14ac:dyDescent="0.2">
      <c r="B507" s="207"/>
      <c r="C507" s="208"/>
      <c r="D507" s="198" t="s">
        <v>147</v>
      </c>
      <c r="E507" s="209" t="s">
        <v>1</v>
      </c>
      <c r="F507" s="210" t="s">
        <v>583</v>
      </c>
      <c r="G507" s="208"/>
      <c r="H507" s="211">
        <v>19</v>
      </c>
      <c r="I507" s="212"/>
      <c r="J507" s="208"/>
      <c r="K507" s="208"/>
      <c r="L507" s="213"/>
      <c r="M507" s="214"/>
      <c r="N507" s="215"/>
      <c r="O507" s="215"/>
      <c r="P507" s="215"/>
      <c r="Q507" s="215"/>
      <c r="R507" s="215"/>
      <c r="S507" s="215"/>
      <c r="T507" s="216"/>
      <c r="AT507" s="217" t="s">
        <v>147</v>
      </c>
      <c r="AU507" s="217" t="s">
        <v>145</v>
      </c>
      <c r="AV507" s="14" t="s">
        <v>145</v>
      </c>
      <c r="AW507" s="14" t="s">
        <v>30</v>
      </c>
      <c r="AX507" s="14" t="s">
        <v>73</v>
      </c>
      <c r="AY507" s="217" t="s">
        <v>137</v>
      </c>
    </row>
    <row r="508" spans="1:65" s="15" customFormat="1" ht="11.25" x14ac:dyDescent="0.2">
      <c r="B508" s="218"/>
      <c r="C508" s="219"/>
      <c r="D508" s="198" t="s">
        <v>147</v>
      </c>
      <c r="E508" s="220" t="s">
        <v>1</v>
      </c>
      <c r="F508" s="221" t="s">
        <v>150</v>
      </c>
      <c r="G508" s="219"/>
      <c r="H508" s="222">
        <v>29</v>
      </c>
      <c r="I508" s="223"/>
      <c r="J508" s="219"/>
      <c r="K508" s="219"/>
      <c r="L508" s="224"/>
      <c r="M508" s="225"/>
      <c r="N508" s="226"/>
      <c r="O508" s="226"/>
      <c r="P508" s="226"/>
      <c r="Q508" s="226"/>
      <c r="R508" s="226"/>
      <c r="S508" s="226"/>
      <c r="T508" s="227"/>
      <c r="AT508" s="228" t="s">
        <v>147</v>
      </c>
      <c r="AU508" s="228" t="s">
        <v>145</v>
      </c>
      <c r="AV508" s="15" t="s">
        <v>144</v>
      </c>
      <c r="AW508" s="15" t="s">
        <v>30</v>
      </c>
      <c r="AX508" s="15" t="s">
        <v>78</v>
      </c>
      <c r="AY508" s="228" t="s">
        <v>137</v>
      </c>
    </row>
    <row r="509" spans="1:65" s="2" customFormat="1" ht="24.2" customHeight="1" x14ac:dyDescent="0.2">
      <c r="A509" s="34"/>
      <c r="B509" s="35"/>
      <c r="C509" s="182" t="s">
        <v>584</v>
      </c>
      <c r="D509" s="182" t="s">
        <v>140</v>
      </c>
      <c r="E509" s="183" t="s">
        <v>585</v>
      </c>
      <c r="F509" s="184" t="s">
        <v>586</v>
      </c>
      <c r="G509" s="185" t="s">
        <v>143</v>
      </c>
      <c r="H509" s="186">
        <v>3</v>
      </c>
      <c r="I509" s="187"/>
      <c r="J509" s="188">
        <f>ROUND(I509*H509,2)</f>
        <v>0</v>
      </c>
      <c r="K509" s="189"/>
      <c r="L509" s="39"/>
      <c r="M509" s="190" t="s">
        <v>1</v>
      </c>
      <c r="N509" s="191" t="s">
        <v>39</v>
      </c>
      <c r="O509" s="71"/>
      <c r="P509" s="192">
        <f>O509*H509</f>
        <v>0</v>
      </c>
      <c r="Q509" s="192">
        <v>6.9999999999999999E-4</v>
      </c>
      <c r="R509" s="192">
        <f>Q509*H509</f>
        <v>2.0999999999999999E-3</v>
      </c>
      <c r="S509" s="192">
        <v>0</v>
      </c>
      <c r="T509" s="193">
        <f>S509*H509</f>
        <v>0</v>
      </c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R509" s="194" t="s">
        <v>232</v>
      </c>
      <c r="AT509" s="194" t="s">
        <v>140</v>
      </c>
      <c r="AU509" s="194" t="s">
        <v>145</v>
      </c>
      <c r="AY509" s="17" t="s">
        <v>137</v>
      </c>
      <c r="BE509" s="195">
        <f>IF(N509="základní",J509,0)</f>
        <v>0</v>
      </c>
      <c r="BF509" s="195">
        <f>IF(N509="snížená",J509,0)</f>
        <v>0</v>
      </c>
      <c r="BG509" s="195">
        <f>IF(N509="zákl. přenesená",J509,0)</f>
        <v>0</v>
      </c>
      <c r="BH509" s="195">
        <f>IF(N509="sníž. přenesená",J509,0)</f>
        <v>0</v>
      </c>
      <c r="BI509" s="195">
        <f>IF(N509="nulová",J509,0)</f>
        <v>0</v>
      </c>
      <c r="BJ509" s="17" t="s">
        <v>145</v>
      </c>
      <c r="BK509" s="195">
        <f>ROUND(I509*H509,2)</f>
        <v>0</v>
      </c>
      <c r="BL509" s="17" t="s">
        <v>232</v>
      </c>
      <c r="BM509" s="194" t="s">
        <v>587</v>
      </c>
    </row>
    <row r="510" spans="1:65" s="2" customFormat="1" ht="24.2" customHeight="1" x14ac:dyDescent="0.2">
      <c r="A510" s="34"/>
      <c r="B510" s="35"/>
      <c r="C510" s="182" t="s">
        <v>588</v>
      </c>
      <c r="D510" s="182" t="s">
        <v>140</v>
      </c>
      <c r="E510" s="183" t="s">
        <v>589</v>
      </c>
      <c r="F510" s="184" t="s">
        <v>590</v>
      </c>
      <c r="G510" s="185" t="s">
        <v>591</v>
      </c>
      <c r="H510" s="186">
        <v>1</v>
      </c>
      <c r="I510" s="187"/>
      <c r="J510" s="188">
        <f>ROUND(I510*H510,2)</f>
        <v>0</v>
      </c>
      <c r="K510" s="189"/>
      <c r="L510" s="39"/>
      <c r="M510" s="190" t="s">
        <v>1</v>
      </c>
      <c r="N510" s="191" t="s">
        <v>39</v>
      </c>
      <c r="O510" s="71"/>
      <c r="P510" s="192">
        <f>O510*H510</f>
        <v>0</v>
      </c>
      <c r="Q510" s="192">
        <v>0</v>
      </c>
      <c r="R510" s="192">
        <f>Q510*H510</f>
        <v>0</v>
      </c>
      <c r="S510" s="192">
        <v>0</v>
      </c>
      <c r="T510" s="193">
        <f>S510*H510</f>
        <v>0</v>
      </c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R510" s="194" t="s">
        <v>232</v>
      </c>
      <c r="AT510" s="194" t="s">
        <v>140</v>
      </c>
      <c r="AU510" s="194" t="s">
        <v>145</v>
      </c>
      <c r="AY510" s="17" t="s">
        <v>137</v>
      </c>
      <c r="BE510" s="195">
        <f>IF(N510="základní",J510,0)</f>
        <v>0</v>
      </c>
      <c r="BF510" s="195">
        <f>IF(N510="snížená",J510,0)</f>
        <v>0</v>
      </c>
      <c r="BG510" s="195">
        <f>IF(N510="zákl. přenesená",J510,0)</f>
        <v>0</v>
      </c>
      <c r="BH510" s="195">
        <f>IF(N510="sníž. přenesená",J510,0)</f>
        <v>0</v>
      </c>
      <c r="BI510" s="195">
        <f>IF(N510="nulová",J510,0)</f>
        <v>0</v>
      </c>
      <c r="BJ510" s="17" t="s">
        <v>145</v>
      </c>
      <c r="BK510" s="195">
        <f>ROUND(I510*H510,2)</f>
        <v>0</v>
      </c>
      <c r="BL510" s="17" t="s">
        <v>232</v>
      </c>
      <c r="BM510" s="194" t="s">
        <v>592</v>
      </c>
    </row>
    <row r="511" spans="1:65" s="2" customFormat="1" ht="24.2" customHeight="1" x14ac:dyDescent="0.2">
      <c r="A511" s="34"/>
      <c r="B511" s="35"/>
      <c r="C511" s="182" t="s">
        <v>593</v>
      </c>
      <c r="D511" s="182" t="s">
        <v>140</v>
      </c>
      <c r="E511" s="183" t="s">
        <v>594</v>
      </c>
      <c r="F511" s="184" t="s">
        <v>595</v>
      </c>
      <c r="G511" s="185" t="s">
        <v>591</v>
      </c>
      <c r="H511" s="186">
        <v>1</v>
      </c>
      <c r="I511" s="187"/>
      <c r="J511" s="188">
        <f>ROUND(I511*H511,2)</f>
        <v>0</v>
      </c>
      <c r="K511" s="189"/>
      <c r="L511" s="39"/>
      <c r="M511" s="190" t="s">
        <v>1</v>
      </c>
      <c r="N511" s="191" t="s">
        <v>39</v>
      </c>
      <c r="O511" s="71"/>
      <c r="P511" s="192">
        <f>O511*H511</f>
        <v>0</v>
      </c>
      <c r="Q511" s="192">
        <v>0</v>
      </c>
      <c r="R511" s="192">
        <f>Q511*H511</f>
        <v>0</v>
      </c>
      <c r="S511" s="192">
        <v>0</v>
      </c>
      <c r="T511" s="193">
        <f>S511*H511</f>
        <v>0</v>
      </c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R511" s="194" t="s">
        <v>232</v>
      </c>
      <c r="AT511" s="194" t="s">
        <v>140</v>
      </c>
      <c r="AU511" s="194" t="s">
        <v>145</v>
      </c>
      <c r="AY511" s="17" t="s">
        <v>137</v>
      </c>
      <c r="BE511" s="195">
        <f>IF(N511="základní",J511,0)</f>
        <v>0</v>
      </c>
      <c r="BF511" s="195">
        <f>IF(N511="snížená",J511,0)</f>
        <v>0</v>
      </c>
      <c r="BG511" s="195">
        <f>IF(N511="zákl. přenesená",J511,0)</f>
        <v>0</v>
      </c>
      <c r="BH511" s="195">
        <f>IF(N511="sníž. přenesená",J511,0)</f>
        <v>0</v>
      </c>
      <c r="BI511" s="195">
        <f>IF(N511="nulová",J511,0)</f>
        <v>0</v>
      </c>
      <c r="BJ511" s="17" t="s">
        <v>145</v>
      </c>
      <c r="BK511" s="195">
        <f>ROUND(I511*H511,2)</f>
        <v>0</v>
      </c>
      <c r="BL511" s="17" t="s">
        <v>232</v>
      </c>
      <c r="BM511" s="194" t="s">
        <v>596</v>
      </c>
    </row>
    <row r="512" spans="1:65" s="2" customFormat="1" ht="37.9" customHeight="1" x14ac:dyDescent="0.2">
      <c r="A512" s="34"/>
      <c r="B512" s="35"/>
      <c r="C512" s="182" t="s">
        <v>597</v>
      </c>
      <c r="D512" s="182" t="s">
        <v>140</v>
      </c>
      <c r="E512" s="183" t="s">
        <v>598</v>
      </c>
      <c r="F512" s="184" t="s">
        <v>599</v>
      </c>
      <c r="G512" s="185" t="s">
        <v>161</v>
      </c>
      <c r="H512" s="186">
        <v>29</v>
      </c>
      <c r="I512" s="187"/>
      <c r="J512" s="188">
        <f>ROUND(I512*H512,2)</f>
        <v>0</v>
      </c>
      <c r="K512" s="189"/>
      <c r="L512" s="39"/>
      <c r="M512" s="190" t="s">
        <v>1</v>
      </c>
      <c r="N512" s="191" t="s">
        <v>39</v>
      </c>
      <c r="O512" s="71"/>
      <c r="P512" s="192">
        <f>O512*H512</f>
        <v>0</v>
      </c>
      <c r="Q512" s="192">
        <v>6.9999999999999994E-5</v>
      </c>
      <c r="R512" s="192">
        <f>Q512*H512</f>
        <v>2.0299999999999997E-3</v>
      </c>
      <c r="S512" s="192">
        <v>0</v>
      </c>
      <c r="T512" s="193">
        <f>S512*H512</f>
        <v>0</v>
      </c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R512" s="194" t="s">
        <v>232</v>
      </c>
      <c r="AT512" s="194" t="s">
        <v>140</v>
      </c>
      <c r="AU512" s="194" t="s">
        <v>145</v>
      </c>
      <c r="AY512" s="17" t="s">
        <v>137</v>
      </c>
      <c r="BE512" s="195">
        <f>IF(N512="základní",J512,0)</f>
        <v>0</v>
      </c>
      <c r="BF512" s="195">
        <f>IF(N512="snížená",J512,0)</f>
        <v>0</v>
      </c>
      <c r="BG512" s="195">
        <f>IF(N512="zákl. přenesená",J512,0)</f>
        <v>0</v>
      </c>
      <c r="BH512" s="195">
        <f>IF(N512="sníž. přenesená",J512,0)</f>
        <v>0</v>
      </c>
      <c r="BI512" s="195">
        <f>IF(N512="nulová",J512,0)</f>
        <v>0</v>
      </c>
      <c r="BJ512" s="17" t="s">
        <v>145</v>
      </c>
      <c r="BK512" s="195">
        <f>ROUND(I512*H512,2)</f>
        <v>0</v>
      </c>
      <c r="BL512" s="17" t="s">
        <v>232</v>
      </c>
      <c r="BM512" s="194" t="s">
        <v>600</v>
      </c>
    </row>
    <row r="513" spans="1:65" s="14" customFormat="1" ht="11.25" x14ac:dyDescent="0.2">
      <c r="B513" s="207"/>
      <c r="C513" s="208"/>
      <c r="D513" s="198" t="s">
        <v>147</v>
      </c>
      <c r="E513" s="209" t="s">
        <v>1</v>
      </c>
      <c r="F513" s="210" t="s">
        <v>295</v>
      </c>
      <c r="G513" s="208"/>
      <c r="H513" s="211">
        <v>29</v>
      </c>
      <c r="I513" s="212"/>
      <c r="J513" s="208"/>
      <c r="K513" s="208"/>
      <c r="L513" s="213"/>
      <c r="M513" s="214"/>
      <c r="N513" s="215"/>
      <c r="O513" s="215"/>
      <c r="P513" s="215"/>
      <c r="Q513" s="215"/>
      <c r="R513" s="215"/>
      <c r="S513" s="215"/>
      <c r="T513" s="216"/>
      <c r="AT513" s="217" t="s">
        <v>147</v>
      </c>
      <c r="AU513" s="217" t="s">
        <v>145</v>
      </c>
      <c r="AV513" s="14" t="s">
        <v>145</v>
      </c>
      <c r="AW513" s="14" t="s">
        <v>30</v>
      </c>
      <c r="AX513" s="14" t="s">
        <v>78</v>
      </c>
      <c r="AY513" s="217" t="s">
        <v>137</v>
      </c>
    </row>
    <row r="514" spans="1:65" s="2" customFormat="1" ht="16.5" customHeight="1" x14ac:dyDescent="0.2">
      <c r="A514" s="34"/>
      <c r="B514" s="35"/>
      <c r="C514" s="182" t="s">
        <v>601</v>
      </c>
      <c r="D514" s="182" t="s">
        <v>140</v>
      </c>
      <c r="E514" s="183" t="s">
        <v>602</v>
      </c>
      <c r="F514" s="184" t="s">
        <v>603</v>
      </c>
      <c r="G514" s="185" t="s">
        <v>161</v>
      </c>
      <c r="H514" s="186">
        <v>15</v>
      </c>
      <c r="I514" s="187"/>
      <c r="J514" s="188">
        <f>ROUND(I514*H514,2)</f>
        <v>0</v>
      </c>
      <c r="K514" s="189"/>
      <c r="L514" s="39"/>
      <c r="M514" s="190" t="s">
        <v>1</v>
      </c>
      <c r="N514" s="191" t="s">
        <v>39</v>
      </c>
      <c r="O514" s="71"/>
      <c r="P514" s="192">
        <f>O514*H514</f>
        <v>0</v>
      </c>
      <c r="Q514" s="192">
        <v>0</v>
      </c>
      <c r="R514" s="192">
        <f>Q514*H514</f>
        <v>0</v>
      </c>
      <c r="S514" s="192">
        <v>2.3000000000000001E-4</v>
      </c>
      <c r="T514" s="193">
        <f>S514*H514</f>
        <v>3.4499999999999999E-3</v>
      </c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R514" s="194" t="s">
        <v>232</v>
      </c>
      <c r="AT514" s="194" t="s">
        <v>140</v>
      </c>
      <c r="AU514" s="194" t="s">
        <v>145</v>
      </c>
      <c r="AY514" s="17" t="s">
        <v>137</v>
      </c>
      <c r="BE514" s="195">
        <f>IF(N514="základní",J514,0)</f>
        <v>0</v>
      </c>
      <c r="BF514" s="195">
        <f>IF(N514="snížená",J514,0)</f>
        <v>0</v>
      </c>
      <c r="BG514" s="195">
        <f>IF(N514="zákl. přenesená",J514,0)</f>
        <v>0</v>
      </c>
      <c r="BH514" s="195">
        <f>IF(N514="sníž. přenesená",J514,0)</f>
        <v>0</v>
      </c>
      <c r="BI514" s="195">
        <f>IF(N514="nulová",J514,0)</f>
        <v>0</v>
      </c>
      <c r="BJ514" s="17" t="s">
        <v>145</v>
      </c>
      <c r="BK514" s="195">
        <f>ROUND(I514*H514,2)</f>
        <v>0</v>
      </c>
      <c r="BL514" s="17" t="s">
        <v>232</v>
      </c>
      <c r="BM514" s="194" t="s">
        <v>604</v>
      </c>
    </row>
    <row r="515" spans="1:65" s="14" customFormat="1" ht="11.25" x14ac:dyDescent="0.2">
      <c r="B515" s="207"/>
      <c r="C515" s="208"/>
      <c r="D515" s="198" t="s">
        <v>147</v>
      </c>
      <c r="E515" s="209" t="s">
        <v>1</v>
      </c>
      <c r="F515" s="210" t="s">
        <v>227</v>
      </c>
      <c r="G515" s="208"/>
      <c r="H515" s="211">
        <v>15</v>
      </c>
      <c r="I515" s="212"/>
      <c r="J515" s="208"/>
      <c r="K515" s="208"/>
      <c r="L515" s="213"/>
      <c r="M515" s="214"/>
      <c r="N515" s="215"/>
      <c r="O515" s="215"/>
      <c r="P515" s="215"/>
      <c r="Q515" s="215"/>
      <c r="R515" s="215"/>
      <c r="S515" s="215"/>
      <c r="T515" s="216"/>
      <c r="AT515" s="217" t="s">
        <v>147</v>
      </c>
      <c r="AU515" s="217" t="s">
        <v>145</v>
      </c>
      <c r="AV515" s="14" t="s">
        <v>145</v>
      </c>
      <c r="AW515" s="14" t="s">
        <v>30</v>
      </c>
      <c r="AX515" s="14" t="s">
        <v>78</v>
      </c>
      <c r="AY515" s="217" t="s">
        <v>137</v>
      </c>
    </row>
    <row r="516" spans="1:65" s="2" customFormat="1" ht="16.5" customHeight="1" x14ac:dyDescent="0.2">
      <c r="A516" s="34"/>
      <c r="B516" s="35"/>
      <c r="C516" s="182" t="s">
        <v>605</v>
      </c>
      <c r="D516" s="182" t="s">
        <v>140</v>
      </c>
      <c r="E516" s="183" t="s">
        <v>606</v>
      </c>
      <c r="F516" s="184" t="s">
        <v>607</v>
      </c>
      <c r="G516" s="185" t="s">
        <v>143</v>
      </c>
      <c r="H516" s="186">
        <v>10</v>
      </c>
      <c r="I516" s="187"/>
      <c r="J516" s="188">
        <f>ROUND(I516*H516,2)</f>
        <v>0</v>
      </c>
      <c r="K516" s="189"/>
      <c r="L516" s="39"/>
      <c r="M516" s="190" t="s">
        <v>1</v>
      </c>
      <c r="N516" s="191" t="s">
        <v>39</v>
      </c>
      <c r="O516" s="71"/>
      <c r="P516" s="192">
        <f>O516*H516</f>
        <v>0</v>
      </c>
      <c r="Q516" s="192">
        <v>0</v>
      </c>
      <c r="R516" s="192">
        <f>Q516*H516</f>
        <v>0</v>
      </c>
      <c r="S516" s="192">
        <v>0</v>
      </c>
      <c r="T516" s="193">
        <f>S516*H516</f>
        <v>0</v>
      </c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R516" s="194" t="s">
        <v>232</v>
      </c>
      <c r="AT516" s="194" t="s">
        <v>140</v>
      </c>
      <c r="AU516" s="194" t="s">
        <v>145</v>
      </c>
      <c r="AY516" s="17" t="s">
        <v>137</v>
      </c>
      <c r="BE516" s="195">
        <f>IF(N516="základní",J516,0)</f>
        <v>0</v>
      </c>
      <c r="BF516" s="195">
        <f>IF(N516="snížená",J516,0)</f>
        <v>0</v>
      </c>
      <c r="BG516" s="195">
        <f>IF(N516="zákl. přenesená",J516,0)</f>
        <v>0</v>
      </c>
      <c r="BH516" s="195">
        <f>IF(N516="sníž. přenesená",J516,0)</f>
        <v>0</v>
      </c>
      <c r="BI516" s="195">
        <f>IF(N516="nulová",J516,0)</f>
        <v>0</v>
      </c>
      <c r="BJ516" s="17" t="s">
        <v>145</v>
      </c>
      <c r="BK516" s="195">
        <f>ROUND(I516*H516,2)</f>
        <v>0</v>
      </c>
      <c r="BL516" s="17" t="s">
        <v>232</v>
      </c>
      <c r="BM516" s="194" t="s">
        <v>608</v>
      </c>
    </row>
    <row r="517" spans="1:65" s="13" customFormat="1" ht="11.25" x14ac:dyDescent="0.2">
      <c r="B517" s="196"/>
      <c r="C517" s="197"/>
      <c r="D517" s="198" t="s">
        <v>147</v>
      </c>
      <c r="E517" s="199" t="s">
        <v>1</v>
      </c>
      <c r="F517" s="200" t="s">
        <v>609</v>
      </c>
      <c r="G517" s="197"/>
      <c r="H517" s="199" t="s">
        <v>1</v>
      </c>
      <c r="I517" s="201"/>
      <c r="J517" s="197"/>
      <c r="K517" s="197"/>
      <c r="L517" s="202"/>
      <c r="M517" s="203"/>
      <c r="N517" s="204"/>
      <c r="O517" s="204"/>
      <c r="P517" s="204"/>
      <c r="Q517" s="204"/>
      <c r="R517" s="204"/>
      <c r="S517" s="204"/>
      <c r="T517" s="205"/>
      <c r="AT517" s="206" t="s">
        <v>147</v>
      </c>
      <c r="AU517" s="206" t="s">
        <v>145</v>
      </c>
      <c r="AV517" s="13" t="s">
        <v>78</v>
      </c>
      <c r="AW517" s="13" t="s">
        <v>30</v>
      </c>
      <c r="AX517" s="13" t="s">
        <v>73</v>
      </c>
      <c r="AY517" s="206" t="s">
        <v>137</v>
      </c>
    </row>
    <row r="518" spans="1:65" s="14" customFormat="1" ht="11.25" x14ac:dyDescent="0.2">
      <c r="B518" s="207"/>
      <c r="C518" s="208"/>
      <c r="D518" s="198" t="s">
        <v>147</v>
      </c>
      <c r="E518" s="209" t="s">
        <v>1</v>
      </c>
      <c r="F518" s="210" t="s">
        <v>610</v>
      </c>
      <c r="G518" s="208"/>
      <c r="H518" s="211">
        <v>4</v>
      </c>
      <c r="I518" s="212"/>
      <c r="J518" s="208"/>
      <c r="K518" s="208"/>
      <c r="L518" s="213"/>
      <c r="M518" s="214"/>
      <c r="N518" s="215"/>
      <c r="O518" s="215"/>
      <c r="P518" s="215"/>
      <c r="Q518" s="215"/>
      <c r="R518" s="215"/>
      <c r="S518" s="215"/>
      <c r="T518" s="216"/>
      <c r="AT518" s="217" t="s">
        <v>147</v>
      </c>
      <c r="AU518" s="217" t="s">
        <v>145</v>
      </c>
      <c r="AV518" s="14" t="s">
        <v>145</v>
      </c>
      <c r="AW518" s="14" t="s">
        <v>30</v>
      </c>
      <c r="AX518" s="14" t="s">
        <v>73</v>
      </c>
      <c r="AY518" s="217" t="s">
        <v>137</v>
      </c>
    </row>
    <row r="519" spans="1:65" s="13" customFormat="1" ht="11.25" x14ac:dyDescent="0.2">
      <c r="B519" s="196"/>
      <c r="C519" s="197"/>
      <c r="D519" s="198" t="s">
        <v>147</v>
      </c>
      <c r="E519" s="199" t="s">
        <v>1</v>
      </c>
      <c r="F519" s="200" t="s">
        <v>611</v>
      </c>
      <c r="G519" s="197"/>
      <c r="H519" s="199" t="s">
        <v>1</v>
      </c>
      <c r="I519" s="201"/>
      <c r="J519" s="197"/>
      <c r="K519" s="197"/>
      <c r="L519" s="202"/>
      <c r="M519" s="203"/>
      <c r="N519" s="204"/>
      <c r="O519" s="204"/>
      <c r="P519" s="204"/>
      <c r="Q519" s="204"/>
      <c r="R519" s="204"/>
      <c r="S519" s="204"/>
      <c r="T519" s="205"/>
      <c r="AT519" s="206" t="s">
        <v>147</v>
      </c>
      <c r="AU519" s="206" t="s">
        <v>145</v>
      </c>
      <c r="AV519" s="13" t="s">
        <v>78</v>
      </c>
      <c r="AW519" s="13" t="s">
        <v>30</v>
      </c>
      <c r="AX519" s="13" t="s">
        <v>73</v>
      </c>
      <c r="AY519" s="206" t="s">
        <v>137</v>
      </c>
    </row>
    <row r="520" spans="1:65" s="14" customFormat="1" ht="11.25" x14ac:dyDescent="0.2">
      <c r="B520" s="207"/>
      <c r="C520" s="208"/>
      <c r="D520" s="198" t="s">
        <v>147</v>
      </c>
      <c r="E520" s="209" t="s">
        <v>1</v>
      </c>
      <c r="F520" s="210" t="s">
        <v>612</v>
      </c>
      <c r="G520" s="208"/>
      <c r="H520" s="211">
        <v>5</v>
      </c>
      <c r="I520" s="212"/>
      <c r="J520" s="208"/>
      <c r="K520" s="208"/>
      <c r="L520" s="213"/>
      <c r="M520" s="214"/>
      <c r="N520" s="215"/>
      <c r="O520" s="215"/>
      <c r="P520" s="215"/>
      <c r="Q520" s="215"/>
      <c r="R520" s="215"/>
      <c r="S520" s="215"/>
      <c r="T520" s="216"/>
      <c r="AT520" s="217" t="s">
        <v>147</v>
      </c>
      <c r="AU520" s="217" t="s">
        <v>145</v>
      </c>
      <c r="AV520" s="14" t="s">
        <v>145</v>
      </c>
      <c r="AW520" s="14" t="s">
        <v>30</v>
      </c>
      <c r="AX520" s="14" t="s">
        <v>73</v>
      </c>
      <c r="AY520" s="217" t="s">
        <v>137</v>
      </c>
    </row>
    <row r="521" spans="1:65" s="13" customFormat="1" ht="11.25" x14ac:dyDescent="0.2">
      <c r="B521" s="196"/>
      <c r="C521" s="197"/>
      <c r="D521" s="198" t="s">
        <v>147</v>
      </c>
      <c r="E521" s="199" t="s">
        <v>1</v>
      </c>
      <c r="F521" s="200" t="s">
        <v>338</v>
      </c>
      <c r="G521" s="197"/>
      <c r="H521" s="199" t="s">
        <v>1</v>
      </c>
      <c r="I521" s="201"/>
      <c r="J521" s="197"/>
      <c r="K521" s="197"/>
      <c r="L521" s="202"/>
      <c r="M521" s="203"/>
      <c r="N521" s="204"/>
      <c r="O521" s="204"/>
      <c r="P521" s="204"/>
      <c r="Q521" s="204"/>
      <c r="R521" s="204"/>
      <c r="S521" s="204"/>
      <c r="T521" s="205"/>
      <c r="AT521" s="206" t="s">
        <v>147</v>
      </c>
      <c r="AU521" s="206" t="s">
        <v>145</v>
      </c>
      <c r="AV521" s="13" t="s">
        <v>78</v>
      </c>
      <c r="AW521" s="13" t="s">
        <v>30</v>
      </c>
      <c r="AX521" s="13" t="s">
        <v>73</v>
      </c>
      <c r="AY521" s="206" t="s">
        <v>137</v>
      </c>
    </row>
    <row r="522" spans="1:65" s="14" customFormat="1" ht="11.25" x14ac:dyDescent="0.2">
      <c r="B522" s="207"/>
      <c r="C522" s="208"/>
      <c r="D522" s="198" t="s">
        <v>147</v>
      </c>
      <c r="E522" s="209" t="s">
        <v>1</v>
      </c>
      <c r="F522" s="210" t="s">
        <v>78</v>
      </c>
      <c r="G522" s="208"/>
      <c r="H522" s="211">
        <v>1</v>
      </c>
      <c r="I522" s="212"/>
      <c r="J522" s="208"/>
      <c r="K522" s="208"/>
      <c r="L522" s="213"/>
      <c r="M522" s="214"/>
      <c r="N522" s="215"/>
      <c r="O522" s="215"/>
      <c r="P522" s="215"/>
      <c r="Q522" s="215"/>
      <c r="R522" s="215"/>
      <c r="S522" s="215"/>
      <c r="T522" s="216"/>
      <c r="AT522" s="217" t="s">
        <v>147</v>
      </c>
      <c r="AU522" s="217" t="s">
        <v>145</v>
      </c>
      <c r="AV522" s="14" t="s">
        <v>145</v>
      </c>
      <c r="AW522" s="14" t="s">
        <v>30</v>
      </c>
      <c r="AX522" s="14" t="s">
        <v>73</v>
      </c>
      <c r="AY522" s="217" t="s">
        <v>137</v>
      </c>
    </row>
    <row r="523" spans="1:65" s="15" customFormat="1" ht="11.25" x14ac:dyDescent="0.2">
      <c r="B523" s="218"/>
      <c r="C523" s="219"/>
      <c r="D523" s="198" t="s">
        <v>147</v>
      </c>
      <c r="E523" s="220" t="s">
        <v>1</v>
      </c>
      <c r="F523" s="221" t="s">
        <v>150</v>
      </c>
      <c r="G523" s="219"/>
      <c r="H523" s="222">
        <v>10</v>
      </c>
      <c r="I523" s="223"/>
      <c r="J523" s="219"/>
      <c r="K523" s="219"/>
      <c r="L523" s="224"/>
      <c r="M523" s="225"/>
      <c r="N523" s="226"/>
      <c r="O523" s="226"/>
      <c r="P523" s="226"/>
      <c r="Q523" s="226"/>
      <c r="R523" s="226"/>
      <c r="S523" s="226"/>
      <c r="T523" s="227"/>
      <c r="AT523" s="228" t="s">
        <v>147</v>
      </c>
      <c r="AU523" s="228" t="s">
        <v>145</v>
      </c>
      <c r="AV523" s="15" t="s">
        <v>144</v>
      </c>
      <c r="AW523" s="15" t="s">
        <v>30</v>
      </c>
      <c r="AX523" s="15" t="s">
        <v>78</v>
      </c>
      <c r="AY523" s="228" t="s">
        <v>137</v>
      </c>
    </row>
    <row r="524" spans="1:65" s="2" customFormat="1" ht="24.2" customHeight="1" x14ac:dyDescent="0.2">
      <c r="A524" s="34"/>
      <c r="B524" s="35"/>
      <c r="C524" s="182" t="s">
        <v>613</v>
      </c>
      <c r="D524" s="182" t="s">
        <v>140</v>
      </c>
      <c r="E524" s="183" t="s">
        <v>614</v>
      </c>
      <c r="F524" s="184" t="s">
        <v>615</v>
      </c>
      <c r="G524" s="185" t="s">
        <v>143</v>
      </c>
      <c r="H524" s="186">
        <v>2</v>
      </c>
      <c r="I524" s="187"/>
      <c r="J524" s="188">
        <f>ROUND(I524*H524,2)</f>
        <v>0</v>
      </c>
      <c r="K524" s="189"/>
      <c r="L524" s="39"/>
      <c r="M524" s="190" t="s">
        <v>1</v>
      </c>
      <c r="N524" s="191" t="s">
        <v>39</v>
      </c>
      <c r="O524" s="71"/>
      <c r="P524" s="192">
        <f>O524*H524</f>
        <v>0</v>
      </c>
      <c r="Q524" s="192">
        <v>0</v>
      </c>
      <c r="R524" s="192">
        <f>Q524*H524</f>
        <v>0</v>
      </c>
      <c r="S524" s="192">
        <v>0</v>
      </c>
      <c r="T524" s="193">
        <f>S524*H524</f>
        <v>0</v>
      </c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R524" s="194" t="s">
        <v>232</v>
      </c>
      <c r="AT524" s="194" t="s">
        <v>140</v>
      </c>
      <c r="AU524" s="194" t="s">
        <v>145</v>
      </c>
      <c r="AY524" s="17" t="s">
        <v>137</v>
      </c>
      <c r="BE524" s="195">
        <f>IF(N524="základní",J524,0)</f>
        <v>0</v>
      </c>
      <c r="BF524" s="195">
        <f>IF(N524="snížená",J524,0)</f>
        <v>0</v>
      </c>
      <c r="BG524" s="195">
        <f>IF(N524="zákl. přenesená",J524,0)</f>
        <v>0</v>
      </c>
      <c r="BH524" s="195">
        <f>IF(N524="sníž. přenesená",J524,0)</f>
        <v>0</v>
      </c>
      <c r="BI524" s="195">
        <f>IF(N524="nulová",J524,0)</f>
        <v>0</v>
      </c>
      <c r="BJ524" s="17" t="s">
        <v>145</v>
      </c>
      <c r="BK524" s="195">
        <f>ROUND(I524*H524,2)</f>
        <v>0</v>
      </c>
      <c r="BL524" s="17" t="s">
        <v>232</v>
      </c>
      <c r="BM524" s="194" t="s">
        <v>616</v>
      </c>
    </row>
    <row r="525" spans="1:65" s="14" customFormat="1" ht="11.25" x14ac:dyDescent="0.2">
      <c r="B525" s="207"/>
      <c r="C525" s="208"/>
      <c r="D525" s="198" t="s">
        <v>147</v>
      </c>
      <c r="E525" s="209" t="s">
        <v>1</v>
      </c>
      <c r="F525" s="210" t="s">
        <v>145</v>
      </c>
      <c r="G525" s="208"/>
      <c r="H525" s="211">
        <v>2</v>
      </c>
      <c r="I525" s="212"/>
      <c r="J525" s="208"/>
      <c r="K525" s="208"/>
      <c r="L525" s="213"/>
      <c r="M525" s="214"/>
      <c r="N525" s="215"/>
      <c r="O525" s="215"/>
      <c r="P525" s="215"/>
      <c r="Q525" s="215"/>
      <c r="R525" s="215"/>
      <c r="S525" s="215"/>
      <c r="T525" s="216"/>
      <c r="AT525" s="217" t="s">
        <v>147</v>
      </c>
      <c r="AU525" s="217" t="s">
        <v>145</v>
      </c>
      <c r="AV525" s="14" t="s">
        <v>145</v>
      </c>
      <c r="AW525" s="14" t="s">
        <v>30</v>
      </c>
      <c r="AX525" s="14" t="s">
        <v>78</v>
      </c>
      <c r="AY525" s="217" t="s">
        <v>137</v>
      </c>
    </row>
    <row r="526" spans="1:65" s="2" customFormat="1" ht="21.75" customHeight="1" x14ac:dyDescent="0.2">
      <c r="A526" s="34"/>
      <c r="B526" s="35"/>
      <c r="C526" s="182" t="s">
        <v>617</v>
      </c>
      <c r="D526" s="182" t="s">
        <v>140</v>
      </c>
      <c r="E526" s="183" t="s">
        <v>618</v>
      </c>
      <c r="F526" s="184" t="s">
        <v>619</v>
      </c>
      <c r="G526" s="185" t="s">
        <v>143</v>
      </c>
      <c r="H526" s="186">
        <v>7</v>
      </c>
      <c r="I526" s="187"/>
      <c r="J526" s="188">
        <f>ROUND(I526*H526,2)</f>
        <v>0</v>
      </c>
      <c r="K526" s="189"/>
      <c r="L526" s="39"/>
      <c r="M526" s="190" t="s">
        <v>1</v>
      </c>
      <c r="N526" s="191" t="s">
        <v>39</v>
      </c>
      <c r="O526" s="71"/>
      <c r="P526" s="192">
        <f>O526*H526</f>
        <v>0</v>
      </c>
      <c r="Q526" s="192">
        <v>1.7000000000000001E-4</v>
      </c>
      <c r="R526" s="192">
        <f>Q526*H526</f>
        <v>1.1900000000000001E-3</v>
      </c>
      <c r="S526" s="192">
        <v>0</v>
      </c>
      <c r="T526" s="193">
        <f>S526*H526</f>
        <v>0</v>
      </c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R526" s="194" t="s">
        <v>232</v>
      </c>
      <c r="AT526" s="194" t="s">
        <v>140</v>
      </c>
      <c r="AU526" s="194" t="s">
        <v>145</v>
      </c>
      <c r="AY526" s="17" t="s">
        <v>137</v>
      </c>
      <c r="BE526" s="195">
        <f>IF(N526="základní",J526,0)</f>
        <v>0</v>
      </c>
      <c r="BF526" s="195">
        <f>IF(N526="snížená",J526,0)</f>
        <v>0</v>
      </c>
      <c r="BG526" s="195">
        <f>IF(N526="zákl. přenesená",J526,0)</f>
        <v>0</v>
      </c>
      <c r="BH526" s="195">
        <f>IF(N526="sníž. přenesená",J526,0)</f>
        <v>0</v>
      </c>
      <c r="BI526" s="195">
        <f>IF(N526="nulová",J526,0)</f>
        <v>0</v>
      </c>
      <c r="BJ526" s="17" t="s">
        <v>145</v>
      </c>
      <c r="BK526" s="195">
        <f>ROUND(I526*H526,2)</f>
        <v>0</v>
      </c>
      <c r="BL526" s="17" t="s">
        <v>232</v>
      </c>
      <c r="BM526" s="194" t="s">
        <v>620</v>
      </c>
    </row>
    <row r="527" spans="1:65" s="13" customFormat="1" ht="11.25" x14ac:dyDescent="0.2">
      <c r="B527" s="196"/>
      <c r="C527" s="197"/>
      <c r="D527" s="198" t="s">
        <v>147</v>
      </c>
      <c r="E527" s="199" t="s">
        <v>1</v>
      </c>
      <c r="F527" s="200" t="s">
        <v>621</v>
      </c>
      <c r="G527" s="197"/>
      <c r="H527" s="199" t="s">
        <v>1</v>
      </c>
      <c r="I527" s="201"/>
      <c r="J527" s="197"/>
      <c r="K527" s="197"/>
      <c r="L527" s="202"/>
      <c r="M527" s="203"/>
      <c r="N527" s="204"/>
      <c r="O527" s="204"/>
      <c r="P527" s="204"/>
      <c r="Q527" s="204"/>
      <c r="R527" s="204"/>
      <c r="S527" s="204"/>
      <c r="T527" s="205"/>
      <c r="AT527" s="206" t="s">
        <v>147</v>
      </c>
      <c r="AU527" s="206" t="s">
        <v>145</v>
      </c>
      <c r="AV527" s="13" t="s">
        <v>78</v>
      </c>
      <c r="AW527" s="13" t="s">
        <v>30</v>
      </c>
      <c r="AX527" s="13" t="s">
        <v>73</v>
      </c>
      <c r="AY527" s="206" t="s">
        <v>137</v>
      </c>
    </row>
    <row r="528" spans="1:65" s="14" customFormat="1" ht="11.25" x14ac:dyDescent="0.2">
      <c r="B528" s="207"/>
      <c r="C528" s="208"/>
      <c r="D528" s="198" t="s">
        <v>147</v>
      </c>
      <c r="E528" s="209" t="s">
        <v>1</v>
      </c>
      <c r="F528" s="210" t="s">
        <v>622</v>
      </c>
      <c r="G528" s="208"/>
      <c r="H528" s="211">
        <v>3</v>
      </c>
      <c r="I528" s="212"/>
      <c r="J528" s="208"/>
      <c r="K528" s="208"/>
      <c r="L528" s="213"/>
      <c r="M528" s="214"/>
      <c r="N528" s="215"/>
      <c r="O528" s="215"/>
      <c r="P528" s="215"/>
      <c r="Q528" s="215"/>
      <c r="R528" s="215"/>
      <c r="S528" s="215"/>
      <c r="T528" s="216"/>
      <c r="AT528" s="217" t="s">
        <v>147</v>
      </c>
      <c r="AU528" s="217" t="s">
        <v>145</v>
      </c>
      <c r="AV528" s="14" t="s">
        <v>145</v>
      </c>
      <c r="AW528" s="14" t="s">
        <v>30</v>
      </c>
      <c r="AX528" s="14" t="s">
        <v>73</v>
      </c>
      <c r="AY528" s="217" t="s">
        <v>137</v>
      </c>
    </row>
    <row r="529" spans="1:65" s="13" customFormat="1" ht="11.25" x14ac:dyDescent="0.2">
      <c r="B529" s="196"/>
      <c r="C529" s="197"/>
      <c r="D529" s="198" t="s">
        <v>147</v>
      </c>
      <c r="E529" s="199" t="s">
        <v>1</v>
      </c>
      <c r="F529" s="200" t="s">
        <v>463</v>
      </c>
      <c r="G529" s="197"/>
      <c r="H529" s="199" t="s">
        <v>1</v>
      </c>
      <c r="I529" s="201"/>
      <c r="J529" s="197"/>
      <c r="K529" s="197"/>
      <c r="L529" s="202"/>
      <c r="M529" s="203"/>
      <c r="N529" s="204"/>
      <c r="O529" s="204"/>
      <c r="P529" s="204"/>
      <c r="Q529" s="204"/>
      <c r="R529" s="204"/>
      <c r="S529" s="204"/>
      <c r="T529" s="205"/>
      <c r="AT529" s="206" t="s">
        <v>147</v>
      </c>
      <c r="AU529" s="206" t="s">
        <v>145</v>
      </c>
      <c r="AV529" s="13" t="s">
        <v>78</v>
      </c>
      <c r="AW529" s="13" t="s">
        <v>30</v>
      </c>
      <c r="AX529" s="13" t="s">
        <v>73</v>
      </c>
      <c r="AY529" s="206" t="s">
        <v>137</v>
      </c>
    </row>
    <row r="530" spans="1:65" s="14" customFormat="1" ht="11.25" x14ac:dyDescent="0.2">
      <c r="B530" s="207"/>
      <c r="C530" s="208"/>
      <c r="D530" s="198" t="s">
        <v>147</v>
      </c>
      <c r="E530" s="209" t="s">
        <v>1</v>
      </c>
      <c r="F530" s="210" t="s">
        <v>78</v>
      </c>
      <c r="G530" s="208"/>
      <c r="H530" s="211">
        <v>1</v>
      </c>
      <c r="I530" s="212"/>
      <c r="J530" s="208"/>
      <c r="K530" s="208"/>
      <c r="L530" s="213"/>
      <c r="M530" s="214"/>
      <c r="N530" s="215"/>
      <c r="O530" s="215"/>
      <c r="P530" s="215"/>
      <c r="Q530" s="215"/>
      <c r="R530" s="215"/>
      <c r="S530" s="215"/>
      <c r="T530" s="216"/>
      <c r="AT530" s="217" t="s">
        <v>147</v>
      </c>
      <c r="AU530" s="217" t="s">
        <v>145</v>
      </c>
      <c r="AV530" s="14" t="s">
        <v>145</v>
      </c>
      <c r="AW530" s="14" t="s">
        <v>30</v>
      </c>
      <c r="AX530" s="14" t="s">
        <v>73</v>
      </c>
      <c r="AY530" s="217" t="s">
        <v>137</v>
      </c>
    </row>
    <row r="531" spans="1:65" s="13" customFormat="1" ht="11.25" x14ac:dyDescent="0.2">
      <c r="B531" s="196"/>
      <c r="C531" s="197"/>
      <c r="D531" s="198" t="s">
        <v>147</v>
      </c>
      <c r="E531" s="199" t="s">
        <v>1</v>
      </c>
      <c r="F531" s="200" t="s">
        <v>623</v>
      </c>
      <c r="G531" s="197"/>
      <c r="H531" s="199" t="s">
        <v>1</v>
      </c>
      <c r="I531" s="201"/>
      <c r="J531" s="197"/>
      <c r="K531" s="197"/>
      <c r="L531" s="202"/>
      <c r="M531" s="203"/>
      <c r="N531" s="204"/>
      <c r="O531" s="204"/>
      <c r="P531" s="204"/>
      <c r="Q531" s="204"/>
      <c r="R531" s="204"/>
      <c r="S531" s="204"/>
      <c r="T531" s="205"/>
      <c r="AT531" s="206" t="s">
        <v>147</v>
      </c>
      <c r="AU531" s="206" t="s">
        <v>145</v>
      </c>
      <c r="AV531" s="13" t="s">
        <v>78</v>
      </c>
      <c r="AW531" s="13" t="s">
        <v>30</v>
      </c>
      <c r="AX531" s="13" t="s">
        <v>73</v>
      </c>
      <c r="AY531" s="206" t="s">
        <v>137</v>
      </c>
    </row>
    <row r="532" spans="1:65" s="14" customFormat="1" ht="11.25" x14ac:dyDescent="0.2">
      <c r="B532" s="207"/>
      <c r="C532" s="208"/>
      <c r="D532" s="198" t="s">
        <v>147</v>
      </c>
      <c r="E532" s="209" t="s">
        <v>1</v>
      </c>
      <c r="F532" s="210" t="s">
        <v>622</v>
      </c>
      <c r="G532" s="208"/>
      <c r="H532" s="211">
        <v>3</v>
      </c>
      <c r="I532" s="212"/>
      <c r="J532" s="208"/>
      <c r="K532" s="208"/>
      <c r="L532" s="213"/>
      <c r="M532" s="214"/>
      <c r="N532" s="215"/>
      <c r="O532" s="215"/>
      <c r="P532" s="215"/>
      <c r="Q532" s="215"/>
      <c r="R532" s="215"/>
      <c r="S532" s="215"/>
      <c r="T532" s="216"/>
      <c r="AT532" s="217" t="s">
        <v>147</v>
      </c>
      <c r="AU532" s="217" t="s">
        <v>145</v>
      </c>
      <c r="AV532" s="14" t="s">
        <v>145</v>
      </c>
      <c r="AW532" s="14" t="s">
        <v>30</v>
      </c>
      <c r="AX532" s="14" t="s">
        <v>73</v>
      </c>
      <c r="AY532" s="217" t="s">
        <v>137</v>
      </c>
    </row>
    <row r="533" spans="1:65" s="15" customFormat="1" ht="11.25" x14ac:dyDescent="0.2">
      <c r="B533" s="218"/>
      <c r="C533" s="219"/>
      <c r="D533" s="198" t="s">
        <v>147</v>
      </c>
      <c r="E533" s="220" t="s">
        <v>1</v>
      </c>
      <c r="F533" s="221" t="s">
        <v>150</v>
      </c>
      <c r="G533" s="219"/>
      <c r="H533" s="222">
        <v>7</v>
      </c>
      <c r="I533" s="223"/>
      <c r="J533" s="219"/>
      <c r="K533" s="219"/>
      <c r="L533" s="224"/>
      <c r="M533" s="225"/>
      <c r="N533" s="226"/>
      <c r="O533" s="226"/>
      <c r="P533" s="226"/>
      <c r="Q533" s="226"/>
      <c r="R533" s="226"/>
      <c r="S533" s="226"/>
      <c r="T533" s="227"/>
      <c r="AT533" s="228" t="s">
        <v>147</v>
      </c>
      <c r="AU533" s="228" t="s">
        <v>145</v>
      </c>
      <c r="AV533" s="15" t="s">
        <v>144</v>
      </c>
      <c r="AW533" s="15" t="s">
        <v>30</v>
      </c>
      <c r="AX533" s="15" t="s">
        <v>78</v>
      </c>
      <c r="AY533" s="228" t="s">
        <v>137</v>
      </c>
    </row>
    <row r="534" spans="1:65" s="2" customFormat="1" ht="21.75" customHeight="1" x14ac:dyDescent="0.2">
      <c r="A534" s="34"/>
      <c r="B534" s="35"/>
      <c r="C534" s="182" t="s">
        <v>624</v>
      </c>
      <c r="D534" s="182" t="s">
        <v>140</v>
      </c>
      <c r="E534" s="183" t="s">
        <v>625</v>
      </c>
      <c r="F534" s="184" t="s">
        <v>626</v>
      </c>
      <c r="G534" s="185" t="s">
        <v>591</v>
      </c>
      <c r="H534" s="186">
        <v>1</v>
      </c>
      <c r="I534" s="187"/>
      <c r="J534" s="188">
        <f>ROUND(I534*H534,2)</f>
        <v>0</v>
      </c>
      <c r="K534" s="189"/>
      <c r="L534" s="39"/>
      <c r="M534" s="190" t="s">
        <v>1</v>
      </c>
      <c r="N534" s="191" t="s">
        <v>39</v>
      </c>
      <c r="O534" s="71"/>
      <c r="P534" s="192">
        <f>O534*H534</f>
        <v>0</v>
      </c>
      <c r="Q534" s="192">
        <v>2.1000000000000001E-4</v>
      </c>
      <c r="R534" s="192">
        <f>Q534*H534</f>
        <v>2.1000000000000001E-4</v>
      </c>
      <c r="S534" s="192">
        <v>0</v>
      </c>
      <c r="T534" s="193">
        <f>S534*H534</f>
        <v>0</v>
      </c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R534" s="194" t="s">
        <v>232</v>
      </c>
      <c r="AT534" s="194" t="s">
        <v>140</v>
      </c>
      <c r="AU534" s="194" t="s">
        <v>145</v>
      </c>
      <c r="AY534" s="17" t="s">
        <v>137</v>
      </c>
      <c r="BE534" s="195">
        <f>IF(N534="základní",J534,0)</f>
        <v>0</v>
      </c>
      <c r="BF534" s="195">
        <f>IF(N534="snížená",J534,0)</f>
        <v>0</v>
      </c>
      <c r="BG534" s="195">
        <f>IF(N534="zákl. přenesená",J534,0)</f>
        <v>0</v>
      </c>
      <c r="BH534" s="195">
        <f>IF(N534="sníž. přenesená",J534,0)</f>
        <v>0</v>
      </c>
      <c r="BI534" s="195">
        <f>IF(N534="nulová",J534,0)</f>
        <v>0</v>
      </c>
      <c r="BJ534" s="17" t="s">
        <v>145</v>
      </c>
      <c r="BK534" s="195">
        <f>ROUND(I534*H534,2)</f>
        <v>0</v>
      </c>
      <c r="BL534" s="17" t="s">
        <v>232</v>
      </c>
      <c r="BM534" s="194" t="s">
        <v>627</v>
      </c>
    </row>
    <row r="535" spans="1:65" s="13" customFormat="1" ht="11.25" x14ac:dyDescent="0.2">
      <c r="B535" s="196"/>
      <c r="C535" s="197"/>
      <c r="D535" s="198" t="s">
        <v>147</v>
      </c>
      <c r="E535" s="199" t="s">
        <v>1</v>
      </c>
      <c r="F535" s="200" t="s">
        <v>628</v>
      </c>
      <c r="G535" s="197"/>
      <c r="H535" s="199" t="s">
        <v>1</v>
      </c>
      <c r="I535" s="201"/>
      <c r="J535" s="197"/>
      <c r="K535" s="197"/>
      <c r="L535" s="202"/>
      <c r="M535" s="203"/>
      <c r="N535" s="204"/>
      <c r="O535" s="204"/>
      <c r="P535" s="204"/>
      <c r="Q535" s="204"/>
      <c r="R535" s="204"/>
      <c r="S535" s="204"/>
      <c r="T535" s="205"/>
      <c r="AT535" s="206" t="s">
        <v>147</v>
      </c>
      <c r="AU535" s="206" t="s">
        <v>145</v>
      </c>
      <c r="AV535" s="13" t="s">
        <v>78</v>
      </c>
      <c r="AW535" s="13" t="s">
        <v>30</v>
      </c>
      <c r="AX535" s="13" t="s">
        <v>73</v>
      </c>
      <c r="AY535" s="206" t="s">
        <v>137</v>
      </c>
    </row>
    <row r="536" spans="1:65" s="14" customFormat="1" ht="11.25" x14ac:dyDescent="0.2">
      <c r="B536" s="207"/>
      <c r="C536" s="208"/>
      <c r="D536" s="198" t="s">
        <v>147</v>
      </c>
      <c r="E536" s="209" t="s">
        <v>1</v>
      </c>
      <c r="F536" s="210" t="s">
        <v>78</v>
      </c>
      <c r="G536" s="208"/>
      <c r="H536" s="211">
        <v>1</v>
      </c>
      <c r="I536" s="212"/>
      <c r="J536" s="208"/>
      <c r="K536" s="208"/>
      <c r="L536" s="213"/>
      <c r="M536" s="214"/>
      <c r="N536" s="215"/>
      <c r="O536" s="215"/>
      <c r="P536" s="215"/>
      <c r="Q536" s="215"/>
      <c r="R536" s="215"/>
      <c r="S536" s="215"/>
      <c r="T536" s="216"/>
      <c r="AT536" s="217" t="s">
        <v>147</v>
      </c>
      <c r="AU536" s="217" t="s">
        <v>145</v>
      </c>
      <c r="AV536" s="14" t="s">
        <v>145</v>
      </c>
      <c r="AW536" s="14" t="s">
        <v>30</v>
      </c>
      <c r="AX536" s="14" t="s">
        <v>78</v>
      </c>
      <c r="AY536" s="217" t="s">
        <v>137</v>
      </c>
    </row>
    <row r="537" spans="1:65" s="2" customFormat="1" ht="21.75" customHeight="1" x14ac:dyDescent="0.2">
      <c r="A537" s="34"/>
      <c r="B537" s="35"/>
      <c r="C537" s="182" t="s">
        <v>629</v>
      </c>
      <c r="D537" s="182" t="s">
        <v>140</v>
      </c>
      <c r="E537" s="183" t="s">
        <v>630</v>
      </c>
      <c r="F537" s="184" t="s">
        <v>631</v>
      </c>
      <c r="G537" s="185" t="s">
        <v>143</v>
      </c>
      <c r="H537" s="186">
        <v>4</v>
      </c>
      <c r="I537" s="187"/>
      <c r="J537" s="188">
        <f>ROUND(I537*H537,2)</f>
        <v>0</v>
      </c>
      <c r="K537" s="189"/>
      <c r="L537" s="39"/>
      <c r="M537" s="190" t="s">
        <v>1</v>
      </c>
      <c r="N537" s="191" t="s">
        <v>39</v>
      </c>
      <c r="O537" s="71"/>
      <c r="P537" s="192">
        <f>O537*H537</f>
        <v>0</v>
      </c>
      <c r="Q537" s="192">
        <v>0</v>
      </c>
      <c r="R537" s="192">
        <f>Q537*H537</f>
        <v>0</v>
      </c>
      <c r="S537" s="192">
        <v>5.2999999999999998E-4</v>
      </c>
      <c r="T537" s="193">
        <f>S537*H537</f>
        <v>2.1199999999999999E-3</v>
      </c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R537" s="194" t="s">
        <v>232</v>
      </c>
      <c r="AT537" s="194" t="s">
        <v>140</v>
      </c>
      <c r="AU537" s="194" t="s">
        <v>145</v>
      </c>
      <c r="AY537" s="17" t="s">
        <v>137</v>
      </c>
      <c r="BE537" s="195">
        <f>IF(N537="základní",J537,0)</f>
        <v>0</v>
      </c>
      <c r="BF537" s="195">
        <f>IF(N537="snížená",J537,0)</f>
        <v>0</v>
      </c>
      <c r="BG537" s="195">
        <f>IF(N537="zákl. přenesená",J537,0)</f>
        <v>0</v>
      </c>
      <c r="BH537" s="195">
        <f>IF(N537="sníž. přenesená",J537,0)</f>
        <v>0</v>
      </c>
      <c r="BI537" s="195">
        <f>IF(N537="nulová",J537,0)</f>
        <v>0</v>
      </c>
      <c r="BJ537" s="17" t="s">
        <v>145</v>
      </c>
      <c r="BK537" s="195">
        <f>ROUND(I537*H537,2)</f>
        <v>0</v>
      </c>
      <c r="BL537" s="17" t="s">
        <v>232</v>
      </c>
      <c r="BM537" s="194" t="s">
        <v>632</v>
      </c>
    </row>
    <row r="538" spans="1:65" s="13" customFormat="1" ht="11.25" x14ac:dyDescent="0.2">
      <c r="B538" s="196"/>
      <c r="C538" s="197"/>
      <c r="D538" s="198" t="s">
        <v>147</v>
      </c>
      <c r="E538" s="199" t="s">
        <v>1</v>
      </c>
      <c r="F538" s="200" t="s">
        <v>300</v>
      </c>
      <c r="G538" s="197"/>
      <c r="H538" s="199" t="s">
        <v>1</v>
      </c>
      <c r="I538" s="201"/>
      <c r="J538" s="197"/>
      <c r="K538" s="197"/>
      <c r="L538" s="202"/>
      <c r="M538" s="203"/>
      <c r="N538" s="204"/>
      <c r="O538" s="204"/>
      <c r="P538" s="204"/>
      <c r="Q538" s="204"/>
      <c r="R538" s="204"/>
      <c r="S538" s="204"/>
      <c r="T538" s="205"/>
      <c r="AT538" s="206" t="s">
        <v>147</v>
      </c>
      <c r="AU538" s="206" t="s">
        <v>145</v>
      </c>
      <c r="AV538" s="13" t="s">
        <v>78</v>
      </c>
      <c r="AW538" s="13" t="s">
        <v>30</v>
      </c>
      <c r="AX538" s="13" t="s">
        <v>73</v>
      </c>
      <c r="AY538" s="206" t="s">
        <v>137</v>
      </c>
    </row>
    <row r="539" spans="1:65" s="14" customFormat="1" ht="11.25" x14ac:dyDescent="0.2">
      <c r="B539" s="207"/>
      <c r="C539" s="208"/>
      <c r="D539" s="198" t="s">
        <v>147</v>
      </c>
      <c r="E539" s="209" t="s">
        <v>1</v>
      </c>
      <c r="F539" s="210" t="s">
        <v>78</v>
      </c>
      <c r="G539" s="208"/>
      <c r="H539" s="211">
        <v>1</v>
      </c>
      <c r="I539" s="212"/>
      <c r="J539" s="208"/>
      <c r="K539" s="208"/>
      <c r="L539" s="213"/>
      <c r="M539" s="214"/>
      <c r="N539" s="215"/>
      <c r="O539" s="215"/>
      <c r="P539" s="215"/>
      <c r="Q539" s="215"/>
      <c r="R539" s="215"/>
      <c r="S539" s="215"/>
      <c r="T539" s="216"/>
      <c r="AT539" s="217" t="s">
        <v>147</v>
      </c>
      <c r="AU539" s="217" t="s">
        <v>145</v>
      </c>
      <c r="AV539" s="14" t="s">
        <v>145</v>
      </c>
      <c r="AW539" s="14" t="s">
        <v>30</v>
      </c>
      <c r="AX539" s="14" t="s">
        <v>73</v>
      </c>
      <c r="AY539" s="217" t="s">
        <v>137</v>
      </c>
    </row>
    <row r="540" spans="1:65" s="13" customFormat="1" ht="11.25" x14ac:dyDescent="0.2">
      <c r="B540" s="196"/>
      <c r="C540" s="197"/>
      <c r="D540" s="198" t="s">
        <v>147</v>
      </c>
      <c r="E540" s="199" t="s">
        <v>1</v>
      </c>
      <c r="F540" s="200" t="s">
        <v>633</v>
      </c>
      <c r="G540" s="197"/>
      <c r="H540" s="199" t="s">
        <v>1</v>
      </c>
      <c r="I540" s="201"/>
      <c r="J540" s="197"/>
      <c r="K540" s="197"/>
      <c r="L540" s="202"/>
      <c r="M540" s="203"/>
      <c r="N540" s="204"/>
      <c r="O540" s="204"/>
      <c r="P540" s="204"/>
      <c r="Q540" s="204"/>
      <c r="R540" s="204"/>
      <c r="S540" s="204"/>
      <c r="T540" s="205"/>
      <c r="AT540" s="206" t="s">
        <v>147</v>
      </c>
      <c r="AU540" s="206" t="s">
        <v>145</v>
      </c>
      <c r="AV540" s="13" t="s">
        <v>78</v>
      </c>
      <c r="AW540" s="13" t="s">
        <v>30</v>
      </c>
      <c r="AX540" s="13" t="s">
        <v>73</v>
      </c>
      <c r="AY540" s="206" t="s">
        <v>137</v>
      </c>
    </row>
    <row r="541" spans="1:65" s="14" customFormat="1" ht="11.25" x14ac:dyDescent="0.2">
      <c r="B541" s="207"/>
      <c r="C541" s="208"/>
      <c r="D541" s="198" t="s">
        <v>147</v>
      </c>
      <c r="E541" s="209" t="s">
        <v>1</v>
      </c>
      <c r="F541" s="210" t="s">
        <v>78</v>
      </c>
      <c r="G541" s="208"/>
      <c r="H541" s="211">
        <v>1</v>
      </c>
      <c r="I541" s="212"/>
      <c r="J541" s="208"/>
      <c r="K541" s="208"/>
      <c r="L541" s="213"/>
      <c r="M541" s="214"/>
      <c r="N541" s="215"/>
      <c r="O541" s="215"/>
      <c r="P541" s="215"/>
      <c r="Q541" s="215"/>
      <c r="R541" s="215"/>
      <c r="S541" s="215"/>
      <c r="T541" s="216"/>
      <c r="AT541" s="217" t="s">
        <v>147</v>
      </c>
      <c r="AU541" s="217" t="s">
        <v>145</v>
      </c>
      <c r="AV541" s="14" t="s">
        <v>145</v>
      </c>
      <c r="AW541" s="14" t="s">
        <v>30</v>
      </c>
      <c r="AX541" s="14" t="s">
        <v>73</v>
      </c>
      <c r="AY541" s="217" t="s">
        <v>137</v>
      </c>
    </row>
    <row r="542" spans="1:65" s="13" customFormat="1" ht="11.25" x14ac:dyDescent="0.2">
      <c r="B542" s="196"/>
      <c r="C542" s="197"/>
      <c r="D542" s="198" t="s">
        <v>147</v>
      </c>
      <c r="E542" s="199" t="s">
        <v>1</v>
      </c>
      <c r="F542" s="200" t="s">
        <v>299</v>
      </c>
      <c r="G542" s="197"/>
      <c r="H542" s="199" t="s">
        <v>1</v>
      </c>
      <c r="I542" s="201"/>
      <c r="J542" s="197"/>
      <c r="K542" s="197"/>
      <c r="L542" s="202"/>
      <c r="M542" s="203"/>
      <c r="N542" s="204"/>
      <c r="O542" s="204"/>
      <c r="P542" s="204"/>
      <c r="Q542" s="204"/>
      <c r="R542" s="204"/>
      <c r="S542" s="204"/>
      <c r="T542" s="205"/>
      <c r="AT542" s="206" t="s">
        <v>147</v>
      </c>
      <c r="AU542" s="206" t="s">
        <v>145</v>
      </c>
      <c r="AV542" s="13" t="s">
        <v>78</v>
      </c>
      <c r="AW542" s="13" t="s">
        <v>30</v>
      </c>
      <c r="AX542" s="13" t="s">
        <v>73</v>
      </c>
      <c r="AY542" s="206" t="s">
        <v>137</v>
      </c>
    </row>
    <row r="543" spans="1:65" s="14" customFormat="1" ht="11.25" x14ac:dyDescent="0.2">
      <c r="B543" s="207"/>
      <c r="C543" s="208"/>
      <c r="D543" s="198" t="s">
        <v>147</v>
      </c>
      <c r="E543" s="209" t="s">
        <v>1</v>
      </c>
      <c r="F543" s="210" t="s">
        <v>145</v>
      </c>
      <c r="G543" s="208"/>
      <c r="H543" s="211">
        <v>2</v>
      </c>
      <c r="I543" s="212"/>
      <c r="J543" s="208"/>
      <c r="K543" s="208"/>
      <c r="L543" s="213"/>
      <c r="M543" s="214"/>
      <c r="N543" s="215"/>
      <c r="O543" s="215"/>
      <c r="P543" s="215"/>
      <c r="Q543" s="215"/>
      <c r="R543" s="215"/>
      <c r="S543" s="215"/>
      <c r="T543" s="216"/>
      <c r="AT543" s="217" t="s">
        <v>147</v>
      </c>
      <c r="AU543" s="217" t="s">
        <v>145</v>
      </c>
      <c r="AV543" s="14" t="s">
        <v>145</v>
      </c>
      <c r="AW543" s="14" t="s">
        <v>30</v>
      </c>
      <c r="AX543" s="14" t="s">
        <v>73</v>
      </c>
      <c r="AY543" s="217" t="s">
        <v>137</v>
      </c>
    </row>
    <row r="544" spans="1:65" s="15" customFormat="1" ht="11.25" x14ac:dyDescent="0.2">
      <c r="B544" s="218"/>
      <c r="C544" s="219"/>
      <c r="D544" s="198" t="s">
        <v>147</v>
      </c>
      <c r="E544" s="220" t="s">
        <v>1</v>
      </c>
      <c r="F544" s="221" t="s">
        <v>150</v>
      </c>
      <c r="G544" s="219"/>
      <c r="H544" s="222">
        <v>4</v>
      </c>
      <c r="I544" s="223"/>
      <c r="J544" s="219"/>
      <c r="K544" s="219"/>
      <c r="L544" s="224"/>
      <c r="M544" s="225"/>
      <c r="N544" s="226"/>
      <c r="O544" s="226"/>
      <c r="P544" s="226"/>
      <c r="Q544" s="226"/>
      <c r="R544" s="226"/>
      <c r="S544" s="226"/>
      <c r="T544" s="227"/>
      <c r="AT544" s="228" t="s">
        <v>147</v>
      </c>
      <c r="AU544" s="228" t="s">
        <v>145</v>
      </c>
      <c r="AV544" s="15" t="s">
        <v>144</v>
      </c>
      <c r="AW544" s="15" t="s">
        <v>30</v>
      </c>
      <c r="AX544" s="15" t="s">
        <v>78</v>
      </c>
      <c r="AY544" s="228" t="s">
        <v>137</v>
      </c>
    </row>
    <row r="545" spans="1:65" s="2" customFormat="1" ht="24.2" customHeight="1" x14ac:dyDescent="0.2">
      <c r="A545" s="34"/>
      <c r="B545" s="35"/>
      <c r="C545" s="182" t="s">
        <v>634</v>
      </c>
      <c r="D545" s="182" t="s">
        <v>140</v>
      </c>
      <c r="E545" s="183" t="s">
        <v>635</v>
      </c>
      <c r="F545" s="184" t="s">
        <v>636</v>
      </c>
      <c r="G545" s="185" t="s">
        <v>143</v>
      </c>
      <c r="H545" s="186">
        <v>2</v>
      </c>
      <c r="I545" s="187"/>
      <c r="J545" s="188">
        <f>ROUND(I545*H545,2)</f>
        <v>0</v>
      </c>
      <c r="K545" s="189"/>
      <c r="L545" s="39"/>
      <c r="M545" s="190" t="s">
        <v>1</v>
      </c>
      <c r="N545" s="191" t="s">
        <v>39</v>
      </c>
      <c r="O545" s="71"/>
      <c r="P545" s="192">
        <f>O545*H545</f>
        <v>0</v>
      </c>
      <c r="Q545" s="192">
        <v>0</v>
      </c>
      <c r="R545" s="192">
        <f>Q545*H545</f>
        <v>0</v>
      </c>
      <c r="S545" s="192">
        <v>5.11E-3</v>
      </c>
      <c r="T545" s="193">
        <f>S545*H545</f>
        <v>1.022E-2</v>
      </c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R545" s="194" t="s">
        <v>232</v>
      </c>
      <c r="AT545" s="194" t="s">
        <v>140</v>
      </c>
      <c r="AU545" s="194" t="s">
        <v>145</v>
      </c>
      <c r="AY545" s="17" t="s">
        <v>137</v>
      </c>
      <c r="BE545" s="195">
        <f>IF(N545="základní",J545,0)</f>
        <v>0</v>
      </c>
      <c r="BF545" s="195">
        <f>IF(N545="snížená",J545,0)</f>
        <v>0</v>
      </c>
      <c r="BG545" s="195">
        <f>IF(N545="zákl. přenesená",J545,0)</f>
        <v>0</v>
      </c>
      <c r="BH545" s="195">
        <f>IF(N545="sníž. přenesená",J545,0)</f>
        <v>0</v>
      </c>
      <c r="BI545" s="195">
        <f>IF(N545="nulová",J545,0)</f>
        <v>0</v>
      </c>
      <c r="BJ545" s="17" t="s">
        <v>145</v>
      </c>
      <c r="BK545" s="195">
        <f>ROUND(I545*H545,2)</f>
        <v>0</v>
      </c>
      <c r="BL545" s="17" t="s">
        <v>232</v>
      </c>
      <c r="BM545" s="194" t="s">
        <v>637</v>
      </c>
    </row>
    <row r="546" spans="1:65" s="13" customFormat="1" ht="11.25" x14ac:dyDescent="0.2">
      <c r="B546" s="196"/>
      <c r="C546" s="197"/>
      <c r="D546" s="198" t="s">
        <v>147</v>
      </c>
      <c r="E546" s="199" t="s">
        <v>1</v>
      </c>
      <c r="F546" s="200" t="s">
        <v>638</v>
      </c>
      <c r="G546" s="197"/>
      <c r="H546" s="199" t="s">
        <v>1</v>
      </c>
      <c r="I546" s="201"/>
      <c r="J546" s="197"/>
      <c r="K546" s="197"/>
      <c r="L546" s="202"/>
      <c r="M546" s="203"/>
      <c r="N546" s="204"/>
      <c r="O546" s="204"/>
      <c r="P546" s="204"/>
      <c r="Q546" s="204"/>
      <c r="R546" s="204"/>
      <c r="S546" s="204"/>
      <c r="T546" s="205"/>
      <c r="AT546" s="206" t="s">
        <v>147</v>
      </c>
      <c r="AU546" s="206" t="s">
        <v>145</v>
      </c>
      <c r="AV546" s="13" t="s">
        <v>78</v>
      </c>
      <c r="AW546" s="13" t="s">
        <v>30</v>
      </c>
      <c r="AX546" s="13" t="s">
        <v>73</v>
      </c>
      <c r="AY546" s="206" t="s">
        <v>137</v>
      </c>
    </row>
    <row r="547" spans="1:65" s="14" customFormat="1" ht="11.25" x14ac:dyDescent="0.2">
      <c r="B547" s="207"/>
      <c r="C547" s="208"/>
      <c r="D547" s="198" t="s">
        <v>147</v>
      </c>
      <c r="E547" s="209" t="s">
        <v>1</v>
      </c>
      <c r="F547" s="210" t="s">
        <v>78</v>
      </c>
      <c r="G547" s="208"/>
      <c r="H547" s="211">
        <v>1</v>
      </c>
      <c r="I547" s="212"/>
      <c r="J547" s="208"/>
      <c r="K547" s="208"/>
      <c r="L547" s="213"/>
      <c r="M547" s="214"/>
      <c r="N547" s="215"/>
      <c r="O547" s="215"/>
      <c r="P547" s="215"/>
      <c r="Q547" s="215"/>
      <c r="R547" s="215"/>
      <c r="S547" s="215"/>
      <c r="T547" s="216"/>
      <c r="AT547" s="217" t="s">
        <v>147</v>
      </c>
      <c r="AU547" s="217" t="s">
        <v>145</v>
      </c>
      <c r="AV547" s="14" t="s">
        <v>145</v>
      </c>
      <c r="AW547" s="14" t="s">
        <v>30</v>
      </c>
      <c r="AX547" s="14" t="s">
        <v>73</v>
      </c>
      <c r="AY547" s="217" t="s">
        <v>137</v>
      </c>
    </row>
    <row r="548" spans="1:65" s="13" customFormat="1" ht="11.25" x14ac:dyDescent="0.2">
      <c r="B548" s="196"/>
      <c r="C548" s="197"/>
      <c r="D548" s="198" t="s">
        <v>147</v>
      </c>
      <c r="E548" s="199" t="s">
        <v>1</v>
      </c>
      <c r="F548" s="200" t="s">
        <v>639</v>
      </c>
      <c r="G548" s="197"/>
      <c r="H548" s="199" t="s">
        <v>1</v>
      </c>
      <c r="I548" s="201"/>
      <c r="J548" s="197"/>
      <c r="K548" s="197"/>
      <c r="L548" s="202"/>
      <c r="M548" s="203"/>
      <c r="N548" s="204"/>
      <c r="O548" s="204"/>
      <c r="P548" s="204"/>
      <c r="Q548" s="204"/>
      <c r="R548" s="204"/>
      <c r="S548" s="204"/>
      <c r="T548" s="205"/>
      <c r="AT548" s="206" t="s">
        <v>147</v>
      </c>
      <c r="AU548" s="206" t="s">
        <v>145</v>
      </c>
      <c r="AV548" s="13" t="s">
        <v>78</v>
      </c>
      <c r="AW548" s="13" t="s">
        <v>30</v>
      </c>
      <c r="AX548" s="13" t="s">
        <v>73</v>
      </c>
      <c r="AY548" s="206" t="s">
        <v>137</v>
      </c>
    </row>
    <row r="549" spans="1:65" s="14" customFormat="1" ht="11.25" x14ac:dyDescent="0.2">
      <c r="B549" s="207"/>
      <c r="C549" s="208"/>
      <c r="D549" s="198" t="s">
        <v>147</v>
      </c>
      <c r="E549" s="209" t="s">
        <v>1</v>
      </c>
      <c r="F549" s="210" t="s">
        <v>78</v>
      </c>
      <c r="G549" s="208"/>
      <c r="H549" s="211">
        <v>1</v>
      </c>
      <c r="I549" s="212"/>
      <c r="J549" s="208"/>
      <c r="K549" s="208"/>
      <c r="L549" s="213"/>
      <c r="M549" s="214"/>
      <c r="N549" s="215"/>
      <c r="O549" s="215"/>
      <c r="P549" s="215"/>
      <c r="Q549" s="215"/>
      <c r="R549" s="215"/>
      <c r="S549" s="215"/>
      <c r="T549" s="216"/>
      <c r="AT549" s="217" t="s">
        <v>147</v>
      </c>
      <c r="AU549" s="217" t="s">
        <v>145</v>
      </c>
      <c r="AV549" s="14" t="s">
        <v>145</v>
      </c>
      <c r="AW549" s="14" t="s">
        <v>30</v>
      </c>
      <c r="AX549" s="14" t="s">
        <v>73</v>
      </c>
      <c r="AY549" s="217" t="s">
        <v>137</v>
      </c>
    </row>
    <row r="550" spans="1:65" s="15" customFormat="1" ht="11.25" x14ac:dyDescent="0.2">
      <c r="B550" s="218"/>
      <c r="C550" s="219"/>
      <c r="D550" s="198" t="s">
        <v>147</v>
      </c>
      <c r="E550" s="220" t="s">
        <v>1</v>
      </c>
      <c r="F550" s="221" t="s">
        <v>150</v>
      </c>
      <c r="G550" s="219"/>
      <c r="H550" s="222">
        <v>2</v>
      </c>
      <c r="I550" s="223"/>
      <c r="J550" s="219"/>
      <c r="K550" s="219"/>
      <c r="L550" s="224"/>
      <c r="M550" s="225"/>
      <c r="N550" s="226"/>
      <c r="O550" s="226"/>
      <c r="P550" s="226"/>
      <c r="Q550" s="226"/>
      <c r="R550" s="226"/>
      <c r="S550" s="226"/>
      <c r="T550" s="227"/>
      <c r="AT550" s="228" t="s">
        <v>147</v>
      </c>
      <c r="AU550" s="228" t="s">
        <v>145</v>
      </c>
      <c r="AV550" s="15" t="s">
        <v>144</v>
      </c>
      <c r="AW550" s="15" t="s">
        <v>30</v>
      </c>
      <c r="AX550" s="15" t="s">
        <v>78</v>
      </c>
      <c r="AY550" s="228" t="s">
        <v>137</v>
      </c>
    </row>
    <row r="551" spans="1:65" s="2" customFormat="1" ht="24.2" customHeight="1" x14ac:dyDescent="0.2">
      <c r="A551" s="34"/>
      <c r="B551" s="35"/>
      <c r="C551" s="182" t="s">
        <v>640</v>
      </c>
      <c r="D551" s="182" t="s">
        <v>140</v>
      </c>
      <c r="E551" s="183" t="s">
        <v>641</v>
      </c>
      <c r="F551" s="184" t="s">
        <v>642</v>
      </c>
      <c r="G551" s="185" t="s">
        <v>143</v>
      </c>
      <c r="H551" s="186">
        <v>4</v>
      </c>
      <c r="I551" s="187"/>
      <c r="J551" s="188">
        <f>ROUND(I551*H551,2)</f>
        <v>0</v>
      </c>
      <c r="K551" s="189"/>
      <c r="L551" s="39"/>
      <c r="M551" s="190" t="s">
        <v>1</v>
      </c>
      <c r="N551" s="191" t="s">
        <v>39</v>
      </c>
      <c r="O551" s="71"/>
      <c r="P551" s="192">
        <f>O551*H551</f>
        <v>0</v>
      </c>
      <c r="Q551" s="192">
        <v>4.0999999999999999E-4</v>
      </c>
      <c r="R551" s="192">
        <f>Q551*H551</f>
        <v>1.64E-3</v>
      </c>
      <c r="S551" s="192">
        <v>0</v>
      </c>
      <c r="T551" s="193">
        <f>S551*H551</f>
        <v>0</v>
      </c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R551" s="194" t="s">
        <v>232</v>
      </c>
      <c r="AT551" s="194" t="s">
        <v>140</v>
      </c>
      <c r="AU551" s="194" t="s">
        <v>145</v>
      </c>
      <c r="AY551" s="17" t="s">
        <v>137</v>
      </c>
      <c r="BE551" s="195">
        <f>IF(N551="základní",J551,0)</f>
        <v>0</v>
      </c>
      <c r="BF551" s="195">
        <f>IF(N551="snížená",J551,0)</f>
        <v>0</v>
      </c>
      <c r="BG551" s="195">
        <f>IF(N551="zákl. přenesená",J551,0)</f>
        <v>0</v>
      </c>
      <c r="BH551" s="195">
        <f>IF(N551="sníž. přenesená",J551,0)</f>
        <v>0</v>
      </c>
      <c r="BI551" s="195">
        <f>IF(N551="nulová",J551,0)</f>
        <v>0</v>
      </c>
      <c r="BJ551" s="17" t="s">
        <v>145</v>
      </c>
      <c r="BK551" s="195">
        <f>ROUND(I551*H551,2)</f>
        <v>0</v>
      </c>
      <c r="BL551" s="17" t="s">
        <v>232</v>
      </c>
      <c r="BM551" s="194" t="s">
        <v>643</v>
      </c>
    </row>
    <row r="552" spans="1:65" s="13" customFormat="1" ht="11.25" x14ac:dyDescent="0.2">
      <c r="B552" s="196"/>
      <c r="C552" s="197"/>
      <c r="D552" s="198" t="s">
        <v>147</v>
      </c>
      <c r="E552" s="199" t="s">
        <v>1</v>
      </c>
      <c r="F552" s="200" t="s">
        <v>644</v>
      </c>
      <c r="G552" s="197"/>
      <c r="H552" s="199" t="s">
        <v>1</v>
      </c>
      <c r="I552" s="201"/>
      <c r="J552" s="197"/>
      <c r="K552" s="197"/>
      <c r="L552" s="202"/>
      <c r="M552" s="203"/>
      <c r="N552" s="204"/>
      <c r="O552" s="204"/>
      <c r="P552" s="204"/>
      <c r="Q552" s="204"/>
      <c r="R552" s="204"/>
      <c r="S552" s="204"/>
      <c r="T552" s="205"/>
      <c r="AT552" s="206" t="s">
        <v>147</v>
      </c>
      <c r="AU552" s="206" t="s">
        <v>145</v>
      </c>
      <c r="AV552" s="13" t="s">
        <v>78</v>
      </c>
      <c r="AW552" s="13" t="s">
        <v>30</v>
      </c>
      <c r="AX552" s="13" t="s">
        <v>73</v>
      </c>
      <c r="AY552" s="206" t="s">
        <v>137</v>
      </c>
    </row>
    <row r="553" spans="1:65" s="14" customFormat="1" ht="11.25" x14ac:dyDescent="0.2">
      <c r="B553" s="207"/>
      <c r="C553" s="208"/>
      <c r="D553" s="198" t="s">
        <v>147</v>
      </c>
      <c r="E553" s="209" t="s">
        <v>1</v>
      </c>
      <c r="F553" s="210" t="s">
        <v>145</v>
      </c>
      <c r="G553" s="208"/>
      <c r="H553" s="211">
        <v>2</v>
      </c>
      <c r="I553" s="212"/>
      <c r="J553" s="208"/>
      <c r="K553" s="208"/>
      <c r="L553" s="213"/>
      <c r="M553" s="214"/>
      <c r="N553" s="215"/>
      <c r="O553" s="215"/>
      <c r="P553" s="215"/>
      <c r="Q553" s="215"/>
      <c r="R553" s="215"/>
      <c r="S553" s="215"/>
      <c r="T553" s="216"/>
      <c r="AT553" s="217" t="s">
        <v>147</v>
      </c>
      <c r="AU553" s="217" t="s">
        <v>145</v>
      </c>
      <c r="AV553" s="14" t="s">
        <v>145</v>
      </c>
      <c r="AW553" s="14" t="s">
        <v>30</v>
      </c>
      <c r="AX553" s="14" t="s">
        <v>73</v>
      </c>
      <c r="AY553" s="217" t="s">
        <v>137</v>
      </c>
    </row>
    <row r="554" spans="1:65" s="13" customFormat="1" ht="11.25" x14ac:dyDescent="0.2">
      <c r="B554" s="196"/>
      <c r="C554" s="197"/>
      <c r="D554" s="198" t="s">
        <v>147</v>
      </c>
      <c r="E554" s="199" t="s">
        <v>1</v>
      </c>
      <c r="F554" s="200" t="s">
        <v>645</v>
      </c>
      <c r="G554" s="197"/>
      <c r="H554" s="199" t="s">
        <v>1</v>
      </c>
      <c r="I554" s="201"/>
      <c r="J554" s="197"/>
      <c r="K554" s="197"/>
      <c r="L554" s="202"/>
      <c r="M554" s="203"/>
      <c r="N554" s="204"/>
      <c r="O554" s="204"/>
      <c r="P554" s="204"/>
      <c r="Q554" s="204"/>
      <c r="R554" s="204"/>
      <c r="S554" s="204"/>
      <c r="T554" s="205"/>
      <c r="AT554" s="206" t="s">
        <v>147</v>
      </c>
      <c r="AU554" s="206" t="s">
        <v>145</v>
      </c>
      <c r="AV554" s="13" t="s">
        <v>78</v>
      </c>
      <c r="AW554" s="13" t="s">
        <v>30</v>
      </c>
      <c r="AX554" s="13" t="s">
        <v>73</v>
      </c>
      <c r="AY554" s="206" t="s">
        <v>137</v>
      </c>
    </row>
    <row r="555" spans="1:65" s="14" customFormat="1" ht="11.25" x14ac:dyDescent="0.2">
      <c r="B555" s="207"/>
      <c r="C555" s="208"/>
      <c r="D555" s="198" t="s">
        <v>147</v>
      </c>
      <c r="E555" s="209" t="s">
        <v>1</v>
      </c>
      <c r="F555" s="210" t="s">
        <v>145</v>
      </c>
      <c r="G555" s="208"/>
      <c r="H555" s="211">
        <v>2</v>
      </c>
      <c r="I555" s="212"/>
      <c r="J555" s="208"/>
      <c r="K555" s="208"/>
      <c r="L555" s="213"/>
      <c r="M555" s="214"/>
      <c r="N555" s="215"/>
      <c r="O555" s="215"/>
      <c r="P555" s="215"/>
      <c r="Q555" s="215"/>
      <c r="R555" s="215"/>
      <c r="S555" s="215"/>
      <c r="T555" s="216"/>
      <c r="AT555" s="217" t="s">
        <v>147</v>
      </c>
      <c r="AU555" s="217" t="s">
        <v>145</v>
      </c>
      <c r="AV555" s="14" t="s">
        <v>145</v>
      </c>
      <c r="AW555" s="14" t="s">
        <v>30</v>
      </c>
      <c r="AX555" s="14" t="s">
        <v>73</v>
      </c>
      <c r="AY555" s="217" t="s">
        <v>137</v>
      </c>
    </row>
    <row r="556" spans="1:65" s="15" customFormat="1" ht="11.25" x14ac:dyDescent="0.2">
      <c r="B556" s="218"/>
      <c r="C556" s="219"/>
      <c r="D556" s="198" t="s">
        <v>147</v>
      </c>
      <c r="E556" s="220" t="s">
        <v>1</v>
      </c>
      <c r="F556" s="221" t="s">
        <v>150</v>
      </c>
      <c r="G556" s="219"/>
      <c r="H556" s="222">
        <v>4</v>
      </c>
      <c r="I556" s="223"/>
      <c r="J556" s="219"/>
      <c r="K556" s="219"/>
      <c r="L556" s="224"/>
      <c r="M556" s="225"/>
      <c r="N556" s="226"/>
      <c r="O556" s="226"/>
      <c r="P556" s="226"/>
      <c r="Q556" s="226"/>
      <c r="R556" s="226"/>
      <c r="S556" s="226"/>
      <c r="T556" s="227"/>
      <c r="AT556" s="228" t="s">
        <v>147</v>
      </c>
      <c r="AU556" s="228" t="s">
        <v>145</v>
      </c>
      <c r="AV556" s="15" t="s">
        <v>144</v>
      </c>
      <c r="AW556" s="15" t="s">
        <v>30</v>
      </c>
      <c r="AX556" s="15" t="s">
        <v>78</v>
      </c>
      <c r="AY556" s="228" t="s">
        <v>137</v>
      </c>
    </row>
    <row r="557" spans="1:65" s="2" customFormat="1" ht="21.75" customHeight="1" x14ac:dyDescent="0.2">
      <c r="A557" s="34"/>
      <c r="B557" s="35"/>
      <c r="C557" s="182" t="s">
        <v>646</v>
      </c>
      <c r="D557" s="182" t="s">
        <v>140</v>
      </c>
      <c r="E557" s="183" t="s">
        <v>647</v>
      </c>
      <c r="F557" s="184" t="s">
        <v>648</v>
      </c>
      <c r="G557" s="185" t="s">
        <v>143</v>
      </c>
      <c r="H557" s="186">
        <v>2</v>
      </c>
      <c r="I557" s="187"/>
      <c r="J557" s="188">
        <f>ROUND(I557*H557,2)</f>
        <v>0</v>
      </c>
      <c r="K557" s="189"/>
      <c r="L557" s="39"/>
      <c r="M557" s="190" t="s">
        <v>1</v>
      </c>
      <c r="N557" s="191" t="s">
        <v>39</v>
      </c>
      <c r="O557" s="71"/>
      <c r="P557" s="192">
        <f>O557*H557</f>
        <v>0</v>
      </c>
      <c r="Q557" s="192">
        <v>2.0000000000000002E-5</v>
      </c>
      <c r="R557" s="192">
        <f>Q557*H557</f>
        <v>4.0000000000000003E-5</v>
      </c>
      <c r="S557" s="192">
        <v>0</v>
      </c>
      <c r="T557" s="193">
        <f>S557*H557</f>
        <v>0</v>
      </c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R557" s="194" t="s">
        <v>232</v>
      </c>
      <c r="AT557" s="194" t="s">
        <v>140</v>
      </c>
      <c r="AU557" s="194" t="s">
        <v>145</v>
      </c>
      <c r="AY557" s="17" t="s">
        <v>137</v>
      </c>
      <c r="BE557" s="195">
        <f>IF(N557="základní",J557,0)</f>
        <v>0</v>
      </c>
      <c r="BF557" s="195">
        <f>IF(N557="snížená",J557,0)</f>
        <v>0</v>
      </c>
      <c r="BG557" s="195">
        <f>IF(N557="zákl. přenesená",J557,0)</f>
        <v>0</v>
      </c>
      <c r="BH557" s="195">
        <f>IF(N557="sníž. přenesená",J557,0)</f>
        <v>0</v>
      </c>
      <c r="BI557" s="195">
        <f>IF(N557="nulová",J557,0)</f>
        <v>0</v>
      </c>
      <c r="BJ557" s="17" t="s">
        <v>145</v>
      </c>
      <c r="BK557" s="195">
        <f>ROUND(I557*H557,2)</f>
        <v>0</v>
      </c>
      <c r="BL557" s="17" t="s">
        <v>232</v>
      </c>
      <c r="BM557" s="194" t="s">
        <v>649</v>
      </c>
    </row>
    <row r="558" spans="1:65" s="13" customFormat="1" ht="11.25" x14ac:dyDescent="0.2">
      <c r="B558" s="196"/>
      <c r="C558" s="197"/>
      <c r="D558" s="198" t="s">
        <v>147</v>
      </c>
      <c r="E558" s="199" t="s">
        <v>1</v>
      </c>
      <c r="F558" s="200" t="s">
        <v>650</v>
      </c>
      <c r="G558" s="197"/>
      <c r="H558" s="199" t="s">
        <v>1</v>
      </c>
      <c r="I558" s="201"/>
      <c r="J558" s="197"/>
      <c r="K558" s="197"/>
      <c r="L558" s="202"/>
      <c r="M558" s="203"/>
      <c r="N558" s="204"/>
      <c r="O558" s="204"/>
      <c r="P558" s="204"/>
      <c r="Q558" s="204"/>
      <c r="R558" s="204"/>
      <c r="S558" s="204"/>
      <c r="T558" s="205"/>
      <c r="AT558" s="206" t="s">
        <v>147</v>
      </c>
      <c r="AU558" s="206" t="s">
        <v>145</v>
      </c>
      <c r="AV558" s="13" t="s">
        <v>78</v>
      </c>
      <c r="AW558" s="13" t="s">
        <v>30</v>
      </c>
      <c r="AX558" s="13" t="s">
        <v>73</v>
      </c>
      <c r="AY558" s="206" t="s">
        <v>137</v>
      </c>
    </row>
    <row r="559" spans="1:65" s="14" customFormat="1" ht="11.25" x14ac:dyDescent="0.2">
      <c r="B559" s="207"/>
      <c r="C559" s="208"/>
      <c r="D559" s="198" t="s">
        <v>147</v>
      </c>
      <c r="E559" s="209" t="s">
        <v>1</v>
      </c>
      <c r="F559" s="210" t="s">
        <v>145</v>
      </c>
      <c r="G559" s="208"/>
      <c r="H559" s="211">
        <v>2</v>
      </c>
      <c r="I559" s="212"/>
      <c r="J559" s="208"/>
      <c r="K559" s="208"/>
      <c r="L559" s="213"/>
      <c r="M559" s="214"/>
      <c r="N559" s="215"/>
      <c r="O559" s="215"/>
      <c r="P559" s="215"/>
      <c r="Q559" s="215"/>
      <c r="R559" s="215"/>
      <c r="S559" s="215"/>
      <c r="T559" s="216"/>
      <c r="AT559" s="217" t="s">
        <v>147</v>
      </c>
      <c r="AU559" s="217" t="s">
        <v>145</v>
      </c>
      <c r="AV559" s="14" t="s">
        <v>145</v>
      </c>
      <c r="AW559" s="14" t="s">
        <v>30</v>
      </c>
      <c r="AX559" s="14" t="s">
        <v>73</v>
      </c>
      <c r="AY559" s="217" t="s">
        <v>137</v>
      </c>
    </row>
    <row r="560" spans="1:65" s="15" customFormat="1" ht="11.25" x14ac:dyDescent="0.2">
      <c r="B560" s="218"/>
      <c r="C560" s="219"/>
      <c r="D560" s="198" t="s">
        <v>147</v>
      </c>
      <c r="E560" s="220" t="s">
        <v>1</v>
      </c>
      <c r="F560" s="221" t="s">
        <v>150</v>
      </c>
      <c r="G560" s="219"/>
      <c r="H560" s="222">
        <v>2</v>
      </c>
      <c r="I560" s="223"/>
      <c r="J560" s="219"/>
      <c r="K560" s="219"/>
      <c r="L560" s="224"/>
      <c r="M560" s="225"/>
      <c r="N560" s="226"/>
      <c r="O560" s="226"/>
      <c r="P560" s="226"/>
      <c r="Q560" s="226"/>
      <c r="R560" s="226"/>
      <c r="S560" s="226"/>
      <c r="T560" s="227"/>
      <c r="AT560" s="228" t="s">
        <v>147</v>
      </c>
      <c r="AU560" s="228" t="s">
        <v>145</v>
      </c>
      <c r="AV560" s="15" t="s">
        <v>144</v>
      </c>
      <c r="AW560" s="15" t="s">
        <v>30</v>
      </c>
      <c r="AX560" s="15" t="s">
        <v>78</v>
      </c>
      <c r="AY560" s="228" t="s">
        <v>137</v>
      </c>
    </row>
    <row r="561" spans="1:65" s="2" customFormat="1" ht="24.2" customHeight="1" x14ac:dyDescent="0.2">
      <c r="A561" s="34"/>
      <c r="B561" s="35"/>
      <c r="C561" s="229" t="s">
        <v>651</v>
      </c>
      <c r="D561" s="229" t="s">
        <v>416</v>
      </c>
      <c r="E561" s="230" t="s">
        <v>652</v>
      </c>
      <c r="F561" s="231" t="s">
        <v>653</v>
      </c>
      <c r="G561" s="232" t="s">
        <v>161</v>
      </c>
      <c r="H561" s="233">
        <v>2</v>
      </c>
      <c r="I561" s="234"/>
      <c r="J561" s="235">
        <f>ROUND(I561*H561,2)</f>
        <v>0</v>
      </c>
      <c r="K561" s="236"/>
      <c r="L561" s="237"/>
      <c r="M561" s="238" t="s">
        <v>1</v>
      </c>
      <c r="N561" s="239" t="s">
        <v>39</v>
      </c>
      <c r="O561" s="71"/>
      <c r="P561" s="192">
        <f>O561*H561</f>
        <v>0</v>
      </c>
      <c r="Q561" s="192">
        <v>1.8000000000000001E-4</v>
      </c>
      <c r="R561" s="192">
        <f>Q561*H561</f>
        <v>3.6000000000000002E-4</v>
      </c>
      <c r="S561" s="192">
        <v>0</v>
      </c>
      <c r="T561" s="193">
        <f>S561*H561</f>
        <v>0</v>
      </c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R561" s="194" t="s">
        <v>306</v>
      </c>
      <c r="AT561" s="194" t="s">
        <v>416</v>
      </c>
      <c r="AU561" s="194" t="s">
        <v>145</v>
      </c>
      <c r="AY561" s="17" t="s">
        <v>137</v>
      </c>
      <c r="BE561" s="195">
        <f>IF(N561="základní",J561,0)</f>
        <v>0</v>
      </c>
      <c r="BF561" s="195">
        <f>IF(N561="snížená",J561,0)</f>
        <v>0</v>
      </c>
      <c r="BG561" s="195">
        <f>IF(N561="zákl. přenesená",J561,0)</f>
        <v>0</v>
      </c>
      <c r="BH561" s="195">
        <f>IF(N561="sníž. přenesená",J561,0)</f>
        <v>0</v>
      </c>
      <c r="BI561" s="195">
        <f>IF(N561="nulová",J561,0)</f>
        <v>0</v>
      </c>
      <c r="BJ561" s="17" t="s">
        <v>145</v>
      </c>
      <c r="BK561" s="195">
        <f>ROUND(I561*H561,2)</f>
        <v>0</v>
      </c>
      <c r="BL561" s="17" t="s">
        <v>232</v>
      </c>
      <c r="BM561" s="194" t="s">
        <v>654</v>
      </c>
    </row>
    <row r="562" spans="1:65" s="14" customFormat="1" ht="11.25" x14ac:dyDescent="0.2">
      <c r="B562" s="207"/>
      <c r="C562" s="208"/>
      <c r="D562" s="198" t="s">
        <v>147</v>
      </c>
      <c r="E562" s="209" t="s">
        <v>1</v>
      </c>
      <c r="F562" s="210" t="s">
        <v>145</v>
      </c>
      <c r="G562" s="208"/>
      <c r="H562" s="211">
        <v>2</v>
      </c>
      <c r="I562" s="212"/>
      <c r="J562" s="208"/>
      <c r="K562" s="208"/>
      <c r="L562" s="213"/>
      <c r="M562" s="214"/>
      <c r="N562" s="215"/>
      <c r="O562" s="215"/>
      <c r="P562" s="215"/>
      <c r="Q562" s="215"/>
      <c r="R562" s="215"/>
      <c r="S562" s="215"/>
      <c r="T562" s="216"/>
      <c r="AT562" s="217" t="s">
        <v>147</v>
      </c>
      <c r="AU562" s="217" t="s">
        <v>145</v>
      </c>
      <c r="AV562" s="14" t="s">
        <v>145</v>
      </c>
      <c r="AW562" s="14" t="s">
        <v>30</v>
      </c>
      <c r="AX562" s="14" t="s">
        <v>78</v>
      </c>
      <c r="AY562" s="217" t="s">
        <v>137</v>
      </c>
    </row>
    <row r="563" spans="1:65" s="2" customFormat="1" ht="16.5" customHeight="1" x14ac:dyDescent="0.2">
      <c r="A563" s="34"/>
      <c r="B563" s="35"/>
      <c r="C563" s="182" t="s">
        <v>655</v>
      </c>
      <c r="D563" s="182" t="s">
        <v>140</v>
      </c>
      <c r="E563" s="183" t="s">
        <v>656</v>
      </c>
      <c r="F563" s="184" t="s">
        <v>657</v>
      </c>
      <c r="G563" s="185" t="s">
        <v>143</v>
      </c>
      <c r="H563" s="186">
        <v>1</v>
      </c>
      <c r="I563" s="187"/>
      <c r="J563" s="188">
        <f>ROUND(I563*H563,2)</f>
        <v>0</v>
      </c>
      <c r="K563" s="189"/>
      <c r="L563" s="39"/>
      <c r="M563" s="190" t="s">
        <v>1</v>
      </c>
      <c r="N563" s="191" t="s">
        <v>39</v>
      </c>
      <c r="O563" s="71"/>
      <c r="P563" s="192">
        <f>O563*H563</f>
        <v>0</v>
      </c>
      <c r="Q563" s="192">
        <v>7.5000000000000002E-4</v>
      </c>
      <c r="R563" s="192">
        <f>Q563*H563</f>
        <v>7.5000000000000002E-4</v>
      </c>
      <c r="S563" s="192">
        <v>0</v>
      </c>
      <c r="T563" s="193">
        <f>S563*H563</f>
        <v>0</v>
      </c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R563" s="194" t="s">
        <v>232</v>
      </c>
      <c r="AT563" s="194" t="s">
        <v>140</v>
      </c>
      <c r="AU563" s="194" t="s">
        <v>145</v>
      </c>
      <c r="AY563" s="17" t="s">
        <v>137</v>
      </c>
      <c r="BE563" s="195">
        <f>IF(N563="základní",J563,0)</f>
        <v>0</v>
      </c>
      <c r="BF563" s="195">
        <f>IF(N563="snížená",J563,0)</f>
        <v>0</v>
      </c>
      <c r="BG563" s="195">
        <f>IF(N563="zákl. přenesená",J563,0)</f>
        <v>0</v>
      </c>
      <c r="BH563" s="195">
        <f>IF(N563="sníž. přenesená",J563,0)</f>
        <v>0</v>
      </c>
      <c r="BI563" s="195">
        <f>IF(N563="nulová",J563,0)</f>
        <v>0</v>
      </c>
      <c r="BJ563" s="17" t="s">
        <v>145</v>
      </c>
      <c r="BK563" s="195">
        <f>ROUND(I563*H563,2)</f>
        <v>0</v>
      </c>
      <c r="BL563" s="17" t="s">
        <v>232</v>
      </c>
      <c r="BM563" s="194" t="s">
        <v>658</v>
      </c>
    </row>
    <row r="564" spans="1:65" s="13" customFormat="1" ht="11.25" x14ac:dyDescent="0.2">
      <c r="B564" s="196"/>
      <c r="C564" s="197"/>
      <c r="D564" s="198" t="s">
        <v>147</v>
      </c>
      <c r="E564" s="199" t="s">
        <v>1</v>
      </c>
      <c r="F564" s="200" t="s">
        <v>659</v>
      </c>
      <c r="G564" s="197"/>
      <c r="H564" s="199" t="s">
        <v>1</v>
      </c>
      <c r="I564" s="201"/>
      <c r="J564" s="197"/>
      <c r="K564" s="197"/>
      <c r="L564" s="202"/>
      <c r="M564" s="203"/>
      <c r="N564" s="204"/>
      <c r="O564" s="204"/>
      <c r="P564" s="204"/>
      <c r="Q564" s="204"/>
      <c r="R564" s="204"/>
      <c r="S564" s="204"/>
      <c r="T564" s="205"/>
      <c r="AT564" s="206" t="s">
        <v>147</v>
      </c>
      <c r="AU564" s="206" t="s">
        <v>145</v>
      </c>
      <c r="AV564" s="13" t="s">
        <v>78</v>
      </c>
      <c r="AW564" s="13" t="s">
        <v>30</v>
      </c>
      <c r="AX564" s="13" t="s">
        <v>73</v>
      </c>
      <c r="AY564" s="206" t="s">
        <v>137</v>
      </c>
    </row>
    <row r="565" spans="1:65" s="14" customFormat="1" ht="11.25" x14ac:dyDescent="0.2">
      <c r="B565" s="207"/>
      <c r="C565" s="208"/>
      <c r="D565" s="198" t="s">
        <v>147</v>
      </c>
      <c r="E565" s="209" t="s">
        <v>1</v>
      </c>
      <c r="F565" s="210" t="s">
        <v>78</v>
      </c>
      <c r="G565" s="208"/>
      <c r="H565" s="211">
        <v>1</v>
      </c>
      <c r="I565" s="212"/>
      <c r="J565" s="208"/>
      <c r="K565" s="208"/>
      <c r="L565" s="213"/>
      <c r="M565" s="214"/>
      <c r="N565" s="215"/>
      <c r="O565" s="215"/>
      <c r="P565" s="215"/>
      <c r="Q565" s="215"/>
      <c r="R565" s="215"/>
      <c r="S565" s="215"/>
      <c r="T565" s="216"/>
      <c r="AT565" s="217" t="s">
        <v>147</v>
      </c>
      <c r="AU565" s="217" t="s">
        <v>145</v>
      </c>
      <c r="AV565" s="14" t="s">
        <v>145</v>
      </c>
      <c r="AW565" s="14" t="s">
        <v>30</v>
      </c>
      <c r="AX565" s="14" t="s">
        <v>78</v>
      </c>
      <c r="AY565" s="217" t="s">
        <v>137</v>
      </c>
    </row>
    <row r="566" spans="1:65" s="2" customFormat="1" ht="16.5" customHeight="1" x14ac:dyDescent="0.2">
      <c r="A566" s="34"/>
      <c r="B566" s="35"/>
      <c r="C566" s="182" t="s">
        <v>660</v>
      </c>
      <c r="D566" s="182" t="s">
        <v>140</v>
      </c>
      <c r="E566" s="183" t="s">
        <v>661</v>
      </c>
      <c r="F566" s="184" t="s">
        <v>662</v>
      </c>
      <c r="G566" s="185" t="s">
        <v>143</v>
      </c>
      <c r="H566" s="186">
        <v>1</v>
      </c>
      <c r="I566" s="187"/>
      <c r="J566" s="188">
        <f>ROUND(I566*H566,2)</f>
        <v>0</v>
      </c>
      <c r="K566" s="189"/>
      <c r="L566" s="39"/>
      <c r="M566" s="190" t="s">
        <v>1</v>
      </c>
      <c r="N566" s="191" t="s">
        <v>39</v>
      </c>
      <c r="O566" s="71"/>
      <c r="P566" s="192">
        <f>O566*H566</f>
        <v>0</v>
      </c>
      <c r="Q566" s="192">
        <v>0</v>
      </c>
      <c r="R566" s="192">
        <f>Q566*H566</f>
        <v>0</v>
      </c>
      <c r="S566" s="192">
        <v>5.5999999999999999E-3</v>
      </c>
      <c r="T566" s="193">
        <f>S566*H566</f>
        <v>5.5999999999999999E-3</v>
      </c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R566" s="194" t="s">
        <v>232</v>
      </c>
      <c r="AT566" s="194" t="s">
        <v>140</v>
      </c>
      <c r="AU566" s="194" t="s">
        <v>145</v>
      </c>
      <c r="AY566" s="17" t="s">
        <v>137</v>
      </c>
      <c r="BE566" s="195">
        <f>IF(N566="základní",J566,0)</f>
        <v>0</v>
      </c>
      <c r="BF566" s="195">
        <f>IF(N566="snížená",J566,0)</f>
        <v>0</v>
      </c>
      <c r="BG566" s="195">
        <f>IF(N566="zákl. přenesená",J566,0)</f>
        <v>0</v>
      </c>
      <c r="BH566" s="195">
        <f>IF(N566="sníž. přenesená",J566,0)</f>
        <v>0</v>
      </c>
      <c r="BI566" s="195">
        <f>IF(N566="nulová",J566,0)</f>
        <v>0</v>
      </c>
      <c r="BJ566" s="17" t="s">
        <v>145</v>
      </c>
      <c r="BK566" s="195">
        <f>ROUND(I566*H566,2)</f>
        <v>0</v>
      </c>
      <c r="BL566" s="17" t="s">
        <v>232</v>
      </c>
      <c r="BM566" s="194" t="s">
        <v>663</v>
      </c>
    </row>
    <row r="567" spans="1:65" s="13" customFormat="1" ht="11.25" x14ac:dyDescent="0.2">
      <c r="B567" s="196"/>
      <c r="C567" s="197"/>
      <c r="D567" s="198" t="s">
        <v>147</v>
      </c>
      <c r="E567" s="199" t="s">
        <v>1</v>
      </c>
      <c r="F567" s="200" t="s">
        <v>299</v>
      </c>
      <c r="G567" s="197"/>
      <c r="H567" s="199" t="s">
        <v>1</v>
      </c>
      <c r="I567" s="201"/>
      <c r="J567" s="197"/>
      <c r="K567" s="197"/>
      <c r="L567" s="202"/>
      <c r="M567" s="203"/>
      <c r="N567" s="204"/>
      <c r="O567" s="204"/>
      <c r="P567" s="204"/>
      <c r="Q567" s="204"/>
      <c r="R567" s="204"/>
      <c r="S567" s="204"/>
      <c r="T567" s="205"/>
      <c r="AT567" s="206" t="s">
        <v>147</v>
      </c>
      <c r="AU567" s="206" t="s">
        <v>145</v>
      </c>
      <c r="AV567" s="13" t="s">
        <v>78</v>
      </c>
      <c r="AW567" s="13" t="s">
        <v>30</v>
      </c>
      <c r="AX567" s="13" t="s">
        <v>73</v>
      </c>
      <c r="AY567" s="206" t="s">
        <v>137</v>
      </c>
    </row>
    <row r="568" spans="1:65" s="14" customFormat="1" ht="11.25" x14ac:dyDescent="0.2">
      <c r="B568" s="207"/>
      <c r="C568" s="208"/>
      <c r="D568" s="198" t="s">
        <v>147</v>
      </c>
      <c r="E568" s="209" t="s">
        <v>1</v>
      </c>
      <c r="F568" s="210" t="s">
        <v>78</v>
      </c>
      <c r="G568" s="208"/>
      <c r="H568" s="211">
        <v>1</v>
      </c>
      <c r="I568" s="212"/>
      <c r="J568" s="208"/>
      <c r="K568" s="208"/>
      <c r="L568" s="213"/>
      <c r="M568" s="214"/>
      <c r="N568" s="215"/>
      <c r="O568" s="215"/>
      <c r="P568" s="215"/>
      <c r="Q568" s="215"/>
      <c r="R568" s="215"/>
      <c r="S568" s="215"/>
      <c r="T568" s="216"/>
      <c r="AT568" s="217" t="s">
        <v>147</v>
      </c>
      <c r="AU568" s="217" t="s">
        <v>145</v>
      </c>
      <c r="AV568" s="14" t="s">
        <v>145</v>
      </c>
      <c r="AW568" s="14" t="s">
        <v>30</v>
      </c>
      <c r="AX568" s="14" t="s">
        <v>73</v>
      </c>
      <c r="AY568" s="217" t="s">
        <v>137</v>
      </c>
    </row>
    <row r="569" spans="1:65" s="15" customFormat="1" ht="11.25" x14ac:dyDescent="0.2">
      <c r="B569" s="218"/>
      <c r="C569" s="219"/>
      <c r="D569" s="198" t="s">
        <v>147</v>
      </c>
      <c r="E569" s="220" t="s">
        <v>1</v>
      </c>
      <c r="F569" s="221" t="s">
        <v>150</v>
      </c>
      <c r="G569" s="219"/>
      <c r="H569" s="222">
        <v>1</v>
      </c>
      <c r="I569" s="223"/>
      <c r="J569" s="219"/>
      <c r="K569" s="219"/>
      <c r="L569" s="224"/>
      <c r="M569" s="225"/>
      <c r="N569" s="226"/>
      <c r="O569" s="226"/>
      <c r="P569" s="226"/>
      <c r="Q569" s="226"/>
      <c r="R569" s="226"/>
      <c r="S569" s="226"/>
      <c r="T569" s="227"/>
      <c r="AT569" s="228" t="s">
        <v>147</v>
      </c>
      <c r="AU569" s="228" t="s">
        <v>145</v>
      </c>
      <c r="AV569" s="15" t="s">
        <v>144</v>
      </c>
      <c r="AW569" s="15" t="s">
        <v>30</v>
      </c>
      <c r="AX569" s="15" t="s">
        <v>78</v>
      </c>
      <c r="AY569" s="228" t="s">
        <v>137</v>
      </c>
    </row>
    <row r="570" spans="1:65" s="2" customFormat="1" ht="16.5" customHeight="1" x14ac:dyDescent="0.2">
      <c r="A570" s="34"/>
      <c r="B570" s="35"/>
      <c r="C570" s="182" t="s">
        <v>664</v>
      </c>
      <c r="D570" s="182" t="s">
        <v>140</v>
      </c>
      <c r="E570" s="183" t="s">
        <v>665</v>
      </c>
      <c r="F570" s="184" t="s">
        <v>666</v>
      </c>
      <c r="G570" s="185" t="s">
        <v>143</v>
      </c>
      <c r="H570" s="186">
        <v>1</v>
      </c>
      <c r="I570" s="187"/>
      <c r="J570" s="188">
        <f>ROUND(I570*H570,2)</f>
        <v>0</v>
      </c>
      <c r="K570" s="189"/>
      <c r="L570" s="39"/>
      <c r="M570" s="190" t="s">
        <v>1</v>
      </c>
      <c r="N570" s="191" t="s">
        <v>39</v>
      </c>
      <c r="O570" s="71"/>
      <c r="P570" s="192">
        <f>O570*H570</f>
        <v>0</v>
      </c>
      <c r="Q570" s="192">
        <v>2.0000000000000002E-5</v>
      </c>
      <c r="R570" s="192">
        <f>Q570*H570</f>
        <v>2.0000000000000002E-5</v>
      </c>
      <c r="S570" s="192">
        <v>2.0000000000000002E-5</v>
      </c>
      <c r="T570" s="193">
        <f>S570*H570</f>
        <v>2.0000000000000002E-5</v>
      </c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R570" s="194" t="s">
        <v>232</v>
      </c>
      <c r="AT570" s="194" t="s">
        <v>140</v>
      </c>
      <c r="AU570" s="194" t="s">
        <v>145</v>
      </c>
      <c r="AY570" s="17" t="s">
        <v>137</v>
      </c>
      <c r="BE570" s="195">
        <f>IF(N570="základní",J570,0)</f>
        <v>0</v>
      </c>
      <c r="BF570" s="195">
        <f>IF(N570="snížená",J570,0)</f>
        <v>0</v>
      </c>
      <c r="BG570" s="195">
        <f>IF(N570="zákl. přenesená",J570,0)</f>
        <v>0</v>
      </c>
      <c r="BH570" s="195">
        <f>IF(N570="sníž. přenesená",J570,0)</f>
        <v>0</v>
      </c>
      <c r="BI570" s="195">
        <f>IF(N570="nulová",J570,0)</f>
        <v>0</v>
      </c>
      <c r="BJ570" s="17" t="s">
        <v>145</v>
      </c>
      <c r="BK570" s="195">
        <f>ROUND(I570*H570,2)</f>
        <v>0</v>
      </c>
      <c r="BL570" s="17" t="s">
        <v>232</v>
      </c>
      <c r="BM570" s="194" t="s">
        <v>667</v>
      </c>
    </row>
    <row r="571" spans="1:65" s="14" customFormat="1" ht="11.25" x14ac:dyDescent="0.2">
      <c r="B571" s="207"/>
      <c r="C571" s="208"/>
      <c r="D571" s="198" t="s">
        <v>147</v>
      </c>
      <c r="E571" s="209" t="s">
        <v>1</v>
      </c>
      <c r="F571" s="210" t="s">
        <v>78</v>
      </c>
      <c r="G571" s="208"/>
      <c r="H571" s="211">
        <v>1</v>
      </c>
      <c r="I571" s="212"/>
      <c r="J571" s="208"/>
      <c r="K571" s="208"/>
      <c r="L571" s="213"/>
      <c r="M571" s="214"/>
      <c r="N571" s="215"/>
      <c r="O571" s="215"/>
      <c r="P571" s="215"/>
      <c r="Q571" s="215"/>
      <c r="R571" s="215"/>
      <c r="S571" s="215"/>
      <c r="T571" s="216"/>
      <c r="AT571" s="217" t="s">
        <v>147</v>
      </c>
      <c r="AU571" s="217" t="s">
        <v>145</v>
      </c>
      <c r="AV571" s="14" t="s">
        <v>145</v>
      </c>
      <c r="AW571" s="14" t="s">
        <v>30</v>
      </c>
      <c r="AX571" s="14" t="s">
        <v>78</v>
      </c>
      <c r="AY571" s="217" t="s">
        <v>137</v>
      </c>
    </row>
    <row r="572" spans="1:65" s="2" customFormat="1" ht="21.75" customHeight="1" x14ac:dyDescent="0.2">
      <c r="A572" s="34"/>
      <c r="B572" s="35"/>
      <c r="C572" s="182" t="s">
        <v>668</v>
      </c>
      <c r="D572" s="182" t="s">
        <v>140</v>
      </c>
      <c r="E572" s="183" t="s">
        <v>669</v>
      </c>
      <c r="F572" s="184" t="s">
        <v>670</v>
      </c>
      <c r="G572" s="185" t="s">
        <v>161</v>
      </c>
      <c r="H572" s="186">
        <v>29</v>
      </c>
      <c r="I572" s="187"/>
      <c r="J572" s="188">
        <f>ROUND(I572*H572,2)</f>
        <v>0</v>
      </c>
      <c r="K572" s="189"/>
      <c r="L572" s="39"/>
      <c r="M572" s="190" t="s">
        <v>1</v>
      </c>
      <c r="N572" s="191" t="s">
        <v>39</v>
      </c>
      <c r="O572" s="71"/>
      <c r="P572" s="192">
        <f>O572*H572</f>
        <v>0</v>
      </c>
      <c r="Q572" s="192">
        <v>1.0000000000000001E-5</v>
      </c>
      <c r="R572" s="192">
        <f>Q572*H572</f>
        <v>2.9E-4</v>
      </c>
      <c r="S572" s="192">
        <v>0</v>
      </c>
      <c r="T572" s="193">
        <f>S572*H572</f>
        <v>0</v>
      </c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R572" s="194" t="s">
        <v>232</v>
      </c>
      <c r="AT572" s="194" t="s">
        <v>140</v>
      </c>
      <c r="AU572" s="194" t="s">
        <v>145</v>
      </c>
      <c r="AY572" s="17" t="s">
        <v>137</v>
      </c>
      <c r="BE572" s="195">
        <f>IF(N572="základní",J572,0)</f>
        <v>0</v>
      </c>
      <c r="BF572" s="195">
        <f>IF(N572="snížená",J572,0)</f>
        <v>0</v>
      </c>
      <c r="BG572" s="195">
        <f>IF(N572="zákl. přenesená",J572,0)</f>
        <v>0</v>
      </c>
      <c r="BH572" s="195">
        <f>IF(N572="sníž. přenesená",J572,0)</f>
        <v>0</v>
      </c>
      <c r="BI572" s="195">
        <f>IF(N572="nulová",J572,0)</f>
        <v>0</v>
      </c>
      <c r="BJ572" s="17" t="s">
        <v>145</v>
      </c>
      <c r="BK572" s="195">
        <f>ROUND(I572*H572,2)</f>
        <v>0</v>
      </c>
      <c r="BL572" s="17" t="s">
        <v>232</v>
      </c>
      <c r="BM572" s="194" t="s">
        <v>671</v>
      </c>
    </row>
    <row r="573" spans="1:65" s="14" customFormat="1" ht="11.25" x14ac:dyDescent="0.2">
      <c r="B573" s="207"/>
      <c r="C573" s="208"/>
      <c r="D573" s="198" t="s">
        <v>147</v>
      </c>
      <c r="E573" s="209" t="s">
        <v>1</v>
      </c>
      <c r="F573" s="210" t="s">
        <v>295</v>
      </c>
      <c r="G573" s="208"/>
      <c r="H573" s="211">
        <v>29</v>
      </c>
      <c r="I573" s="212"/>
      <c r="J573" s="208"/>
      <c r="K573" s="208"/>
      <c r="L573" s="213"/>
      <c r="M573" s="214"/>
      <c r="N573" s="215"/>
      <c r="O573" s="215"/>
      <c r="P573" s="215"/>
      <c r="Q573" s="215"/>
      <c r="R573" s="215"/>
      <c r="S573" s="215"/>
      <c r="T573" s="216"/>
      <c r="AT573" s="217" t="s">
        <v>147</v>
      </c>
      <c r="AU573" s="217" t="s">
        <v>145</v>
      </c>
      <c r="AV573" s="14" t="s">
        <v>145</v>
      </c>
      <c r="AW573" s="14" t="s">
        <v>30</v>
      </c>
      <c r="AX573" s="14" t="s">
        <v>78</v>
      </c>
      <c r="AY573" s="217" t="s">
        <v>137</v>
      </c>
    </row>
    <row r="574" spans="1:65" s="2" customFormat="1" ht="24.2" customHeight="1" x14ac:dyDescent="0.2">
      <c r="A574" s="34"/>
      <c r="B574" s="35"/>
      <c r="C574" s="182" t="s">
        <v>672</v>
      </c>
      <c r="D574" s="182" t="s">
        <v>140</v>
      </c>
      <c r="E574" s="183" t="s">
        <v>673</v>
      </c>
      <c r="F574" s="184" t="s">
        <v>674</v>
      </c>
      <c r="G574" s="185" t="s">
        <v>161</v>
      </c>
      <c r="H574" s="186">
        <v>29</v>
      </c>
      <c r="I574" s="187"/>
      <c r="J574" s="188">
        <f>ROUND(I574*H574,2)</f>
        <v>0</v>
      </c>
      <c r="K574" s="189"/>
      <c r="L574" s="39"/>
      <c r="M574" s="190" t="s">
        <v>1</v>
      </c>
      <c r="N574" s="191" t="s">
        <v>39</v>
      </c>
      <c r="O574" s="71"/>
      <c r="P574" s="192">
        <f>O574*H574</f>
        <v>0</v>
      </c>
      <c r="Q574" s="192">
        <v>2.0000000000000002E-5</v>
      </c>
      <c r="R574" s="192">
        <f>Q574*H574</f>
        <v>5.8E-4</v>
      </c>
      <c r="S574" s="192">
        <v>0</v>
      </c>
      <c r="T574" s="193">
        <f>S574*H574</f>
        <v>0</v>
      </c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R574" s="194" t="s">
        <v>232</v>
      </c>
      <c r="AT574" s="194" t="s">
        <v>140</v>
      </c>
      <c r="AU574" s="194" t="s">
        <v>145</v>
      </c>
      <c r="AY574" s="17" t="s">
        <v>137</v>
      </c>
      <c r="BE574" s="195">
        <f>IF(N574="základní",J574,0)</f>
        <v>0</v>
      </c>
      <c r="BF574" s="195">
        <f>IF(N574="snížená",J574,0)</f>
        <v>0</v>
      </c>
      <c r="BG574" s="195">
        <f>IF(N574="zákl. přenesená",J574,0)</f>
        <v>0</v>
      </c>
      <c r="BH574" s="195">
        <f>IF(N574="sníž. přenesená",J574,0)</f>
        <v>0</v>
      </c>
      <c r="BI574" s="195">
        <f>IF(N574="nulová",J574,0)</f>
        <v>0</v>
      </c>
      <c r="BJ574" s="17" t="s">
        <v>145</v>
      </c>
      <c r="BK574" s="195">
        <f>ROUND(I574*H574,2)</f>
        <v>0</v>
      </c>
      <c r="BL574" s="17" t="s">
        <v>232</v>
      </c>
      <c r="BM574" s="194" t="s">
        <v>675</v>
      </c>
    </row>
    <row r="575" spans="1:65" s="14" customFormat="1" ht="11.25" x14ac:dyDescent="0.2">
      <c r="B575" s="207"/>
      <c r="C575" s="208"/>
      <c r="D575" s="198" t="s">
        <v>147</v>
      </c>
      <c r="E575" s="209" t="s">
        <v>1</v>
      </c>
      <c r="F575" s="210" t="s">
        <v>295</v>
      </c>
      <c r="G575" s="208"/>
      <c r="H575" s="211">
        <v>29</v>
      </c>
      <c r="I575" s="212"/>
      <c r="J575" s="208"/>
      <c r="K575" s="208"/>
      <c r="L575" s="213"/>
      <c r="M575" s="214"/>
      <c r="N575" s="215"/>
      <c r="O575" s="215"/>
      <c r="P575" s="215"/>
      <c r="Q575" s="215"/>
      <c r="R575" s="215"/>
      <c r="S575" s="215"/>
      <c r="T575" s="216"/>
      <c r="AT575" s="217" t="s">
        <v>147</v>
      </c>
      <c r="AU575" s="217" t="s">
        <v>145</v>
      </c>
      <c r="AV575" s="14" t="s">
        <v>145</v>
      </c>
      <c r="AW575" s="14" t="s">
        <v>30</v>
      </c>
      <c r="AX575" s="14" t="s">
        <v>78</v>
      </c>
      <c r="AY575" s="217" t="s">
        <v>137</v>
      </c>
    </row>
    <row r="576" spans="1:65" s="2" customFormat="1" ht="24.2" customHeight="1" x14ac:dyDescent="0.2">
      <c r="A576" s="34"/>
      <c r="B576" s="35"/>
      <c r="C576" s="182" t="s">
        <v>676</v>
      </c>
      <c r="D576" s="182" t="s">
        <v>140</v>
      </c>
      <c r="E576" s="183" t="s">
        <v>677</v>
      </c>
      <c r="F576" s="184" t="s">
        <v>678</v>
      </c>
      <c r="G576" s="185" t="s">
        <v>373</v>
      </c>
      <c r="H576" s="186">
        <v>3.7999999999999999E-2</v>
      </c>
      <c r="I576" s="187"/>
      <c r="J576" s="188">
        <f>ROUND(I576*H576,2)</f>
        <v>0</v>
      </c>
      <c r="K576" s="189"/>
      <c r="L576" s="39"/>
      <c r="M576" s="190" t="s">
        <v>1</v>
      </c>
      <c r="N576" s="191" t="s">
        <v>39</v>
      </c>
      <c r="O576" s="71"/>
      <c r="P576" s="192">
        <f>O576*H576</f>
        <v>0</v>
      </c>
      <c r="Q576" s="192">
        <v>0</v>
      </c>
      <c r="R576" s="192">
        <f>Q576*H576</f>
        <v>0</v>
      </c>
      <c r="S576" s="192">
        <v>0</v>
      </c>
      <c r="T576" s="193">
        <f>S576*H576</f>
        <v>0</v>
      </c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R576" s="194" t="s">
        <v>232</v>
      </c>
      <c r="AT576" s="194" t="s">
        <v>140</v>
      </c>
      <c r="AU576" s="194" t="s">
        <v>145</v>
      </c>
      <c r="AY576" s="17" t="s">
        <v>137</v>
      </c>
      <c r="BE576" s="195">
        <f>IF(N576="základní",J576,0)</f>
        <v>0</v>
      </c>
      <c r="BF576" s="195">
        <f>IF(N576="snížená",J576,0)</f>
        <v>0</v>
      </c>
      <c r="BG576" s="195">
        <f>IF(N576="zákl. přenesená",J576,0)</f>
        <v>0</v>
      </c>
      <c r="BH576" s="195">
        <f>IF(N576="sníž. přenesená",J576,0)</f>
        <v>0</v>
      </c>
      <c r="BI576" s="195">
        <f>IF(N576="nulová",J576,0)</f>
        <v>0</v>
      </c>
      <c r="BJ576" s="17" t="s">
        <v>145</v>
      </c>
      <c r="BK576" s="195">
        <f>ROUND(I576*H576,2)</f>
        <v>0</v>
      </c>
      <c r="BL576" s="17" t="s">
        <v>232</v>
      </c>
      <c r="BM576" s="194" t="s">
        <v>679</v>
      </c>
    </row>
    <row r="577" spans="1:65" s="2" customFormat="1" ht="33" customHeight="1" x14ac:dyDescent="0.2">
      <c r="A577" s="34"/>
      <c r="B577" s="35"/>
      <c r="C577" s="182" t="s">
        <v>680</v>
      </c>
      <c r="D577" s="182" t="s">
        <v>140</v>
      </c>
      <c r="E577" s="183" t="s">
        <v>681</v>
      </c>
      <c r="F577" s="184" t="s">
        <v>682</v>
      </c>
      <c r="G577" s="185" t="s">
        <v>373</v>
      </c>
      <c r="H577" s="186">
        <v>7.5999999999999998E-2</v>
      </c>
      <c r="I577" s="187"/>
      <c r="J577" s="188">
        <f>ROUND(I577*H577,2)</f>
        <v>0</v>
      </c>
      <c r="K577" s="189"/>
      <c r="L577" s="39"/>
      <c r="M577" s="190" t="s">
        <v>1</v>
      </c>
      <c r="N577" s="191" t="s">
        <v>39</v>
      </c>
      <c r="O577" s="71"/>
      <c r="P577" s="192">
        <f>O577*H577</f>
        <v>0</v>
      </c>
      <c r="Q577" s="192">
        <v>0</v>
      </c>
      <c r="R577" s="192">
        <f>Q577*H577</f>
        <v>0</v>
      </c>
      <c r="S577" s="192">
        <v>0</v>
      </c>
      <c r="T577" s="193">
        <f>S577*H577</f>
        <v>0</v>
      </c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R577" s="194" t="s">
        <v>232</v>
      </c>
      <c r="AT577" s="194" t="s">
        <v>140</v>
      </c>
      <c r="AU577" s="194" t="s">
        <v>145</v>
      </c>
      <c r="AY577" s="17" t="s">
        <v>137</v>
      </c>
      <c r="BE577" s="195">
        <f>IF(N577="základní",J577,0)</f>
        <v>0</v>
      </c>
      <c r="BF577" s="195">
        <f>IF(N577="snížená",J577,0)</f>
        <v>0</v>
      </c>
      <c r="BG577" s="195">
        <f>IF(N577="zákl. přenesená",J577,0)</f>
        <v>0</v>
      </c>
      <c r="BH577" s="195">
        <f>IF(N577="sníž. přenesená",J577,0)</f>
        <v>0</v>
      </c>
      <c r="BI577" s="195">
        <f>IF(N577="nulová",J577,0)</f>
        <v>0</v>
      </c>
      <c r="BJ577" s="17" t="s">
        <v>145</v>
      </c>
      <c r="BK577" s="195">
        <f>ROUND(I577*H577,2)</f>
        <v>0</v>
      </c>
      <c r="BL577" s="17" t="s">
        <v>232</v>
      </c>
      <c r="BM577" s="194" t="s">
        <v>683</v>
      </c>
    </row>
    <row r="578" spans="1:65" s="14" customFormat="1" ht="11.25" x14ac:dyDescent="0.2">
      <c r="B578" s="207"/>
      <c r="C578" s="208"/>
      <c r="D578" s="198" t="s">
        <v>147</v>
      </c>
      <c r="E578" s="208"/>
      <c r="F578" s="210" t="s">
        <v>684</v>
      </c>
      <c r="G578" s="208"/>
      <c r="H578" s="211">
        <v>7.5999999999999998E-2</v>
      </c>
      <c r="I578" s="212"/>
      <c r="J578" s="208"/>
      <c r="K578" s="208"/>
      <c r="L578" s="213"/>
      <c r="M578" s="214"/>
      <c r="N578" s="215"/>
      <c r="O578" s="215"/>
      <c r="P578" s="215"/>
      <c r="Q578" s="215"/>
      <c r="R578" s="215"/>
      <c r="S578" s="215"/>
      <c r="T578" s="216"/>
      <c r="AT578" s="217" t="s">
        <v>147</v>
      </c>
      <c r="AU578" s="217" t="s">
        <v>145</v>
      </c>
      <c r="AV578" s="14" t="s">
        <v>145</v>
      </c>
      <c r="AW578" s="14" t="s">
        <v>4</v>
      </c>
      <c r="AX578" s="14" t="s">
        <v>78</v>
      </c>
      <c r="AY578" s="217" t="s">
        <v>137</v>
      </c>
    </row>
    <row r="579" spans="1:65" s="12" customFormat="1" ht="22.9" customHeight="1" x14ac:dyDescent="0.2">
      <c r="B579" s="166"/>
      <c r="C579" s="167"/>
      <c r="D579" s="168" t="s">
        <v>72</v>
      </c>
      <c r="E579" s="180" t="s">
        <v>685</v>
      </c>
      <c r="F579" s="180" t="s">
        <v>686</v>
      </c>
      <c r="G579" s="167"/>
      <c r="H579" s="167"/>
      <c r="I579" s="170"/>
      <c r="J579" s="181">
        <f>BK579</f>
        <v>0</v>
      </c>
      <c r="K579" s="167"/>
      <c r="L579" s="172"/>
      <c r="M579" s="173"/>
      <c r="N579" s="174"/>
      <c r="O579" s="174"/>
      <c r="P579" s="175">
        <f>SUM(P580:P602)</f>
        <v>0</v>
      </c>
      <c r="Q579" s="174"/>
      <c r="R579" s="175">
        <f>SUM(R580:R602)</f>
        <v>1.4200000000000001E-2</v>
      </c>
      <c r="S579" s="174"/>
      <c r="T579" s="176">
        <f>SUM(T580:T602)</f>
        <v>3.3960000000000004E-2</v>
      </c>
      <c r="AR579" s="177" t="s">
        <v>145</v>
      </c>
      <c r="AT579" s="178" t="s">
        <v>72</v>
      </c>
      <c r="AU579" s="178" t="s">
        <v>78</v>
      </c>
      <c r="AY579" s="177" t="s">
        <v>137</v>
      </c>
      <c r="BK579" s="179">
        <f>SUM(BK580:BK602)</f>
        <v>0</v>
      </c>
    </row>
    <row r="580" spans="1:65" s="2" customFormat="1" ht="16.5" customHeight="1" x14ac:dyDescent="0.2">
      <c r="A580" s="34"/>
      <c r="B580" s="35"/>
      <c r="C580" s="182" t="s">
        <v>687</v>
      </c>
      <c r="D580" s="182" t="s">
        <v>140</v>
      </c>
      <c r="E580" s="183" t="s">
        <v>688</v>
      </c>
      <c r="F580" s="184" t="s">
        <v>689</v>
      </c>
      <c r="G580" s="185" t="s">
        <v>161</v>
      </c>
      <c r="H580" s="186">
        <v>1</v>
      </c>
      <c r="I580" s="187"/>
      <c r="J580" s="188">
        <f>ROUND(I580*H580,2)</f>
        <v>0</v>
      </c>
      <c r="K580" s="189"/>
      <c r="L580" s="39"/>
      <c r="M580" s="190" t="s">
        <v>1</v>
      </c>
      <c r="N580" s="191" t="s">
        <v>39</v>
      </c>
      <c r="O580" s="71"/>
      <c r="P580" s="192">
        <f>O580*H580</f>
        <v>0</v>
      </c>
      <c r="Q580" s="192">
        <v>2.5600000000000002E-3</v>
      </c>
      <c r="R580" s="192">
        <f>Q580*H580</f>
        <v>2.5600000000000002E-3</v>
      </c>
      <c r="S580" s="192">
        <v>0</v>
      </c>
      <c r="T580" s="193">
        <f>S580*H580</f>
        <v>0</v>
      </c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R580" s="194" t="s">
        <v>232</v>
      </c>
      <c r="AT580" s="194" t="s">
        <v>140</v>
      </c>
      <c r="AU580" s="194" t="s">
        <v>145</v>
      </c>
      <c r="AY580" s="17" t="s">
        <v>137</v>
      </c>
      <c r="BE580" s="195">
        <f>IF(N580="základní",J580,0)</f>
        <v>0</v>
      </c>
      <c r="BF580" s="195">
        <f>IF(N580="snížená",J580,0)</f>
        <v>0</v>
      </c>
      <c r="BG580" s="195">
        <f>IF(N580="zákl. přenesená",J580,0)</f>
        <v>0</v>
      </c>
      <c r="BH580" s="195">
        <f>IF(N580="sníž. přenesená",J580,0)</f>
        <v>0</v>
      </c>
      <c r="BI580" s="195">
        <f>IF(N580="nulová",J580,0)</f>
        <v>0</v>
      </c>
      <c r="BJ580" s="17" t="s">
        <v>145</v>
      </c>
      <c r="BK580" s="195">
        <f>ROUND(I580*H580,2)</f>
        <v>0</v>
      </c>
      <c r="BL580" s="17" t="s">
        <v>232</v>
      </c>
      <c r="BM580" s="194" t="s">
        <v>690</v>
      </c>
    </row>
    <row r="581" spans="1:65" s="2" customFormat="1" ht="21.75" customHeight="1" x14ac:dyDescent="0.2">
      <c r="A581" s="34"/>
      <c r="B581" s="35"/>
      <c r="C581" s="182" t="s">
        <v>691</v>
      </c>
      <c r="D581" s="182" t="s">
        <v>140</v>
      </c>
      <c r="E581" s="183" t="s">
        <v>692</v>
      </c>
      <c r="F581" s="184" t="s">
        <v>693</v>
      </c>
      <c r="G581" s="185" t="s">
        <v>161</v>
      </c>
      <c r="H581" s="186">
        <v>11</v>
      </c>
      <c r="I581" s="187"/>
      <c r="J581" s="188">
        <f>ROUND(I581*H581,2)</f>
        <v>0</v>
      </c>
      <c r="K581" s="189"/>
      <c r="L581" s="39"/>
      <c r="M581" s="190" t="s">
        <v>1</v>
      </c>
      <c r="N581" s="191" t="s">
        <v>39</v>
      </c>
      <c r="O581" s="71"/>
      <c r="P581" s="192">
        <f>O581*H581</f>
        <v>0</v>
      </c>
      <c r="Q581" s="192">
        <v>2.4000000000000001E-4</v>
      </c>
      <c r="R581" s="192">
        <f>Q581*H581</f>
        <v>2.64E-3</v>
      </c>
      <c r="S581" s="192">
        <v>2.5400000000000002E-3</v>
      </c>
      <c r="T581" s="193">
        <f>S581*H581</f>
        <v>2.7940000000000003E-2</v>
      </c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R581" s="194" t="s">
        <v>232</v>
      </c>
      <c r="AT581" s="194" t="s">
        <v>140</v>
      </c>
      <c r="AU581" s="194" t="s">
        <v>145</v>
      </c>
      <c r="AY581" s="17" t="s">
        <v>137</v>
      </c>
      <c r="BE581" s="195">
        <f>IF(N581="základní",J581,0)</f>
        <v>0</v>
      </c>
      <c r="BF581" s="195">
        <f>IF(N581="snížená",J581,0)</f>
        <v>0</v>
      </c>
      <c r="BG581" s="195">
        <f>IF(N581="zákl. přenesená",J581,0)</f>
        <v>0</v>
      </c>
      <c r="BH581" s="195">
        <f>IF(N581="sníž. přenesená",J581,0)</f>
        <v>0</v>
      </c>
      <c r="BI581" s="195">
        <f>IF(N581="nulová",J581,0)</f>
        <v>0</v>
      </c>
      <c r="BJ581" s="17" t="s">
        <v>145</v>
      </c>
      <c r="BK581" s="195">
        <f>ROUND(I581*H581,2)</f>
        <v>0</v>
      </c>
      <c r="BL581" s="17" t="s">
        <v>232</v>
      </c>
      <c r="BM581" s="194" t="s">
        <v>694</v>
      </c>
    </row>
    <row r="582" spans="1:65" s="13" customFormat="1" ht="11.25" x14ac:dyDescent="0.2">
      <c r="B582" s="196"/>
      <c r="C582" s="197"/>
      <c r="D582" s="198" t="s">
        <v>147</v>
      </c>
      <c r="E582" s="199" t="s">
        <v>1</v>
      </c>
      <c r="F582" s="200" t="s">
        <v>695</v>
      </c>
      <c r="G582" s="197"/>
      <c r="H582" s="199" t="s">
        <v>1</v>
      </c>
      <c r="I582" s="201"/>
      <c r="J582" s="197"/>
      <c r="K582" s="197"/>
      <c r="L582" s="202"/>
      <c r="M582" s="203"/>
      <c r="N582" s="204"/>
      <c r="O582" s="204"/>
      <c r="P582" s="204"/>
      <c r="Q582" s="204"/>
      <c r="R582" s="204"/>
      <c r="S582" s="204"/>
      <c r="T582" s="205"/>
      <c r="AT582" s="206" t="s">
        <v>147</v>
      </c>
      <c r="AU582" s="206" t="s">
        <v>145</v>
      </c>
      <c r="AV582" s="13" t="s">
        <v>78</v>
      </c>
      <c r="AW582" s="13" t="s">
        <v>30</v>
      </c>
      <c r="AX582" s="13" t="s">
        <v>73</v>
      </c>
      <c r="AY582" s="206" t="s">
        <v>137</v>
      </c>
    </row>
    <row r="583" spans="1:65" s="14" customFormat="1" ht="11.25" x14ac:dyDescent="0.2">
      <c r="B583" s="207"/>
      <c r="C583" s="208"/>
      <c r="D583" s="198" t="s">
        <v>147</v>
      </c>
      <c r="E583" s="209" t="s">
        <v>1</v>
      </c>
      <c r="F583" s="210" t="s">
        <v>145</v>
      </c>
      <c r="G583" s="208"/>
      <c r="H583" s="211">
        <v>2</v>
      </c>
      <c r="I583" s="212"/>
      <c r="J583" s="208"/>
      <c r="K583" s="208"/>
      <c r="L583" s="213"/>
      <c r="M583" s="214"/>
      <c r="N583" s="215"/>
      <c r="O583" s="215"/>
      <c r="P583" s="215"/>
      <c r="Q583" s="215"/>
      <c r="R583" s="215"/>
      <c r="S583" s="215"/>
      <c r="T583" s="216"/>
      <c r="AT583" s="217" t="s">
        <v>147</v>
      </c>
      <c r="AU583" s="217" t="s">
        <v>145</v>
      </c>
      <c r="AV583" s="14" t="s">
        <v>145</v>
      </c>
      <c r="AW583" s="14" t="s">
        <v>30</v>
      </c>
      <c r="AX583" s="14" t="s">
        <v>73</v>
      </c>
      <c r="AY583" s="217" t="s">
        <v>137</v>
      </c>
    </row>
    <row r="584" spans="1:65" s="13" customFormat="1" ht="11.25" x14ac:dyDescent="0.2">
      <c r="B584" s="196"/>
      <c r="C584" s="197"/>
      <c r="D584" s="198" t="s">
        <v>147</v>
      </c>
      <c r="E584" s="199" t="s">
        <v>1</v>
      </c>
      <c r="F584" s="200" t="s">
        <v>299</v>
      </c>
      <c r="G584" s="197"/>
      <c r="H584" s="199" t="s">
        <v>1</v>
      </c>
      <c r="I584" s="201"/>
      <c r="J584" s="197"/>
      <c r="K584" s="197"/>
      <c r="L584" s="202"/>
      <c r="M584" s="203"/>
      <c r="N584" s="204"/>
      <c r="O584" s="204"/>
      <c r="P584" s="204"/>
      <c r="Q584" s="204"/>
      <c r="R584" s="204"/>
      <c r="S584" s="204"/>
      <c r="T584" s="205"/>
      <c r="AT584" s="206" t="s">
        <v>147</v>
      </c>
      <c r="AU584" s="206" t="s">
        <v>145</v>
      </c>
      <c r="AV584" s="13" t="s">
        <v>78</v>
      </c>
      <c r="AW584" s="13" t="s">
        <v>30</v>
      </c>
      <c r="AX584" s="13" t="s">
        <v>73</v>
      </c>
      <c r="AY584" s="206" t="s">
        <v>137</v>
      </c>
    </row>
    <row r="585" spans="1:65" s="14" customFormat="1" ht="11.25" x14ac:dyDescent="0.2">
      <c r="B585" s="207"/>
      <c r="C585" s="208"/>
      <c r="D585" s="198" t="s">
        <v>147</v>
      </c>
      <c r="E585" s="209" t="s">
        <v>1</v>
      </c>
      <c r="F585" s="210" t="s">
        <v>151</v>
      </c>
      <c r="G585" s="208"/>
      <c r="H585" s="211">
        <v>5</v>
      </c>
      <c r="I585" s="212"/>
      <c r="J585" s="208"/>
      <c r="K585" s="208"/>
      <c r="L585" s="213"/>
      <c r="M585" s="214"/>
      <c r="N585" s="215"/>
      <c r="O585" s="215"/>
      <c r="P585" s="215"/>
      <c r="Q585" s="215"/>
      <c r="R585" s="215"/>
      <c r="S585" s="215"/>
      <c r="T585" s="216"/>
      <c r="AT585" s="217" t="s">
        <v>147</v>
      </c>
      <c r="AU585" s="217" t="s">
        <v>145</v>
      </c>
      <c r="AV585" s="14" t="s">
        <v>145</v>
      </c>
      <c r="AW585" s="14" t="s">
        <v>30</v>
      </c>
      <c r="AX585" s="14" t="s">
        <v>73</v>
      </c>
      <c r="AY585" s="217" t="s">
        <v>137</v>
      </c>
    </row>
    <row r="586" spans="1:65" s="13" customFormat="1" ht="11.25" x14ac:dyDescent="0.2">
      <c r="B586" s="196"/>
      <c r="C586" s="197"/>
      <c r="D586" s="198" t="s">
        <v>147</v>
      </c>
      <c r="E586" s="199" t="s">
        <v>1</v>
      </c>
      <c r="F586" s="200" t="s">
        <v>300</v>
      </c>
      <c r="G586" s="197"/>
      <c r="H586" s="199" t="s">
        <v>1</v>
      </c>
      <c r="I586" s="201"/>
      <c r="J586" s="197"/>
      <c r="K586" s="197"/>
      <c r="L586" s="202"/>
      <c r="M586" s="203"/>
      <c r="N586" s="204"/>
      <c r="O586" s="204"/>
      <c r="P586" s="204"/>
      <c r="Q586" s="204"/>
      <c r="R586" s="204"/>
      <c r="S586" s="204"/>
      <c r="T586" s="205"/>
      <c r="AT586" s="206" t="s">
        <v>147</v>
      </c>
      <c r="AU586" s="206" t="s">
        <v>145</v>
      </c>
      <c r="AV586" s="13" t="s">
        <v>78</v>
      </c>
      <c r="AW586" s="13" t="s">
        <v>30</v>
      </c>
      <c r="AX586" s="13" t="s">
        <v>73</v>
      </c>
      <c r="AY586" s="206" t="s">
        <v>137</v>
      </c>
    </row>
    <row r="587" spans="1:65" s="14" customFormat="1" ht="11.25" x14ac:dyDescent="0.2">
      <c r="B587" s="207"/>
      <c r="C587" s="208"/>
      <c r="D587" s="198" t="s">
        <v>147</v>
      </c>
      <c r="E587" s="209" t="s">
        <v>1</v>
      </c>
      <c r="F587" s="210" t="s">
        <v>367</v>
      </c>
      <c r="G587" s="208"/>
      <c r="H587" s="211">
        <v>1.5</v>
      </c>
      <c r="I587" s="212"/>
      <c r="J587" s="208"/>
      <c r="K587" s="208"/>
      <c r="L587" s="213"/>
      <c r="M587" s="214"/>
      <c r="N587" s="215"/>
      <c r="O587" s="215"/>
      <c r="P587" s="215"/>
      <c r="Q587" s="215"/>
      <c r="R587" s="215"/>
      <c r="S587" s="215"/>
      <c r="T587" s="216"/>
      <c r="AT587" s="217" t="s">
        <v>147</v>
      </c>
      <c r="AU587" s="217" t="s">
        <v>145</v>
      </c>
      <c r="AV587" s="14" t="s">
        <v>145</v>
      </c>
      <c r="AW587" s="14" t="s">
        <v>30</v>
      </c>
      <c r="AX587" s="14" t="s">
        <v>73</v>
      </c>
      <c r="AY587" s="217" t="s">
        <v>137</v>
      </c>
    </row>
    <row r="588" spans="1:65" s="13" customFormat="1" ht="11.25" x14ac:dyDescent="0.2">
      <c r="B588" s="196"/>
      <c r="C588" s="197"/>
      <c r="D588" s="198" t="s">
        <v>147</v>
      </c>
      <c r="E588" s="199" t="s">
        <v>1</v>
      </c>
      <c r="F588" s="200" t="s">
        <v>696</v>
      </c>
      <c r="G588" s="197"/>
      <c r="H588" s="199" t="s">
        <v>1</v>
      </c>
      <c r="I588" s="201"/>
      <c r="J588" s="197"/>
      <c r="K588" s="197"/>
      <c r="L588" s="202"/>
      <c r="M588" s="203"/>
      <c r="N588" s="204"/>
      <c r="O588" s="204"/>
      <c r="P588" s="204"/>
      <c r="Q588" s="204"/>
      <c r="R588" s="204"/>
      <c r="S588" s="204"/>
      <c r="T588" s="205"/>
      <c r="AT588" s="206" t="s">
        <v>147</v>
      </c>
      <c r="AU588" s="206" t="s">
        <v>145</v>
      </c>
      <c r="AV588" s="13" t="s">
        <v>78</v>
      </c>
      <c r="AW588" s="13" t="s">
        <v>30</v>
      </c>
      <c r="AX588" s="13" t="s">
        <v>73</v>
      </c>
      <c r="AY588" s="206" t="s">
        <v>137</v>
      </c>
    </row>
    <row r="589" spans="1:65" s="14" customFormat="1" ht="11.25" x14ac:dyDescent="0.2">
      <c r="B589" s="207"/>
      <c r="C589" s="208"/>
      <c r="D589" s="198" t="s">
        <v>147</v>
      </c>
      <c r="E589" s="209" t="s">
        <v>1</v>
      </c>
      <c r="F589" s="210" t="s">
        <v>164</v>
      </c>
      <c r="G589" s="208"/>
      <c r="H589" s="211">
        <v>2.5</v>
      </c>
      <c r="I589" s="212"/>
      <c r="J589" s="208"/>
      <c r="K589" s="208"/>
      <c r="L589" s="213"/>
      <c r="M589" s="214"/>
      <c r="N589" s="215"/>
      <c r="O589" s="215"/>
      <c r="P589" s="215"/>
      <c r="Q589" s="215"/>
      <c r="R589" s="215"/>
      <c r="S589" s="215"/>
      <c r="T589" s="216"/>
      <c r="AT589" s="217" t="s">
        <v>147</v>
      </c>
      <c r="AU589" s="217" t="s">
        <v>145</v>
      </c>
      <c r="AV589" s="14" t="s">
        <v>145</v>
      </c>
      <c r="AW589" s="14" t="s">
        <v>30</v>
      </c>
      <c r="AX589" s="14" t="s">
        <v>73</v>
      </c>
      <c r="AY589" s="217" t="s">
        <v>137</v>
      </c>
    </row>
    <row r="590" spans="1:65" s="15" customFormat="1" ht="11.25" x14ac:dyDescent="0.2">
      <c r="B590" s="218"/>
      <c r="C590" s="219"/>
      <c r="D590" s="198" t="s">
        <v>147</v>
      </c>
      <c r="E590" s="220" t="s">
        <v>1</v>
      </c>
      <c r="F590" s="221" t="s">
        <v>150</v>
      </c>
      <c r="G590" s="219"/>
      <c r="H590" s="222">
        <v>11</v>
      </c>
      <c r="I590" s="223"/>
      <c r="J590" s="219"/>
      <c r="K590" s="219"/>
      <c r="L590" s="224"/>
      <c r="M590" s="225"/>
      <c r="N590" s="226"/>
      <c r="O590" s="226"/>
      <c r="P590" s="226"/>
      <c r="Q590" s="226"/>
      <c r="R590" s="226"/>
      <c r="S590" s="226"/>
      <c r="T590" s="227"/>
      <c r="AT590" s="228" t="s">
        <v>147</v>
      </c>
      <c r="AU590" s="228" t="s">
        <v>145</v>
      </c>
      <c r="AV590" s="15" t="s">
        <v>144</v>
      </c>
      <c r="AW590" s="15" t="s">
        <v>30</v>
      </c>
      <c r="AX590" s="15" t="s">
        <v>78</v>
      </c>
      <c r="AY590" s="228" t="s">
        <v>137</v>
      </c>
    </row>
    <row r="591" spans="1:65" s="2" customFormat="1" ht="24.2" customHeight="1" x14ac:dyDescent="0.2">
      <c r="A591" s="34"/>
      <c r="B591" s="35"/>
      <c r="C591" s="182" t="s">
        <v>697</v>
      </c>
      <c r="D591" s="182" t="s">
        <v>140</v>
      </c>
      <c r="E591" s="183" t="s">
        <v>698</v>
      </c>
      <c r="F591" s="184" t="s">
        <v>699</v>
      </c>
      <c r="G591" s="185" t="s">
        <v>591</v>
      </c>
      <c r="H591" s="186">
        <v>1</v>
      </c>
      <c r="I591" s="187"/>
      <c r="J591" s="188">
        <f>ROUND(I591*H591,2)</f>
        <v>0</v>
      </c>
      <c r="K591" s="189"/>
      <c r="L591" s="39"/>
      <c r="M591" s="190" t="s">
        <v>1</v>
      </c>
      <c r="N591" s="191" t="s">
        <v>39</v>
      </c>
      <c r="O591" s="71"/>
      <c r="P591" s="192">
        <f>O591*H591</f>
        <v>0</v>
      </c>
      <c r="Q591" s="192">
        <v>3.3800000000000002E-3</v>
      </c>
      <c r="R591" s="192">
        <f>Q591*H591</f>
        <v>3.3800000000000002E-3</v>
      </c>
      <c r="S591" s="192">
        <v>0</v>
      </c>
      <c r="T591" s="193">
        <f>S591*H591</f>
        <v>0</v>
      </c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R591" s="194" t="s">
        <v>232</v>
      </c>
      <c r="AT591" s="194" t="s">
        <v>140</v>
      </c>
      <c r="AU591" s="194" t="s">
        <v>145</v>
      </c>
      <c r="AY591" s="17" t="s">
        <v>137</v>
      </c>
      <c r="BE591" s="195">
        <f>IF(N591="základní",J591,0)</f>
        <v>0</v>
      </c>
      <c r="BF591" s="195">
        <f>IF(N591="snížená",J591,0)</f>
        <v>0</v>
      </c>
      <c r="BG591" s="195">
        <f>IF(N591="zákl. přenesená",J591,0)</f>
        <v>0</v>
      </c>
      <c r="BH591" s="195">
        <f>IF(N591="sníž. přenesená",J591,0)</f>
        <v>0</v>
      </c>
      <c r="BI591" s="195">
        <f>IF(N591="nulová",J591,0)</f>
        <v>0</v>
      </c>
      <c r="BJ591" s="17" t="s">
        <v>145</v>
      </c>
      <c r="BK591" s="195">
        <f>ROUND(I591*H591,2)</f>
        <v>0</v>
      </c>
      <c r="BL591" s="17" t="s">
        <v>232</v>
      </c>
      <c r="BM591" s="194" t="s">
        <v>700</v>
      </c>
    </row>
    <row r="592" spans="1:65" s="2" customFormat="1" ht="16.5" customHeight="1" x14ac:dyDescent="0.2">
      <c r="A592" s="34"/>
      <c r="B592" s="35"/>
      <c r="C592" s="182" t="s">
        <v>355</v>
      </c>
      <c r="D592" s="182" t="s">
        <v>140</v>
      </c>
      <c r="E592" s="183" t="s">
        <v>701</v>
      </c>
      <c r="F592" s="184" t="s">
        <v>702</v>
      </c>
      <c r="G592" s="185" t="s">
        <v>591</v>
      </c>
      <c r="H592" s="186">
        <v>1</v>
      </c>
      <c r="I592" s="187"/>
      <c r="J592" s="188">
        <f>ROUND(I592*H592,2)</f>
        <v>0</v>
      </c>
      <c r="K592" s="189"/>
      <c r="L592" s="39"/>
      <c r="M592" s="190" t="s">
        <v>1</v>
      </c>
      <c r="N592" s="191" t="s">
        <v>39</v>
      </c>
      <c r="O592" s="71"/>
      <c r="P592" s="192">
        <f>O592*H592</f>
        <v>0</v>
      </c>
      <c r="Q592" s="192">
        <v>2.2000000000000001E-4</v>
      </c>
      <c r="R592" s="192">
        <f>Q592*H592</f>
        <v>2.2000000000000001E-4</v>
      </c>
      <c r="S592" s="192">
        <v>0</v>
      </c>
      <c r="T592" s="193">
        <f>S592*H592</f>
        <v>0</v>
      </c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R592" s="194" t="s">
        <v>232</v>
      </c>
      <c r="AT592" s="194" t="s">
        <v>140</v>
      </c>
      <c r="AU592" s="194" t="s">
        <v>145</v>
      </c>
      <c r="AY592" s="17" t="s">
        <v>137</v>
      </c>
      <c r="BE592" s="195">
        <f>IF(N592="základní",J592,0)</f>
        <v>0</v>
      </c>
      <c r="BF592" s="195">
        <f>IF(N592="snížená",J592,0)</f>
        <v>0</v>
      </c>
      <c r="BG592" s="195">
        <f>IF(N592="zákl. přenesená",J592,0)</f>
        <v>0</v>
      </c>
      <c r="BH592" s="195">
        <f>IF(N592="sníž. přenesená",J592,0)</f>
        <v>0</v>
      </c>
      <c r="BI592" s="195">
        <f>IF(N592="nulová",J592,0)</f>
        <v>0</v>
      </c>
      <c r="BJ592" s="17" t="s">
        <v>145</v>
      </c>
      <c r="BK592" s="195">
        <f>ROUND(I592*H592,2)</f>
        <v>0</v>
      </c>
      <c r="BL592" s="17" t="s">
        <v>232</v>
      </c>
      <c r="BM592" s="194" t="s">
        <v>703</v>
      </c>
    </row>
    <row r="593" spans="1:65" s="2" customFormat="1" ht="24.2" customHeight="1" x14ac:dyDescent="0.2">
      <c r="A593" s="34"/>
      <c r="B593" s="35"/>
      <c r="C593" s="182" t="s">
        <v>704</v>
      </c>
      <c r="D593" s="182" t="s">
        <v>140</v>
      </c>
      <c r="E593" s="183" t="s">
        <v>705</v>
      </c>
      <c r="F593" s="184" t="s">
        <v>706</v>
      </c>
      <c r="G593" s="185" t="s">
        <v>707</v>
      </c>
      <c r="H593" s="186">
        <v>1</v>
      </c>
      <c r="I593" s="187"/>
      <c r="J593" s="188">
        <f>ROUND(I593*H593,2)</f>
        <v>0</v>
      </c>
      <c r="K593" s="189"/>
      <c r="L593" s="39"/>
      <c r="M593" s="190" t="s">
        <v>1</v>
      </c>
      <c r="N593" s="191" t="s">
        <v>39</v>
      </c>
      <c r="O593" s="71"/>
      <c r="P593" s="192">
        <f>O593*H593</f>
        <v>0</v>
      </c>
      <c r="Q593" s="192">
        <v>0</v>
      </c>
      <c r="R593" s="192">
        <f>Q593*H593</f>
        <v>0</v>
      </c>
      <c r="S593" s="192">
        <v>5.13E-3</v>
      </c>
      <c r="T593" s="193">
        <f>S593*H593</f>
        <v>5.13E-3</v>
      </c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R593" s="194" t="s">
        <v>232</v>
      </c>
      <c r="AT593" s="194" t="s">
        <v>140</v>
      </c>
      <c r="AU593" s="194" t="s">
        <v>145</v>
      </c>
      <c r="AY593" s="17" t="s">
        <v>137</v>
      </c>
      <c r="BE593" s="195">
        <f>IF(N593="základní",J593,0)</f>
        <v>0</v>
      </c>
      <c r="BF593" s="195">
        <f>IF(N593="snížená",J593,0)</f>
        <v>0</v>
      </c>
      <c r="BG593" s="195">
        <f>IF(N593="zákl. přenesená",J593,0)</f>
        <v>0</v>
      </c>
      <c r="BH593" s="195">
        <f>IF(N593="sníž. přenesená",J593,0)</f>
        <v>0</v>
      </c>
      <c r="BI593" s="195">
        <f>IF(N593="nulová",J593,0)</f>
        <v>0</v>
      </c>
      <c r="BJ593" s="17" t="s">
        <v>145</v>
      </c>
      <c r="BK593" s="195">
        <f>ROUND(I593*H593,2)</f>
        <v>0</v>
      </c>
      <c r="BL593" s="17" t="s">
        <v>232</v>
      </c>
      <c r="BM593" s="194" t="s">
        <v>708</v>
      </c>
    </row>
    <row r="594" spans="1:65" s="2" customFormat="1" ht="16.5" customHeight="1" x14ac:dyDescent="0.2">
      <c r="A594" s="34"/>
      <c r="B594" s="35"/>
      <c r="C594" s="182" t="s">
        <v>709</v>
      </c>
      <c r="D594" s="182" t="s">
        <v>140</v>
      </c>
      <c r="E594" s="183" t="s">
        <v>710</v>
      </c>
      <c r="F594" s="184" t="s">
        <v>711</v>
      </c>
      <c r="G594" s="185" t="s">
        <v>143</v>
      </c>
      <c r="H594" s="186">
        <v>1</v>
      </c>
      <c r="I594" s="187"/>
      <c r="J594" s="188">
        <f>ROUND(I594*H594,2)</f>
        <v>0</v>
      </c>
      <c r="K594" s="189"/>
      <c r="L594" s="39"/>
      <c r="M594" s="190" t="s">
        <v>1</v>
      </c>
      <c r="N594" s="191" t="s">
        <v>39</v>
      </c>
      <c r="O594" s="71"/>
      <c r="P594" s="192">
        <f>O594*H594</f>
        <v>0</v>
      </c>
      <c r="Q594" s="192">
        <v>0</v>
      </c>
      <c r="R594" s="192">
        <f>Q594*H594</f>
        <v>0</v>
      </c>
      <c r="S594" s="192">
        <v>8.8999999999999995E-4</v>
      </c>
      <c r="T594" s="193">
        <f>S594*H594</f>
        <v>8.8999999999999995E-4</v>
      </c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R594" s="194" t="s">
        <v>232</v>
      </c>
      <c r="AT594" s="194" t="s">
        <v>140</v>
      </c>
      <c r="AU594" s="194" t="s">
        <v>145</v>
      </c>
      <c r="AY594" s="17" t="s">
        <v>137</v>
      </c>
      <c r="BE594" s="195">
        <f>IF(N594="základní",J594,0)</f>
        <v>0</v>
      </c>
      <c r="BF594" s="195">
        <f>IF(N594="snížená",J594,0)</f>
        <v>0</v>
      </c>
      <c r="BG594" s="195">
        <f>IF(N594="zákl. přenesená",J594,0)</f>
        <v>0</v>
      </c>
      <c r="BH594" s="195">
        <f>IF(N594="sníž. přenesená",J594,0)</f>
        <v>0</v>
      </c>
      <c r="BI594" s="195">
        <f>IF(N594="nulová",J594,0)</f>
        <v>0</v>
      </c>
      <c r="BJ594" s="17" t="s">
        <v>145</v>
      </c>
      <c r="BK594" s="195">
        <f>ROUND(I594*H594,2)</f>
        <v>0</v>
      </c>
      <c r="BL594" s="17" t="s">
        <v>232</v>
      </c>
      <c r="BM594" s="194" t="s">
        <v>712</v>
      </c>
    </row>
    <row r="595" spans="1:65" s="2" customFormat="1" ht="24.2" customHeight="1" x14ac:dyDescent="0.2">
      <c r="A595" s="34"/>
      <c r="B595" s="35"/>
      <c r="C595" s="182" t="s">
        <v>713</v>
      </c>
      <c r="D595" s="182" t="s">
        <v>140</v>
      </c>
      <c r="E595" s="183" t="s">
        <v>714</v>
      </c>
      <c r="F595" s="184" t="s">
        <v>715</v>
      </c>
      <c r="G595" s="185" t="s">
        <v>161</v>
      </c>
      <c r="H595" s="186">
        <v>6</v>
      </c>
      <c r="I595" s="187"/>
      <c r="J595" s="188">
        <f>ROUND(I595*H595,2)</f>
        <v>0</v>
      </c>
      <c r="K595" s="189"/>
      <c r="L595" s="39"/>
      <c r="M595" s="190" t="s">
        <v>1</v>
      </c>
      <c r="N595" s="191" t="s">
        <v>39</v>
      </c>
      <c r="O595" s="71"/>
      <c r="P595" s="192">
        <f>O595*H595</f>
        <v>0</v>
      </c>
      <c r="Q595" s="192">
        <v>6.9999999999999999E-4</v>
      </c>
      <c r="R595" s="192">
        <f>Q595*H595</f>
        <v>4.1999999999999997E-3</v>
      </c>
      <c r="S595" s="192">
        <v>0</v>
      </c>
      <c r="T595" s="193">
        <f>S595*H595</f>
        <v>0</v>
      </c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R595" s="194" t="s">
        <v>232</v>
      </c>
      <c r="AT595" s="194" t="s">
        <v>140</v>
      </c>
      <c r="AU595" s="194" t="s">
        <v>145</v>
      </c>
      <c r="AY595" s="17" t="s">
        <v>137</v>
      </c>
      <c r="BE595" s="195">
        <f>IF(N595="základní",J595,0)</f>
        <v>0</v>
      </c>
      <c r="BF595" s="195">
        <f>IF(N595="snížená",J595,0)</f>
        <v>0</v>
      </c>
      <c r="BG595" s="195">
        <f>IF(N595="zákl. přenesená",J595,0)</f>
        <v>0</v>
      </c>
      <c r="BH595" s="195">
        <f>IF(N595="sníž. přenesená",J595,0)</f>
        <v>0</v>
      </c>
      <c r="BI595" s="195">
        <f>IF(N595="nulová",J595,0)</f>
        <v>0</v>
      </c>
      <c r="BJ595" s="17" t="s">
        <v>145</v>
      </c>
      <c r="BK595" s="195">
        <f>ROUND(I595*H595,2)</f>
        <v>0</v>
      </c>
      <c r="BL595" s="17" t="s">
        <v>232</v>
      </c>
      <c r="BM595" s="194" t="s">
        <v>716</v>
      </c>
    </row>
    <row r="596" spans="1:65" s="13" customFormat="1" ht="11.25" x14ac:dyDescent="0.2">
      <c r="B596" s="196"/>
      <c r="C596" s="197"/>
      <c r="D596" s="198" t="s">
        <v>147</v>
      </c>
      <c r="E596" s="199" t="s">
        <v>1</v>
      </c>
      <c r="F596" s="200" t="s">
        <v>717</v>
      </c>
      <c r="G596" s="197"/>
      <c r="H596" s="199" t="s">
        <v>1</v>
      </c>
      <c r="I596" s="201"/>
      <c r="J596" s="197"/>
      <c r="K596" s="197"/>
      <c r="L596" s="202"/>
      <c r="M596" s="203"/>
      <c r="N596" s="204"/>
      <c r="O596" s="204"/>
      <c r="P596" s="204"/>
      <c r="Q596" s="204"/>
      <c r="R596" s="204"/>
      <c r="S596" s="204"/>
      <c r="T596" s="205"/>
      <c r="AT596" s="206" t="s">
        <v>147</v>
      </c>
      <c r="AU596" s="206" t="s">
        <v>145</v>
      </c>
      <c r="AV596" s="13" t="s">
        <v>78</v>
      </c>
      <c r="AW596" s="13" t="s">
        <v>30</v>
      </c>
      <c r="AX596" s="13" t="s">
        <v>73</v>
      </c>
      <c r="AY596" s="206" t="s">
        <v>137</v>
      </c>
    </row>
    <row r="597" spans="1:65" s="14" customFormat="1" ht="11.25" x14ac:dyDescent="0.2">
      <c r="B597" s="207"/>
      <c r="C597" s="208"/>
      <c r="D597" s="198" t="s">
        <v>147</v>
      </c>
      <c r="E597" s="209" t="s">
        <v>1</v>
      </c>
      <c r="F597" s="210" t="s">
        <v>158</v>
      </c>
      <c r="G597" s="208"/>
      <c r="H597" s="211">
        <v>6</v>
      </c>
      <c r="I597" s="212"/>
      <c r="J597" s="208"/>
      <c r="K597" s="208"/>
      <c r="L597" s="213"/>
      <c r="M597" s="214"/>
      <c r="N597" s="215"/>
      <c r="O597" s="215"/>
      <c r="P597" s="215"/>
      <c r="Q597" s="215"/>
      <c r="R597" s="215"/>
      <c r="S597" s="215"/>
      <c r="T597" s="216"/>
      <c r="AT597" s="217" t="s">
        <v>147</v>
      </c>
      <c r="AU597" s="217" t="s">
        <v>145</v>
      </c>
      <c r="AV597" s="14" t="s">
        <v>145</v>
      </c>
      <c r="AW597" s="14" t="s">
        <v>30</v>
      </c>
      <c r="AX597" s="14" t="s">
        <v>78</v>
      </c>
      <c r="AY597" s="217" t="s">
        <v>137</v>
      </c>
    </row>
    <row r="598" spans="1:65" s="2" customFormat="1" ht="24.2" customHeight="1" x14ac:dyDescent="0.2">
      <c r="A598" s="34"/>
      <c r="B598" s="35"/>
      <c r="C598" s="182" t="s">
        <v>718</v>
      </c>
      <c r="D598" s="182" t="s">
        <v>140</v>
      </c>
      <c r="E598" s="183" t="s">
        <v>719</v>
      </c>
      <c r="F598" s="184" t="s">
        <v>720</v>
      </c>
      <c r="G598" s="185" t="s">
        <v>143</v>
      </c>
      <c r="H598" s="186">
        <v>1</v>
      </c>
      <c r="I598" s="187"/>
      <c r="J598" s="188">
        <f>ROUND(I598*H598,2)</f>
        <v>0</v>
      </c>
      <c r="K598" s="189"/>
      <c r="L598" s="39"/>
      <c r="M598" s="190" t="s">
        <v>1</v>
      </c>
      <c r="N598" s="191" t="s">
        <v>39</v>
      </c>
      <c r="O598" s="71"/>
      <c r="P598" s="192">
        <f>O598*H598</f>
        <v>0</v>
      </c>
      <c r="Q598" s="192">
        <v>5.9000000000000003E-4</v>
      </c>
      <c r="R598" s="192">
        <f>Q598*H598</f>
        <v>5.9000000000000003E-4</v>
      </c>
      <c r="S598" s="192">
        <v>0</v>
      </c>
      <c r="T598" s="193">
        <f>S598*H598</f>
        <v>0</v>
      </c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R598" s="194" t="s">
        <v>232</v>
      </c>
      <c r="AT598" s="194" t="s">
        <v>140</v>
      </c>
      <c r="AU598" s="194" t="s">
        <v>145</v>
      </c>
      <c r="AY598" s="17" t="s">
        <v>137</v>
      </c>
      <c r="BE598" s="195">
        <f>IF(N598="základní",J598,0)</f>
        <v>0</v>
      </c>
      <c r="BF598" s="195">
        <f>IF(N598="snížená",J598,0)</f>
        <v>0</v>
      </c>
      <c r="BG598" s="195">
        <f>IF(N598="zákl. přenesená",J598,0)</f>
        <v>0</v>
      </c>
      <c r="BH598" s="195">
        <f>IF(N598="sníž. přenesená",J598,0)</f>
        <v>0</v>
      </c>
      <c r="BI598" s="195">
        <f>IF(N598="nulová",J598,0)</f>
        <v>0</v>
      </c>
      <c r="BJ598" s="17" t="s">
        <v>145</v>
      </c>
      <c r="BK598" s="195">
        <f>ROUND(I598*H598,2)</f>
        <v>0</v>
      </c>
      <c r="BL598" s="17" t="s">
        <v>232</v>
      </c>
      <c r="BM598" s="194" t="s">
        <v>721</v>
      </c>
    </row>
    <row r="599" spans="1:65" s="2" customFormat="1" ht="24.2" customHeight="1" x14ac:dyDescent="0.2">
      <c r="A599" s="34"/>
      <c r="B599" s="35"/>
      <c r="C599" s="182" t="s">
        <v>722</v>
      </c>
      <c r="D599" s="182" t="s">
        <v>140</v>
      </c>
      <c r="E599" s="183" t="s">
        <v>723</v>
      </c>
      <c r="F599" s="184" t="s">
        <v>724</v>
      </c>
      <c r="G599" s="185" t="s">
        <v>143</v>
      </c>
      <c r="H599" s="186">
        <v>1</v>
      </c>
      <c r="I599" s="187"/>
      <c r="J599" s="188">
        <f>ROUND(I599*H599,2)</f>
        <v>0</v>
      </c>
      <c r="K599" s="189"/>
      <c r="L599" s="39"/>
      <c r="M599" s="190" t="s">
        <v>1</v>
      </c>
      <c r="N599" s="191" t="s">
        <v>39</v>
      </c>
      <c r="O599" s="71"/>
      <c r="P599" s="192">
        <f>O599*H599</f>
        <v>0</v>
      </c>
      <c r="Q599" s="192">
        <v>6.0999999999999997E-4</v>
      </c>
      <c r="R599" s="192">
        <f>Q599*H599</f>
        <v>6.0999999999999997E-4</v>
      </c>
      <c r="S599" s="192">
        <v>0</v>
      </c>
      <c r="T599" s="193">
        <f>S599*H599</f>
        <v>0</v>
      </c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R599" s="194" t="s">
        <v>232</v>
      </c>
      <c r="AT599" s="194" t="s">
        <v>140</v>
      </c>
      <c r="AU599" s="194" t="s">
        <v>145</v>
      </c>
      <c r="AY599" s="17" t="s">
        <v>137</v>
      </c>
      <c r="BE599" s="195">
        <f>IF(N599="základní",J599,0)</f>
        <v>0</v>
      </c>
      <c r="BF599" s="195">
        <f>IF(N599="snížená",J599,0)</f>
        <v>0</v>
      </c>
      <c r="BG599" s="195">
        <f>IF(N599="zákl. přenesená",J599,0)</f>
        <v>0</v>
      </c>
      <c r="BH599" s="195">
        <f>IF(N599="sníž. přenesená",J599,0)</f>
        <v>0</v>
      </c>
      <c r="BI599" s="195">
        <f>IF(N599="nulová",J599,0)</f>
        <v>0</v>
      </c>
      <c r="BJ599" s="17" t="s">
        <v>145</v>
      </c>
      <c r="BK599" s="195">
        <f>ROUND(I599*H599,2)</f>
        <v>0</v>
      </c>
      <c r="BL599" s="17" t="s">
        <v>232</v>
      </c>
      <c r="BM599" s="194" t="s">
        <v>725</v>
      </c>
    </row>
    <row r="600" spans="1:65" s="14" customFormat="1" ht="11.25" x14ac:dyDescent="0.2">
      <c r="B600" s="207"/>
      <c r="C600" s="208"/>
      <c r="D600" s="198" t="s">
        <v>147</v>
      </c>
      <c r="E600" s="209" t="s">
        <v>1</v>
      </c>
      <c r="F600" s="210" t="s">
        <v>78</v>
      </c>
      <c r="G600" s="208"/>
      <c r="H600" s="211">
        <v>1</v>
      </c>
      <c r="I600" s="212"/>
      <c r="J600" s="208"/>
      <c r="K600" s="208"/>
      <c r="L600" s="213"/>
      <c r="M600" s="214"/>
      <c r="N600" s="215"/>
      <c r="O600" s="215"/>
      <c r="P600" s="215"/>
      <c r="Q600" s="215"/>
      <c r="R600" s="215"/>
      <c r="S600" s="215"/>
      <c r="T600" s="216"/>
      <c r="AT600" s="217" t="s">
        <v>147</v>
      </c>
      <c r="AU600" s="217" t="s">
        <v>145</v>
      </c>
      <c r="AV600" s="14" t="s">
        <v>145</v>
      </c>
      <c r="AW600" s="14" t="s">
        <v>30</v>
      </c>
      <c r="AX600" s="14" t="s">
        <v>78</v>
      </c>
      <c r="AY600" s="217" t="s">
        <v>137</v>
      </c>
    </row>
    <row r="601" spans="1:65" s="2" customFormat="1" ht="24.2" customHeight="1" x14ac:dyDescent="0.2">
      <c r="A601" s="34"/>
      <c r="B601" s="35"/>
      <c r="C601" s="182" t="s">
        <v>726</v>
      </c>
      <c r="D601" s="182" t="s">
        <v>140</v>
      </c>
      <c r="E601" s="183" t="s">
        <v>727</v>
      </c>
      <c r="F601" s="184" t="s">
        <v>728</v>
      </c>
      <c r="G601" s="185" t="s">
        <v>373</v>
      </c>
      <c r="H601" s="186">
        <v>1.4E-2</v>
      </c>
      <c r="I601" s="187"/>
      <c r="J601" s="188">
        <f>ROUND(I601*H601,2)</f>
        <v>0</v>
      </c>
      <c r="K601" s="189"/>
      <c r="L601" s="39"/>
      <c r="M601" s="190" t="s">
        <v>1</v>
      </c>
      <c r="N601" s="191" t="s">
        <v>39</v>
      </c>
      <c r="O601" s="71"/>
      <c r="P601" s="192">
        <f>O601*H601</f>
        <v>0</v>
      </c>
      <c r="Q601" s="192">
        <v>0</v>
      </c>
      <c r="R601" s="192">
        <f>Q601*H601</f>
        <v>0</v>
      </c>
      <c r="S601" s="192">
        <v>0</v>
      </c>
      <c r="T601" s="193">
        <f>S601*H601</f>
        <v>0</v>
      </c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R601" s="194" t="s">
        <v>232</v>
      </c>
      <c r="AT601" s="194" t="s">
        <v>140</v>
      </c>
      <c r="AU601" s="194" t="s">
        <v>145</v>
      </c>
      <c r="AY601" s="17" t="s">
        <v>137</v>
      </c>
      <c r="BE601" s="195">
        <f>IF(N601="základní",J601,0)</f>
        <v>0</v>
      </c>
      <c r="BF601" s="195">
        <f>IF(N601="snížená",J601,0)</f>
        <v>0</v>
      </c>
      <c r="BG601" s="195">
        <f>IF(N601="zákl. přenesená",J601,0)</f>
        <v>0</v>
      </c>
      <c r="BH601" s="195">
        <f>IF(N601="sníž. přenesená",J601,0)</f>
        <v>0</v>
      </c>
      <c r="BI601" s="195">
        <f>IF(N601="nulová",J601,0)</f>
        <v>0</v>
      </c>
      <c r="BJ601" s="17" t="s">
        <v>145</v>
      </c>
      <c r="BK601" s="195">
        <f>ROUND(I601*H601,2)</f>
        <v>0</v>
      </c>
      <c r="BL601" s="17" t="s">
        <v>232</v>
      </c>
      <c r="BM601" s="194" t="s">
        <v>729</v>
      </c>
    </row>
    <row r="602" spans="1:65" s="2" customFormat="1" ht="24.2" customHeight="1" x14ac:dyDescent="0.2">
      <c r="A602" s="34"/>
      <c r="B602" s="35"/>
      <c r="C602" s="182" t="s">
        <v>730</v>
      </c>
      <c r="D602" s="182" t="s">
        <v>140</v>
      </c>
      <c r="E602" s="183" t="s">
        <v>731</v>
      </c>
      <c r="F602" s="184" t="s">
        <v>732</v>
      </c>
      <c r="G602" s="185" t="s">
        <v>373</v>
      </c>
      <c r="H602" s="186">
        <v>1.4E-2</v>
      </c>
      <c r="I602" s="187"/>
      <c r="J602" s="188">
        <f>ROUND(I602*H602,2)</f>
        <v>0</v>
      </c>
      <c r="K602" s="189"/>
      <c r="L602" s="39"/>
      <c r="M602" s="190" t="s">
        <v>1</v>
      </c>
      <c r="N602" s="191" t="s">
        <v>39</v>
      </c>
      <c r="O602" s="71"/>
      <c r="P602" s="192">
        <f>O602*H602</f>
        <v>0</v>
      </c>
      <c r="Q602" s="192">
        <v>0</v>
      </c>
      <c r="R602" s="192">
        <f>Q602*H602</f>
        <v>0</v>
      </c>
      <c r="S602" s="192">
        <v>0</v>
      </c>
      <c r="T602" s="193">
        <f>S602*H602</f>
        <v>0</v>
      </c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R602" s="194" t="s">
        <v>232</v>
      </c>
      <c r="AT602" s="194" t="s">
        <v>140</v>
      </c>
      <c r="AU602" s="194" t="s">
        <v>145</v>
      </c>
      <c r="AY602" s="17" t="s">
        <v>137</v>
      </c>
      <c r="BE602" s="195">
        <f>IF(N602="základní",J602,0)</f>
        <v>0</v>
      </c>
      <c r="BF602" s="195">
        <f>IF(N602="snížená",J602,0)</f>
        <v>0</v>
      </c>
      <c r="BG602" s="195">
        <f>IF(N602="zákl. přenesená",J602,0)</f>
        <v>0</v>
      </c>
      <c r="BH602" s="195">
        <f>IF(N602="sníž. přenesená",J602,0)</f>
        <v>0</v>
      </c>
      <c r="BI602" s="195">
        <f>IF(N602="nulová",J602,0)</f>
        <v>0</v>
      </c>
      <c r="BJ602" s="17" t="s">
        <v>145</v>
      </c>
      <c r="BK602" s="195">
        <f>ROUND(I602*H602,2)</f>
        <v>0</v>
      </c>
      <c r="BL602" s="17" t="s">
        <v>232</v>
      </c>
      <c r="BM602" s="194" t="s">
        <v>733</v>
      </c>
    </row>
    <row r="603" spans="1:65" s="12" customFormat="1" ht="22.9" customHeight="1" x14ac:dyDescent="0.2">
      <c r="B603" s="166"/>
      <c r="C603" s="167"/>
      <c r="D603" s="168" t="s">
        <v>72</v>
      </c>
      <c r="E603" s="180" t="s">
        <v>734</v>
      </c>
      <c r="F603" s="180" t="s">
        <v>735</v>
      </c>
      <c r="G603" s="167"/>
      <c r="H603" s="167"/>
      <c r="I603" s="170"/>
      <c r="J603" s="181">
        <f>BK603</f>
        <v>0</v>
      </c>
      <c r="K603" s="167"/>
      <c r="L603" s="172"/>
      <c r="M603" s="173"/>
      <c r="N603" s="174"/>
      <c r="O603" s="174"/>
      <c r="P603" s="175">
        <f>SUM(P604:P658)</f>
        <v>0</v>
      </c>
      <c r="Q603" s="174"/>
      <c r="R603" s="175">
        <f>SUM(R604:R658)</f>
        <v>8.4099999999999994E-2</v>
      </c>
      <c r="S603" s="174"/>
      <c r="T603" s="176">
        <f>SUM(T604:T658)</f>
        <v>0.20402000000000001</v>
      </c>
      <c r="AR603" s="177" t="s">
        <v>145</v>
      </c>
      <c r="AT603" s="178" t="s">
        <v>72</v>
      </c>
      <c r="AU603" s="178" t="s">
        <v>78</v>
      </c>
      <c r="AY603" s="177" t="s">
        <v>137</v>
      </c>
      <c r="BK603" s="179">
        <f>SUM(BK604:BK658)</f>
        <v>0</v>
      </c>
    </row>
    <row r="604" spans="1:65" s="2" customFormat="1" ht="16.5" customHeight="1" x14ac:dyDescent="0.2">
      <c r="A604" s="34"/>
      <c r="B604" s="35"/>
      <c r="C604" s="182" t="s">
        <v>736</v>
      </c>
      <c r="D604" s="182" t="s">
        <v>140</v>
      </c>
      <c r="E604" s="183" t="s">
        <v>737</v>
      </c>
      <c r="F604" s="184" t="s">
        <v>738</v>
      </c>
      <c r="G604" s="185" t="s">
        <v>591</v>
      </c>
      <c r="H604" s="186">
        <v>1</v>
      </c>
      <c r="I604" s="187"/>
      <c r="J604" s="188">
        <f>ROUND(I604*H604,2)</f>
        <v>0</v>
      </c>
      <c r="K604" s="189"/>
      <c r="L604" s="39"/>
      <c r="M604" s="190" t="s">
        <v>1</v>
      </c>
      <c r="N604" s="191" t="s">
        <v>39</v>
      </c>
      <c r="O604" s="71"/>
      <c r="P604" s="192">
        <f>O604*H604</f>
        <v>0</v>
      </c>
      <c r="Q604" s="192">
        <v>0</v>
      </c>
      <c r="R604" s="192">
        <f>Q604*H604</f>
        <v>0</v>
      </c>
      <c r="S604" s="192">
        <v>3.4200000000000001E-2</v>
      </c>
      <c r="T604" s="193">
        <f>S604*H604</f>
        <v>3.4200000000000001E-2</v>
      </c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R604" s="194" t="s">
        <v>232</v>
      </c>
      <c r="AT604" s="194" t="s">
        <v>140</v>
      </c>
      <c r="AU604" s="194" t="s">
        <v>145</v>
      </c>
      <c r="AY604" s="17" t="s">
        <v>137</v>
      </c>
      <c r="BE604" s="195">
        <f>IF(N604="základní",J604,0)</f>
        <v>0</v>
      </c>
      <c r="BF604" s="195">
        <f>IF(N604="snížená",J604,0)</f>
        <v>0</v>
      </c>
      <c r="BG604" s="195">
        <f>IF(N604="zákl. přenesená",J604,0)</f>
        <v>0</v>
      </c>
      <c r="BH604" s="195">
        <f>IF(N604="sníž. přenesená",J604,0)</f>
        <v>0</v>
      </c>
      <c r="BI604" s="195">
        <f>IF(N604="nulová",J604,0)</f>
        <v>0</v>
      </c>
      <c r="BJ604" s="17" t="s">
        <v>145</v>
      </c>
      <c r="BK604" s="195">
        <f>ROUND(I604*H604,2)</f>
        <v>0</v>
      </c>
      <c r="BL604" s="17" t="s">
        <v>232</v>
      </c>
      <c r="BM604" s="194" t="s">
        <v>739</v>
      </c>
    </row>
    <row r="605" spans="1:65" s="2" customFormat="1" ht="21.75" customHeight="1" x14ac:dyDescent="0.2">
      <c r="A605" s="34"/>
      <c r="B605" s="35"/>
      <c r="C605" s="182" t="s">
        <v>740</v>
      </c>
      <c r="D605" s="182" t="s">
        <v>140</v>
      </c>
      <c r="E605" s="183" t="s">
        <v>741</v>
      </c>
      <c r="F605" s="184" t="s">
        <v>742</v>
      </c>
      <c r="G605" s="185" t="s">
        <v>143</v>
      </c>
      <c r="H605" s="186">
        <v>1</v>
      </c>
      <c r="I605" s="187"/>
      <c r="J605" s="188">
        <f>ROUND(I605*H605,2)</f>
        <v>0</v>
      </c>
      <c r="K605" s="189"/>
      <c r="L605" s="39"/>
      <c r="M605" s="190" t="s">
        <v>1</v>
      </c>
      <c r="N605" s="191" t="s">
        <v>39</v>
      </c>
      <c r="O605" s="71"/>
      <c r="P605" s="192">
        <f>O605*H605</f>
        <v>0</v>
      </c>
      <c r="Q605" s="192">
        <v>1.1900000000000001E-3</v>
      </c>
      <c r="R605" s="192">
        <f>Q605*H605</f>
        <v>1.1900000000000001E-3</v>
      </c>
      <c r="S605" s="192">
        <v>0</v>
      </c>
      <c r="T605" s="193">
        <f>S605*H605</f>
        <v>0</v>
      </c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R605" s="194" t="s">
        <v>232</v>
      </c>
      <c r="AT605" s="194" t="s">
        <v>140</v>
      </c>
      <c r="AU605" s="194" t="s">
        <v>145</v>
      </c>
      <c r="AY605" s="17" t="s">
        <v>137</v>
      </c>
      <c r="BE605" s="195">
        <f>IF(N605="základní",J605,0)</f>
        <v>0</v>
      </c>
      <c r="BF605" s="195">
        <f>IF(N605="snížená",J605,0)</f>
        <v>0</v>
      </c>
      <c r="BG605" s="195">
        <f>IF(N605="zákl. přenesená",J605,0)</f>
        <v>0</v>
      </c>
      <c r="BH605" s="195">
        <f>IF(N605="sníž. přenesená",J605,0)</f>
        <v>0</v>
      </c>
      <c r="BI605" s="195">
        <f>IF(N605="nulová",J605,0)</f>
        <v>0</v>
      </c>
      <c r="BJ605" s="17" t="s">
        <v>145</v>
      </c>
      <c r="BK605" s="195">
        <f>ROUND(I605*H605,2)</f>
        <v>0</v>
      </c>
      <c r="BL605" s="17" t="s">
        <v>232</v>
      </c>
      <c r="BM605" s="194" t="s">
        <v>743</v>
      </c>
    </row>
    <row r="606" spans="1:65" s="2" customFormat="1" ht="21.75" customHeight="1" x14ac:dyDescent="0.2">
      <c r="A606" s="34"/>
      <c r="B606" s="35"/>
      <c r="C606" s="229" t="s">
        <v>744</v>
      </c>
      <c r="D606" s="229" t="s">
        <v>416</v>
      </c>
      <c r="E606" s="230" t="s">
        <v>745</v>
      </c>
      <c r="F606" s="231" t="s">
        <v>746</v>
      </c>
      <c r="G606" s="232" t="s">
        <v>143</v>
      </c>
      <c r="H606" s="233">
        <v>1</v>
      </c>
      <c r="I606" s="234"/>
      <c r="J606" s="235">
        <f>ROUND(I606*H606,2)</f>
        <v>0</v>
      </c>
      <c r="K606" s="236"/>
      <c r="L606" s="237"/>
      <c r="M606" s="238" t="s">
        <v>1</v>
      </c>
      <c r="N606" s="239" t="s">
        <v>39</v>
      </c>
      <c r="O606" s="71"/>
      <c r="P606" s="192">
        <f>O606*H606</f>
        <v>0</v>
      </c>
      <c r="Q606" s="192">
        <v>2.3E-2</v>
      </c>
      <c r="R606" s="192">
        <f>Q606*H606</f>
        <v>2.3E-2</v>
      </c>
      <c r="S606" s="192">
        <v>0</v>
      </c>
      <c r="T606" s="193">
        <f>S606*H606</f>
        <v>0</v>
      </c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R606" s="194" t="s">
        <v>306</v>
      </c>
      <c r="AT606" s="194" t="s">
        <v>416</v>
      </c>
      <c r="AU606" s="194" t="s">
        <v>145</v>
      </c>
      <c r="AY606" s="17" t="s">
        <v>137</v>
      </c>
      <c r="BE606" s="195">
        <f>IF(N606="základní",J606,0)</f>
        <v>0</v>
      </c>
      <c r="BF606" s="195">
        <f>IF(N606="snížená",J606,0)</f>
        <v>0</v>
      </c>
      <c r="BG606" s="195">
        <f>IF(N606="zákl. přenesená",J606,0)</f>
        <v>0</v>
      </c>
      <c r="BH606" s="195">
        <f>IF(N606="sníž. přenesená",J606,0)</f>
        <v>0</v>
      </c>
      <c r="BI606" s="195">
        <f>IF(N606="nulová",J606,0)</f>
        <v>0</v>
      </c>
      <c r="BJ606" s="17" t="s">
        <v>145</v>
      </c>
      <c r="BK606" s="195">
        <f>ROUND(I606*H606,2)</f>
        <v>0</v>
      </c>
      <c r="BL606" s="17" t="s">
        <v>232</v>
      </c>
      <c r="BM606" s="194" t="s">
        <v>747</v>
      </c>
    </row>
    <row r="607" spans="1:65" s="2" customFormat="1" ht="16.5" customHeight="1" x14ac:dyDescent="0.2">
      <c r="A607" s="34"/>
      <c r="B607" s="35"/>
      <c r="C607" s="182" t="s">
        <v>748</v>
      </c>
      <c r="D607" s="182" t="s">
        <v>140</v>
      </c>
      <c r="E607" s="183" t="s">
        <v>749</v>
      </c>
      <c r="F607" s="184" t="s">
        <v>750</v>
      </c>
      <c r="G607" s="185" t="s">
        <v>143</v>
      </c>
      <c r="H607" s="186">
        <v>1</v>
      </c>
      <c r="I607" s="187"/>
      <c r="J607" s="188">
        <f>ROUND(I607*H607,2)</f>
        <v>0</v>
      </c>
      <c r="K607" s="189"/>
      <c r="L607" s="39"/>
      <c r="M607" s="190" t="s">
        <v>1</v>
      </c>
      <c r="N607" s="191" t="s">
        <v>39</v>
      </c>
      <c r="O607" s="71"/>
      <c r="P607" s="192">
        <f>O607*H607</f>
        <v>0</v>
      </c>
      <c r="Q607" s="192">
        <v>0</v>
      </c>
      <c r="R607" s="192">
        <f>Q607*H607</f>
        <v>0</v>
      </c>
      <c r="S607" s="192">
        <v>0</v>
      </c>
      <c r="T607" s="193">
        <f>S607*H607</f>
        <v>0</v>
      </c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R607" s="194" t="s">
        <v>232</v>
      </c>
      <c r="AT607" s="194" t="s">
        <v>140</v>
      </c>
      <c r="AU607" s="194" t="s">
        <v>145</v>
      </c>
      <c r="AY607" s="17" t="s">
        <v>137</v>
      </c>
      <c r="BE607" s="195">
        <f>IF(N607="základní",J607,0)</f>
        <v>0</v>
      </c>
      <c r="BF607" s="195">
        <f>IF(N607="snížená",J607,0)</f>
        <v>0</v>
      </c>
      <c r="BG607" s="195">
        <f>IF(N607="zákl. přenesená",J607,0)</f>
        <v>0</v>
      </c>
      <c r="BH607" s="195">
        <f>IF(N607="sníž. přenesená",J607,0)</f>
        <v>0</v>
      </c>
      <c r="BI607" s="195">
        <f>IF(N607="nulová",J607,0)</f>
        <v>0</v>
      </c>
      <c r="BJ607" s="17" t="s">
        <v>145</v>
      </c>
      <c r="BK607" s="195">
        <f>ROUND(I607*H607,2)</f>
        <v>0</v>
      </c>
      <c r="BL607" s="17" t="s">
        <v>232</v>
      </c>
      <c r="BM607" s="194" t="s">
        <v>751</v>
      </c>
    </row>
    <row r="608" spans="1:65" s="14" customFormat="1" ht="11.25" x14ac:dyDescent="0.2">
      <c r="B608" s="207"/>
      <c r="C608" s="208"/>
      <c r="D608" s="198" t="s">
        <v>147</v>
      </c>
      <c r="E608" s="209" t="s">
        <v>1</v>
      </c>
      <c r="F608" s="210" t="s">
        <v>78</v>
      </c>
      <c r="G608" s="208"/>
      <c r="H608" s="211">
        <v>1</v>
      </c>
      <c r="I608" s="212"/>
      <c r="J608" s="208"/>
      <c r="K608" s="208"/>
      <c r="L608" s="213"/>
      <c r="M608" s="214"/>
      <c r="N608" s="215"/>
      <c r="O608" s="215"/>
      <c r="P608" s="215"/>
      <c r="Q608" s="215"/>
      <c r="R608" s="215"/>
      <c r="S608" s="215"/>
      <c r="T608" s="216"/>
      <c r="AT608" s="217" t="s">
        <v>147</v>
      </c>
      <c r="AU608" s="217" t="s">
        <v>145</v>
      </c>
      <c r="AV608" s="14" t="s">
        <v>145</v>
      </c>
      <c r="AW608" s="14" t="s">
        <v>30</v>
      </c>
      <c r="AX608" s="14" t="s">
        <v>78</v>
      </c>
      <c r="AY608" s="217" t="s">
        <v>137</v>
      </c>
    </row>
    <row r="609" spans="1:65" s="2" customFormat="1" ht="21.75" customHeight="1" x14ac:dyDescent="0.2">
      <c r="A609" s="34"/>
      <c r="B609" s="35"/>
      <c r="C609" s="229" t="s">
        <v>752</v>
      </c>
      <c r="D609" s="229" t="s">
        <v>416</v>
      </c>
      <c r="E609" s="230" t="s">
        <v>753</v>
      </c>
      <c r="F609" s="231" t="s">
        <v>754</v>
      </c>
      <c r="G609" s="232" t="s">
        <v>143</v>
      </c>
      <c r="H609" s="233">
        <v>1</v>
      </c>
      <c r="I609" s="234"/>
      <c r="J609" s="235">
        <f t="shared" ref="J609:J617" si="0">ROUND(I609*H609,2)</f>
        <v>0</v>
      </c>
      <c r="K609" s="236"/>
      <c r="L609" s="237"/>
      <c r="M609" s="238" t="s">
        <v>1</v>
      </c>
      <c r="N609" s="239" t="s">
        <v>39</v>
      </c>
      <c r="O609" s="71"/>
      <c r="P609" s="192">
        <f t="shared" ref="P609:P617" si="1">O609*H609</f>
        <v>0</v>
      </c>
      <c r="Q609" s="192">
        <v>2.2000000000000001E-3</v>
      </c>
      <c r="R609" s="192">
        <f t="shared" ref="R609:R617" si="2">Q609*H609</f>
        <v>2.2000000000000001E-3</v>
      </c>
      <c r="S609" s="192">
        <v>0</v>
      </c>
      <c r="T609" s="193">
        <f t="shared" ref="T609:T617" si="3">S609*H609</f>
        <v>0</v>
      </c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R609" s="194" t="s">
        <v>306</v>
      </c>
      <c r="AT609" s="194" t="s">
        <v>416</v>
      </c>
      <c r="AU609" s="194" t="s">
        <v>145</v>
      </c>
      <c r="AY609" s="17" t="s">
        <v>137</v>
      </c>
      <c r="BE609" s="195">
        <f t="shared" ref="BE609:BE617" si="4">IF(N609="základní",J609,0)</f>
        <v>0</v>
      </c>
      <c r="BF609" s="195">
        <f t="shared" ref="BF609:BF617" si="5">IF(N609="snížená",J609,0)</f>
        <v>0</v>
      </c>
      <c r="BG609" s="195">
        <f t="shared" ref="BG609:BG617" si="6">IF(N609="zákl. přenesená",J609,0)</f>
        <v>0</v>
      </c>
      <c r="BH609" s="195">
        <f t="shared" ref="BH609:BH617" si="7">IF(N609="sníž. přenesená",J609,0)</f>
        <v>0</v>
      </c>
      <c r="BI609" s="195">
        <f t="shared" ref="BI609:BI617" si="8">IF(N609="nulová",J609,0)</f>
        <v>0</v>
      </c>
      <c r="BJ609" s="17" t="s">
        <v>145</v>
      </c>
      <c r="BK609" s="195">
        <f t="shared" ref="BK609:BK617" si="9">ROUND(I609*H609,2)</f>
        <v>0</v>
      </c>
      <c r="BL609" s="17" t="s">
        <v>232</v>
      </c>
      <c r="BM609" s="194" t="s">
        <v>755</v>
      </c>
    </row>
    <row r="610" spans="1:65" s="2" customFormat="1" ht="21.75" customHeight="1" x14ac:dyDescent="0.2">
      <c r="A610" s="34"/>
      <c r="B610" s="35"/>
      <c r="C610" s="182" t="s">
        <v>756</v>
      </c>
      <c r="D610" s="182" t="s">
        <v>140</v>
      </c>
      <c r="E610" s="183" t="s">
        <v>757</v>
      </c>
      <c r="F610" s="184" t="s">
        <v>758</v>
      </c>
      <c r="G610" s="185" t="s">
        <v>591</v>
      </c>
      <c r="H610" s="186">
        <v>1</v>
      </c>
      <c r="I610" s="187"/>
      <c r="J610" s="188">
        <f t="shared" si="0"/>
        <v>0</v>
      </c>
      <c r="K610" s="189"/>
      <c r="L610" s="39"/>
      <c r="M610" s="190" t="s">
        <v>1</v>
      </c>
      <c r="N610" s="191" t="s">
        <v>39</v>
      </c>
      <c r="O610" s="71"/>
      <c r="P610" s="192">
        <f t="shared" si="1"/>
        <v>0</v>
      </c>
      <c r="Q610" s="192">
        <v>2.2300000000000002E-3</v>
      </c>
      <c r="R610" s="192">
        <f t="shared" si="2"/>
        <v>2.2300000000000002E-3</v>
      </c>
      <c r="S610" s="192">
        <v>0</v>
      </c>
      <c r="T610" s="193">
        <f t="shared" si="3"/>
        <v>0</v>
      </c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R610" s="194" t="s">
        <v>232</v>
      </c>
      <c r="AT610" s="194" t="s">
        <v>140</v>
      </c>
      <c r="AU610" s="194" t="s">
        <v>145</v>
      </c>
      <c r="AY610" s="17" t="s">
        <v>137</v>
      </c>
      <c r="BE610" s="195">
        <f t="shared" si="4"/>
        <v>0</v>
      </c>
      <c r="BF610" s="195">
        <f t="shared" si="5"/>
        <v>0</v>
      </c>
      <c r="BG610" s="195">
        <f t="shared" si="6"/>
        <v>0</v>
      </c>
      <c r="BH610" s="195">
        <f t="shared" si="7"/>
        <v>0</v>
      </c>
      <c r="BI610" s="195">
        <f t="shared" si="8"/>
        <v>0</v>
      </c>
      <c r="BJ610" s="17" t="s">
        <v>145</v>
      </c>
      <c r="BK610" s="195">
        <f t="shared" si="9"/>
        <v>0</v>
      </c>
      <c r="BL610" s="17" t="s">
        <v>232</v>
      </c>
      <c r="BM610" s="194" t="s">
        <v>759</v>
      </c>
    </row>
    <row r="611" spans="1:65" s="2" customFormat="1" ht="24.2" customHeight="1" x14ac:dyDescent="0.2">
      <c r="A611" s="34"/>
      <c r="B611" s="35"/>
      <c r="C611" s="229" t="s">
        <v>760</v>
      </c>
      <c r="D611" s="229" t="s">
        <v>416</v>
      </c>
      <c r="E611" s="230" t="s">
        <v>761</v>
      </c>
      <c r="F611" s="231" t="s">
        <v>762</v>
      </c>
      <c r="G611" s="232" t="s">
        <v>143</v>
      </c>
      <c r="H611" s="233">
        <v>1</v>
      </c>
      <c r="I611" s="234"/>
      <c r="J611" s="235">
        <f t="shared" si="0"/>
        <v>0</v>
      </c>
      <c r="K611" s="236"/>
      <c r="L611" s="237"/>
      <c r="M611" s="238" t="s">
        <v>1</v>
      </c>
      <c r="N611" s="239" t="s">
        <v>39</v>
      </c>
      <c r="O611" s="71"/>
      <c r="P611" s="192">
        <f t="shared" si="1"/>
        <v>0</v>
      </c>
      <c r="Q611" s="192">
        <v>0.02</v>
      </c>
      <c r="R611" s="192">
        <f t="shared" si="2"/>
        <v>0.02</v>
      </c>
      <c r="S611" s="192">
        <v>0</v>
      </c>
      <c r="T611" s="193">
        <f t="shared" si="3"/>
        <v>0</v>
      </c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R611" s="194" t="s">
        <v>306</v>
      </c>
      <c r="AT611" s="194" t="s">
        <v>416</v>
      </c>
      <c r="AU611" s="194" t="s">
        <v>145</v>
      </c>
      <c r="AY611" s="17" t="s">
        <v>137</v>
      </c>
      <c r="BE611" s="195">
        <f t="shared" si="4"/>
        <v>0</v>
      </c>
      <c r="BF611" s="195">
        <f t="shared" si="5"/>
        <v>0</v>
      </c>
      <c r="BG611" s="195">
        <f t="shared" si="6"/>
        <v>0</v>
      </c>
      <c r="BH611" s="195">
        <f t="shared" si="7"/>
        <v>0</v>
      </c>
      <c r="BI611" s="195">
        <f t="shared" si="8"/>
        <v>0</v>
      </c>
      <c r="BJ611" s="17" t="s">
        <v>145</v>
      </c>
      <c r="BK611" s="195">
        <f t="shared" si="9"/>
        <v>0</v>
      </c>
      <c r="BL611" s="17" t="s">
        <v>232</v>
      </c>
      <c r="BM611" s="194" t="s">
        <v>763</v>
      </c>
    </row>
    <row r="612" spans="1:65" s="2" customFormat="1" ht="16.5" customHeight="1" x14ac:dyDescent="0.2">
      <c r="A612" s="34"/>
      <c r="B612" s="35"/>
      <c r="C612" s="182" t="s">
        <v>764</v>
      </c>
      <c r="D612" s="182" t="s">
        <v>140</v>
      </c>
      <c r="E612" s="183" t="s">
        <v>765</v>
      </c>
      <c r="F612" s="184" t="s">
        <v>766</v>
      </c>
      <c r="G612" s="185" t="s">
        <v>591</v>
      </c>
      <c r="H612" s="186">
        <v>1</v>
      </c>
      <c r="I612" s="187"/>
      <c r="J612" s="188">
        <f t="shared" si="0"/>
        <v>0</v>
      </c>
      <c r="K612" s="189"/>
      <c r="L612" s="39"/>
      <c r="M612" s="190" t="s">
        <v>1</v>
      </c>
      <c r="N612" s="191" t="s">
        <v>39</v>
      </c>
      <c r="O612" s="71"/>
      <c r="P612" s="192">
        <f t="shared" si="1"/>
        <v>0</v>
      </c>
      <c r="Q612" s="192">
        <v>0</v>
      </c>
      <c r="R612" s="192">
        <f t="shared" si="2"/>
        <v>0</v>
      </c>
      <c r="S612" s="192">
        <v>2.2499999999999999E-2</v>
      </c>
      <c r="T612" s="193">
        <f t="shared" si="3"/>
        <v>2.2499999999999999E-2</v>
      </c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R612" s="194" t="s">
        <v>232</v>
      </c>
      <c r="AT612" s="194" t="s">
        <v>140</v>
      </c>
      <c r="AU612" s="194" t="s">
        <v>145</v>
      </c>
      <c r="AY612" s="17" t="s">
        <v>137</v>
      </c>
      <c r="BE612" s="195">
        <f t="shared" si="4"/>
        <v>0</v>
      </c>
      <c r="BF612" s="195">
        <f t="shared" si="5"/>
        <v>0</v>
      </c>
      <c r="BG612" s="195">
        <f t="shared" si="6"/>
        <v>0</v>
      </c>
      <c r="BH612" s="195">
        <f t="shared" si="7"/>
        <v>0</v>
      </c>
      <c r="BI612" s="195">
        <f t="shared" si="8"/>
        <v>0</v>
      </c>
      <c r="BJ612" s="17" t="s">
        <v>145</v>
      </c>
      <c r="BK612" s="195">
        <f t="shared" si="9"/>
        <v>0</v>
      </c>
      <c r="BL612" s="17" t="s">
        <v>232</v>
      </c>
      <c r="BM612" s="194" t="s">
        <v>767</v>
      </c>
    </row>
    <row r="613" spans="1:65" s="2" customFormat="1" ht="16.5" customHeight="1" x14ac:dyDescent="0.2">
      <c r="A613" s="34"/>
      <c r="B613" s="35"/>
      <c r="C613" s="182" t="s">
        <v>768</v>
      </c>
      <c r="D613" s="182" t="s">
        <v>140</v>
      </c>
      <c r="E613" s="183" t="s">
        <v>769</v>
      </c>
      <c r="F613" s="184" t="s">
        <v>770</v>
      </c>
      <c r="G613" s="185" t="s">
        <v>591</v>
      </c>
      <c r="H613" s="186">
        <v>1</v>
      </c>
      <c r="I613" s="187"/>
      <c r="J613" s="188">
        <f t="shared" si="0"/>
        <v>0</v>
      </c>
      <c r="K613" s="189"/>
      <c r="L613" s="39"/>
      <c r="M613" s="190" t="s">
        <v>1</v>
      </c>
      <c r="N613" s="191" t="s">
        <v>39</v>
      </c>
      <c r="O613" s="71"/>
      <c r="P613" s="192">
        <f t="shared" si="1"/>
        <v>0</v>
      </c>
      <c r="Q613" s="192">
        <v>4.2000000000000002E-4</v>
      </c>
      <c r="R613" s="192">
        <f t="shared" si="2"/>
        <v>4.2000000000000002E-4</v>
      </c>
      <c r="S613" s="192">
        <v>0</v>
      </c>
      <c r="T613" s="193">
        <f t="shared" si="3"/>
        <v>0</v>
      </c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R613" s="194" t="s">
        <v>232</v>
      </c>
      <c r="AT613" s="194" t="s">
        <v>140</v>
      </c>
      <c r="AU613" s="194" t="s">
        <v>145</v>
      </c>
      <c r="AY613" s="17" t="s">
        <v>137</v>
      </c>
      <c r="BE613" s="195">
        <f t="shared" si="4"/>
        <v>0</v>
      </c>
      <c r="BF613" s="195">
        <f t="shared" si="5"/>
        <v>0</v>
      </c>
      <c r="BG613" s="195">
        <f t="shared" si="6"/>
        <v>0</v>
      </c>
      <c r="BH613" s="195">
        <f t="shared" si="7"/>
        <v>0</v>
      </c>
      <c r="BI613" s="195">
        <f t="shared" si="8"/>
        <v>0</v>
      </c>
      <c r="BJ613" s="17" t="s">
        <v>145</v>
      </c>
      <c r="BK613" s="195">
        <f t="shared" si="9"/>
        <v>0</v>
      </c>
      <c r="BL613" s="17" t="s">
        <v>232</v>
      </c>
      <c r="BM613" s="194" t="s">
        <v>771</v>
      </c>
    </row>
    <row r="614" spans="1:65" s="2" customFormat="1" ht="24.2" customHeight="1" x14ac:dyDescent="0.2">
      <c r="A614" s="34"/>
      <c r="B614" s="35"/>
      <c r="C614" s="229" t="s">
        <v>772</v>
      </c>
      <c r="D614" s="229" t="s">
        <v>416</v>
      </c>
      <c r="E614" s="230" t="s">
        <v>773</v>
      </c>
      <c r="F614" s="231" t="s">
        <v>774</v>
      </c>
      <c r="G614" s="232" t="s">
        <v>143</v>
      </c>
      <c r="H614" s="233">
        <v>1</v>
      </c>
      <c r="I614" s="234"/>
      <c r="J614" s="235">
        <f t="shared" si="0"/>
        <v>0</v>
      </c>
      <c r="K614" s="236"/>
      <c r="L614" s="237"/>
      <c r="M614" s="238" t="s">
        <v>1</v>
      </c>
      <c r="N614" s="239" t="s">
        <v>39</v>
      </c>
      <c r="O614" s="71"/>
      <c r="P614" s="192">
        <f t="shared" si="1"/>
        <v>0</v>
      </c>
      <c r="Q614" s="192">
        <v>2.9499999999999998E-2</v>
      </c>
      <c r="R614" s="192">
        <f t="shared" si="2"/>
        <v>2.9499999999999998E-2</v>
      </c>
      <c r="S614" s="192">
        <v>0</v>
      </c>
      <c r="T614" s="193">
        <f t="shared" si="3"/>
        <v>0</v>
      </c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R614" s="194" t="s">
        <v>306</v>
      </c>
      <c r="AT614" s="194" t="s">
        <v>416</v>
      </c>
      <c r="AU614" s="194" t="s">
        <v>145</v>
      </c>
      <c r="AY614" s="17" t="s">
        <v>137</v>
      </c>
      <c r="BE614" s="195">
        <f t="shared" si="4"/>
        <v>0</v>
      </c>
      <c r="BF614" s="195">
        <f t="shared" si="5"/>
        <v>0</v>
      </c>
      <c r="BG614" s="195">
        <f t="shared" si="6"/>
        <v>0</v>
      </c>
      <c r="BH614" s="195">
        <f t="shared" si="7"/>
        <v>0</v>
      </c>
      <c r="BI614" s="195">
        <f t="shared" si="8"/>
        <v>0</v>
      </c>
      <c r="BJ614" s="17" t="s">
        <v>145</v>
      </c>
      <c r="BK614" s="195">
        <f t="shared" si="9"/>
        <v>0</v>
      </c>
      <c r="BL614" s="17" t="s">
        <v>232</v>
      </c>
      <c r="BM614" s="194" t="s">
        <v>775</v>
      </c>
    </row>
    <row r="615" spans="1:65" s="2" customFormat="1" ht="16.5" customHeight="1" x14ac:dyDescent="0.2">
      <c r="A615" s="34"/>
      <c r="B615" s="35"/>
      <c r="C615" s="182" t="s">
        <v>776</v>
      </c>
      <c r="D615" s="182" t="s">
        <v>140</v>
      </c>
      <c r="E615" s="183" t="s">
        <v>777</v>
      </c>
      <c r="F615" s="184" t="s">
        <v>778</v>
      </c>
      <c r="G615" s="185" t="s">
        <v>143</v>
      </c>
      <c r="H615" s="186">
        <v>1</v>
      </c>
      <c r="I615" s="187"/>
      <c r="J615" s="188">
        <f t="shared" si="0"/>
        <v>0</v>
      </c>
      <c r="K615" s="189"/>
      <c r="L615" s="39"/>
      <c r="M615" s="190" t="s">
        <v>1</v>
      </c>
      <c r="N615" s="191" t="s">
        <v>39</v>
      </c>
      <c r="O615" s="71"/>
      <c r="P615" s="192">
        <f t="shared" si="1"/>
        <v>0</v>
      </c>
      <c r="Q615" s="192">
        <v>0</v>
      </c>
      <c r="R615" s="192">
        <f t="shared" si="2"/>
        <v>0</v>
      </c>
      <c r="S615" s="192">
        <v>0</v>
      </c>
      <c r="T615" s="193">
        <f t="shared" si="3"/>
        <v>0</v>
      </c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R615" s="194" t="s">
        <v>232</v>
      </c>
      <c r="AT615" s="194" t="s">
        <v>140</v>
      </c>
      <c r="AU615" s="194" t="s">
        <v>145</v>
      </c>
      <c r="AY615" s="17" t="s">
        <v>137</v>
      </c>
      <c r="BE615" s="195">
        <f t="shared" si="4"/>
        <v>0</v>
      </c>
      <c r="BF615" s="195">
        <f t="shared" si="5"/>
        <v>0</v>
      </c>
      <c r="BG615" s="195">
        <f t="shared" si="6"/>
        <v>0</v>
      </c>
      <c r="BH615" s="195">
        <f t="shared" si="7"/>
        <v>0</v>
      </c>
      <c r="BI615" s="195">
        <f t="shared" si="8"/>
        <v>0</v>
      </c>
      <c r="BJ615" s="17" t="s">
        <v>145</v>
      </c>
      <c r="BK615" s="195">
        <f t="shared" si="9"/>
        <v>0</v>
      </c>
      <c r="BL615" s="17" t="s">
        <v>232</v>
      </c>
      <c r="BM615" s="194" t="s">
        <v>779</v>
      </c>
    </row>
    <row r="616" spans="1:65" s="2" customFormat="1" ht="24.2" customHeight="1" x14ac:dyDescent="0.2">
      <c r="A616" s="34"/>
      <c r="B616" s="35"/>
      <c r="C616" s="229" t="s">
        <v>780</v>
      </c>
      <c r="D616" s="229" t="s">
        <v>416</v>
      </c>
      <c r="E616" s="230" t="s">
        <v>781</v>
      </c>
      <c r="F616" s="231" t="s">
        <v>782</v>
      </c>
      <c r="G616" s="232" t="s">
        <v>143</v>
      </c>
      <c r="H616" s="233">
        <v>1</v>
      </c>
      <c r="I616" s="234"/>
      <c r="J616" s="235">
        <f t="shared" si="0"/>
        <v>0</v>
      </c>
      <c r="K616" s="236"/>
      <c r="L616" s="237"/>
      <c r="M616" s="238" t="s">
        <v>1</v>
      </c>
      <c r="N616" s="239" t="s">
        <v>39</v>
      </c>
      <c r="O616" s="71"/>
      <c r="P616" s="192">
        <f t="shared" si="1"/>
        <v>0</v>
      </c>
      <c r="Q616" s="192">
        <v>1.9000000000000001E-4</v>
      </c>
      <c r="R616" s="192">
        <f t="shared" si="2"/>
        <v>1.9000000000000001E-4</v>
      </c>
      <c r="S616" s="192">
        <v>0</v>
      </c>
      <c r="T616" s="193">
        <f t="shared" si="3"/>
        <v>0</v>
      </c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R616" s="194" t="s">
        <v>306</v>
      </c>
      <c r="AT616" s="194" t="s">
        <v>416</v>
      </c>
      <c r="AU616" s="194" t="s">
        <v>145</v>
      </c>
      <c r="AY616" s="17" t="s">
        <v>137</v>
      </c>
      <c r="BE616" s="195">
        <f t="shared" si="4"/>
        <v>0</v>
      </c>
      <c r="BF616" s="195">
        <f t="shared" si="5"/>
        <v>0</v>
      </c>
      <c r="BG616" s="195">
        <f t="shared" si="6"/>
        <v>0</v>
      </c>
      <c r="BH616" s="195">
        <f t="shared" si="7"/>
        <v>0</v>
      </c>
      <c r="BI616" s="195">
        <f t="shared" si="8"/>
        <v>0</v>
      </c>
      <c r="BJ616" s="17" t="s">
        <v>145</v>
      </c>
      <c r="BK616" s="195">
        <f t="shared" si="9"/>
        <v>0</v>
      </c>
      <c r="BL616" s="17" t="s">
        <v>232</v>
      </c>
      <c r="BM616" s="194" t="s">
        <v>783</v>
      </c>
    </row>
    <row r="617" spans="1:65" s="2" customFormat="1" ht="16.5" customHeight="1" x14ac:dyDescent="0.2">
      <c r="A617" s="34"/>
      <c r="B617" s="35"/>
      <c r="C617" s="182" t="s">
        <v>784</v>
      </c>
      <c r="D617" s="182" t="s">
        <v>140</v>
      </c>
      <c r="E617" s="183" t="s">
        <v>785</v>
      </c>
      <c r="F617" s="184" t="s">
        <v>786</v>
      </c>
      <c r="G617" s="185" t="s">
        <v>143</v>
      </c>
      <c r="H617" s="186">
        <v>2</v>
      </c>
      <c r="I617" s="187"/>
      <c r="J617" s="188">
        <f t="shared" si="0"/>
        <v>0</v>
      </c>
      <c r="K617" s="189"/>
      <c r="L617" s="39"/>
      <c r="M617" s="190" t="s">
        <v>1</v>
      </c>
      <c r="N617" s="191" t="s">
        <v>39</v>
      </c>
      <c r="O617" s="71"/>
      <c r="P617" s="192">
        <f t="shared" si="1"/>
        <v>0</v>
      </c>
      <c r="Q617" s="192">
        <v>0</v>
      </c>
      <c r="R617" s="192">
        <f t="shared" si="2"/>
        <v>0</v>
      </c>
      <c r="S617" s="192">
        <v>0</v>
      </c>
      <c r="T617" s="193">
        <f t="shared" si="3"/>
        <v>0</v>
      </c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R617" s="194" t="s">
        <v>232</v>
      </c>
      <c r="AT617" s="194" t="s">
        <v>140</v>
      </c>
      <c r="AU617" s="194" t="s">
        <v>145</v>
      </c>
      <c r="AY617" s="17" t="s">
        <v>137</v>
      </c>
      <c r="BE617" s="195">
        <f t="shared" si="4"/>
        <v>0</v>
      </c>
      <c r="BF617" s="195">
        <f t="shared" si="5"/>
        <v>0</v>
      </c>
      <c r="BG617" s="195">
        <f t="shared" si="6"/>
        <v>0</v>
      </c>
      <c r="BH617" s="195">
        <f t="shared" si="7"/>
        <v>0</v>
      </c>
      <c r="BI617" s="195">
        <f t="shared" si="8"/>
        <v>0</v>
      </c>
      <c r="BJ617" s="17" t="s">
        <v>145</v>
      </c>
      <c r="BK617" s="195">
        <f t="shared" si="9"/>
        <v>0</v>
      </c>
      <c r="BL617" s="17" t="s">
        <v>232</v>
      </c>
      <c r="BM617" s="194" t="s">
        <v>787</v>
      </c>
    </row>
    <row r="618" spans="1:65" s="14" customFormat="1" ht="11.25" x14ac:dyDescent="0.2">
      <c r="B618" s="207"/>
      <c r="C618" s="208"/>
      <c r="D618" s="198" t="s">
        <v>147</v>
      </c>
      <c r="E618" s="209" t="s">
        <v>1</v>
      </c>
      <c r="F618" s="210" t="s">
        <v>145</v>
      </c>
      <c r="G618" s="208"/>
      <c r="H618" s="211">
        <v>2</v>
      </c>
      <c r="I618" s="212"/>
      <c r="J618" s="208"/>
      <c r="K618" s="208"/>
      <c r="L618" s="213"/>
      <c r="M618" s="214"/>
      <c r="N618" s="215"/>
      <c r="O618" s="215"/>
      <c r="P618" s="215"/>
      <c r="Q618" s="215"/>
      <c r="R618" s="215"/>
      <c r="S618" s="215"/>
      <c r="T618" s="216"/>
      <c r="AT618" s="217" t="s">
        <v>147</v>
      </c>
      <c r="AU618" s="217" t="s">
        <v>145</v>
      </c>
      <c r="AV618" s="14" t="s">
        <v>145</v>
      </c>
      <c r="AW618" s="14" t="s">
        <v>30</v>
      </c>
      <c r="AX618" s="14" t="s">
        <v>78</v>
      </c>
      <c r="AY618" s="217" t="s">
        <v>137</v>
      </c>
    </row>
    <row r="619" spans="1:65" s="2" customFormat="1" ht="16.5" customHeight="1" x14ac:dyDescent="0.2">
      <c r="A619" s="34"/>
      <c r="B619" s="35"/>
      <c r="C619" s="229" t="s">
        <v>788</v>
      </c>
      <c r="D619" s="229" t="s">
        <v>416</v>
      </c>
      <c r="E619" s="230" t="s">
        <v>789</v>
      </c>
      <c r="F619" s="231" t="s">
        <v>790</v>
      </c>
      <c r="G619" s="232" t="s">
        <v>143</v>
      </c>
      <c r="H619" s="233">
        <v>2</v>
      </c>
      <c r="I619" s="234"/>
      <c r="J619" s="235">
        <f>ROUND(I619*H619,2)</f>
        <v>0</v>
      </c>
      <c r="K619" s="236"/>
      <c r="L619" s="237"/>
      <c r="M619" s="238" t="s">
        <v>1</v>
      </c>
      <c r="N619" s="239" t="s">
        <v>39</v>
      </c>
      <c r="O619" s="71"/>
      <c r="P619" s="192">
        <f>O619*H619</f>
        <v>0</v>
      </c>
      <c r="Q619" s="192">
        <v>5.0000000000000002E-5</v>
      </c>
      <c r="R619" s="192">
        <f>Q619*H619</f>
        <v>1E-4</v>
      </c>
      <c r="S619" s="192">
        <v>0</v>
      </c>
      <c r="T619" s="193">
        <f>S619*H619</f>
        <v>0</v>
      </c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R619" s="194" t="s">
        <v>306</v>
      </c>
      <c r="AT619" s="194" t="s">
        <v>416</v>
      </c>
      <c r="AU619" s="194" t="s">
        <v>145</v>
      </c>
      <c r="AY619" s="17" t="s">
        <v>137</v>
      </c>
      <c r="BE619" s="195">
        <f>IF(N619="základní",J619,0)</f>
        <v>0</v>
      </c>
      <c r="BF619" s="195">
        <f>IF(N619="snížená",J619,0)</f>
        <v>0</v>
      </c>
      <c r="BG619" s="195">
        <f>IF(N619="zákl. přenesená",J619,0)</f>
        <v>0</v>
      </c>
      <c r="BH619" s="195">
        <f>IF(N619="sníž. přenesená",J619,0)</f>
        <v>0</v>
      </c>
      <c r="BI619" s="195">
        <f>IF(N619="nulová",J619,0)</f>
        <v>0</v>
      </c>
      <c r="BJ619" s="17" t="s">
        <v>145</v>
      </c>
      <c r="BK619" s="195">
        <f>ROUND(I619*H619,2)</f>
        <v>0</v>
      </c>
      <c r="BL619" s="17" t="s">
        <v>232</v>
      </c>
      <c r="BM619" s="194" t="s">
        <v>791</v>
      </c>
    </row>
    <row r="620" spans="1:65" s="14" customFormat="1" ht="11.25" x14ac:dyDescent="0.2">
      <c r="B620" s="207"/>
      <c r="C620" s="208"/>
      <c r="D620" s="198" t="s">
        <v>147</v>
      </c>
      <c r="E620" s="209" t="s">
        <v>1</v>
      </c>
      <c r="F620" s="210" t="s">
        <v>145</v>
      </c>
      <c r="G620" s="208"/>
      <c r="H620" s="211">
        <v>2</v>
      </c>
      <c r="I620" s="212"/>
      <c r="J620" s="208"/>
      <c r="K620" s="208"/>
      <c r="L620" s="213"/>
      <c r="M620" s="214"/>
      <c r="N620" s="215"/>
      <c r="O620" s="215"/>
      <c r="P620" s="215"/>
      <c r="Q620" s="215"/>
      <c r="R620" s="215"/>
      <c r="S620" s="215"/>
      <c r="T620" s="216"/>
      <c r="AT620" s="217" t="s">
        <v>147</v>
      </c>
      <c r="AU620" s="217" t="s">
        <v>145</v>
      </c>
      <c r="AV620" s="14" t="s">
        <v>145</v>
      </c>
      <c r="AW620" s="14" t="s">
        <v>30</v>
      </c>
      <c r="AX620" s="14" t="s">
        <v>78</v>
      </c>
      <c r="AY620" s="217" t="s">
        <v>137</v>
      </c>
    </row>
    <row r="621" spans="1:65" s="2" customFormat="1" ht="24.2" customHeight="1" x14ac:dyDescent="0.2">
      <c r="A621" s="34"/>
      <c r="B621" s="35"/>
      <c r="C621" s="182" t="s">
        <v>792</v>
      </c>
      <c r="D621" s="182" t="s">
        <v>140</v>
      </c>
      <c r="E621" s="183" t="s">
        <v>793</v>
      </c>
      <c r="F621" s="184" t="s">
        <v>794</v>
      </c>
      <c r="G621" s="185" t="s">
        <v>591</v>
      </c>
      <c r="H621" s="186">
        <v>1</v>
      </c>
      <c r="I621" s="187"/>
      <c r="J621" s="188">
        <f>ROUND(I621*H621,2)</f>
        <v>0</v>
      </c>
      <c r="K621" s="189"/>
      <c r="L621" s="39"/>
      <c r="M621" s="190" t="s">
        <v>1</v>
      </c>
      <c r="N621" s="191" t="s">
        <v>39</v>
      </c>
      <c r="O621" s="71"/>
      <c r="P621" s="192">
        <f>O621*H621</f>
        <v>0</v>
      </c>
      <c r="Q621" s="192">
        <v>0</v>
      </c>
      <c r="R621" s="192">
        <f>Q621*H621</f>
        <v>0</v>
      </c>
      <c r="S621" s="192">
        <v>9.1999999999999998E-3</v>
      </c>
      <c r="T621" s="193">
        <f>S621*H621</f>
        <v>9.1999999999999998E-3</v>
      </c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R621" s="194" t="s">
        <v>232</v>
      </c>
      <c r="AT621" s="194" t="s">
        <v>140</v>
      </c>
      <c r="AU621" s="194" t="s">
        <v>145</v>
      </c>
      <c r="AY621" s="17" t="s">
        <v>137</v>
      </c>
      <c r="BE621" s="195">
        <f>IF(N621="základní",J621,0)</f>
        <v>0</v>
      </c>
      <c r="BF621" s="195">
        <f>IF(N621="snížená",J621,0)</f>
        <v>0</v>
      </c>
      <c r="BG621" s="195">
        <f>IF(N621="zákl. přenesená",J621,0)</f>
        <v>0</v>
      </c>
      <c r="BH621" s="195">
        <f>IF(N621="sníž. přenesená",J621,0)</f>
        <v>0</v>
      </c>
      <c r="BI621" s="195">
        <f>IF(N621="nulová",J621,0)</f>
        <v>0</v>
      </c>
      <c r="BJ621" s="17" t="s">
        <v>145</v>
      </c>
      <c r="BK621" s="195">
        <f>ROUND(I621*H621,2)</f>
        <v>0</v>
      </c>
      <c r="BL621" s="17" t="s">
        <v>232</v>
      </c>
      <c r="BM621" s="194" t="s">
        <v>795</v>
      </c>
    </row>
    <row r="622" spans="1:65" s="2" customFormat="1" ht="24.2" customHeight="1" x14ac:dyDescent="0.2">
      <c r="A622" s="34"/>
      <c r="B622" s="35"/>
      <c r="C622" s="182" t="s">
        <v>796</v>
      </c>
      <c r="D622" s="182" t="s">
        <v>140</v>
      </c>
      <c r="E622" s="183" t="s">
        <v>797</v>
      </c>
      <c r="F622" s="184" t="s">
        <v>798</v>
      </c>
      <c r="G622" s="185" t="s">
        <v>591</v>
      </c>
      <c r="H622" s="186">
        <v>1</v>
      </c>
      <c r="I622" s="187"/>
      <c r="J622" s="188">
        <f>ROUND(I622*H622,2)</f>
        <v>0</v>
      </c>
      <c r="K622" s="189"/>
      <c r="L622" s="39"/>
      <c r="M622" s="190" t="s">
        <v>1</v>
      </c>
      <c r="N622" s="191" t="s">
        <v>39</v>
      </c>
      <c r="O622" s="71"/>
      <c r="P622" s="192">
        <f>O622*H622</f>
        <v>0</v>
      </c>
      <c r="Q622" s="192">
        <v>0</v>
      </c>
      <c r="R622" s="192">
        <f>Q622*H622</f>
        <v>0</v>
      </c>
      <c r="S622" s="192">
        <v>2.2800000000000001E-2</v>
      </c>
      <c r="T622" s="193">
        <f>S622*H622</f>
        <v>2.2800000000000001E-2</v>
      </c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R622" s="194" t="s">
        <v>232</v>
      </c>
      <c r="AT622" s="194" t="s">
        <v>140</v>
      </c>
      <c r="AU622" s="194" t="s">
        <v>145</v>
      </c>
      <c r="AY622" s="17" t="s">
        <v>137</v>
      </c>
      <c r="BE622" s="195">
        <f>IF(N622="základní",J622,0)</f>
        <v>0</v>
      </c>
      <c r="BF622" s="195">
        <f>IF(N622="snížená",J622,0)</f>
        <v>0</v>
      </c>
      <c r="BG622" s="195">
        <f>IF(N622="zákl. přenesená",J622,0)</f>
        <v>0</v>
      </c>
      <c r="BH622" s="195">
        <f>IF(N622="sníž. přenesená",J622,0)</f>
        <v>0</v>
      </c>
      <c r="BI622" s="195">
        <f>IF(N622="nulová",J622,0)</f>
        <v>0</v>
      </c>
      <c r="BJ622" s="17" t="s">
        <v>145</v>
      </c>
      <c r="BK622" s="195">
        <f>ROUND(I622*H622,2)</f>
        <v>0</v>
      </c>
      <c r="BL622" s="17" t="s">
        <v>232</v>
      </c>
      <c r="BM622" s="194" t="s">
        <v>799</v>
      </c>
    </row>
    <row r="623" spans="1:65" s="2" customFormat="1" ht="16.5" customHeight="1" x14ac:dyDescent="0.2">
      <c r="A623" s="34"/>
      <c r="B623" s="35"/>
      <c r="C623" s="182" t="s">
        <v>800</v>
      </c>
      <c r="D623" s="182" t="s">
        <v>140</v>
      </c>
      <c r="E623" s="183" t="s">
        <v>801</v>
      </c>
      <c r="F623" s="184" t="s">
        <v>802</v>
      </c>
      <c r="G623" s="185" t="s">
        <v>591</v>
      </c>
      <c r="H623" s="186">
        <v>1</v>
      </c>
      <c r="I623" s="187"/>
      <c r="J623" s="188">
        <f>ROUND(I623*H623,2)</f>
        <v>0</v>
      </c>
      <c r="K623" s="189"/>
      <c r="L623" s="39"/>
      <c r="M623" s="190" t="s">
        <v>1</v>
      </c>
      <c r="N623" s="191" t="s">
        <v>39</v>
      </c>
      <c r="O623" s="71"/>
      <c r="P623" s="192">
        <f>O623*H623</f>
        <v>0</v>
      </c>
      <c r="Q623" s="192">
        <v>0</v>
      </c>
      <c r="R623" s="192">
        <f>Q623*H623</f>
        <v>0</v>
      </c>
      <c r="S623" s="192">
        <v>6.7000000000000004E-2</v>
      </c>
      <c r="T623" s="193">
        <f>S623*H623</f>
        <v>6.7000000000000004E-2</v>
      </c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R623" s="194" t="s">
        <v>232</v>
      </c>
      <c r="AT623" s="194" t="s">
        <v>140</v>
      </c>
      <c r="AU623" s="194" t="s">
        <v>145</v>
      </c>
      <c r="AY623" s="17" t="s">
        <v>137</v>
      </c>
      <c r="BE623" s="195">
        <f>IF(N623="základní",J623,0)</f>
        <v>0</v>
      </c>
      <c r="BF623" s="195">
        <f>IF(N623="snížená",J623,0)</f>
        <v>0</v>
      </c>
      <c r="BG623" s="195">
        <f>IF(N623="zákl. přenesená",J623,0)</f>
        <v>0</v>
      </c>
      <c r="BH623" s="195">
        <f>IF(N623="sníž. přenesená",J623,0)</f>
        <v>0</v>
      </c>
      <c r="BI623" s="195">
        <f>IF(N623="nulová",J623,0)</f>
        <v>0</v>
      </c>
      <c r="BJ623" s="17" t="s">
        <v>145</v>
      </c>
      <c r="BK623" s="195">
        <f>ROUND(I623*H623,2)</f>
        <v>0</v>
      </c>
      <c r="BL623" s="17" t="s">
        <v>232</v>
      </c>
      <c r="BM623" s="194" t="s">
        <v>803</v>
      </c>
    </row>
    <row r="624" spans="1:65" s="2" customFormat="1" ht="16.5" customHeight="1" x14ac:dyDescent="0.2">
      <c r="A624" s="34"/>
      <c r="B624" s="35"/>
      <c r="C624" s="182" t="s">
        <v>804</v>
      </c>
      <c r="D624" s="182" t="s">
        <v>140</v>
      </c>
      <c r="E624" s="183" t="s">
        <v>805</v>
      </c>
      <c r="F624" s="184" t="s">
        <v>806</v>
      </c>
      <c r="G624" s="185" t="s">
        <v>591</v>
      </c>
      <c r="H624" s="186">
        <v>1</v>
      </c>
      <c r="I624" s="187"/>
      <c r="J624" s="188">
        <f>ROUND(I624*H624,2)</f>
        <v>0</v>
      </c>
      <c r="K624" s="189"/>
      <c r="L624" s="39"/>
      <c r="M624" s="190" t="s">
        <v>1</v>
      </c>
      <c r="N624" s="191" t="s">
        <v>39</v>
      </c>
      <c r="O624" s="71"/>
      <c r="P624" s="192">
        <f>O624*H624</f>
        <v>0</v>
      </c>
      <c r="Q624" s="192">
        <v>0</v>
      </c>
      <c r="R624" s="192">
        <f>Q624*H624</f>
        <v>0</v>
      </c>
      <c r="S624" s="192">
        <v>4.3499999999999997E-2</v>
      </c>
      <c r="T624" s="193">
        <f>S624*H624</f>
        <v>4.3499999999999997E-2</v>
      </c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R624" s="194" t="s">
        <v>232</v>
      </c>
      <c r="AT624" s="194" t="s">
        <v>140</v>
      </c>
      <c r="AU624" s="194" t="s">
        <v>145</v>
      </c>
      <c r="AY624" s="17" t="s">
        <v>137</v>
      </c>
      <c r="BE624" s="195">
        <f>IF(N624="základní",J624,0)</f>
        <v>0</v>
      </c>
      <c r="BF624" s="195">
        <f>IF(N624="snížená",J624,0)</f>
        <v>0</v>
      </c>
      <c r="BG624" s="195">
        <f>IF(N624="zákl. přenesená",J624,0)</f>
        <v>0</v>
      </c>
      <c r="BH624" s="195">
        <f>IF(N624="sníž. přenesená",J624,0)</f>
        <v>0</v>
      </c>
      <c r="BI624" s="195">
        <f>IF(N624="nulová",J624,0)</f>
        <v>0</v>
      </c>
      <c r="BJ624" s="17" t="s">
        <v>145</v>
      </c>
      <c r="BK624" s="195">
        <f>ROUND(I624*H624,2)</f>
        <v>0</v>
      </c>
      <c r="BL624" s="17" t="s">
        <v>232</v>
      </c>
      <c r="BM624" s="194" t="s">
        <v>807</v>
      </c>
    </row>
    <row r="625" spans="1:65" s="2" customFormat="1" ht="16.5" customHeight="1" x14ac:dyDescent="0.2">
      <c r="A625" s="34"/>
      <c r="B625" s="35"/>
      <c r="C625" s="182" t="s">
        <v>808</v>
      </c>
      <c r="D625" s="182" t="s">
        <v>140</v>
      </c>
      <c r="E625" s="183" t="s">
        <v>809</v>
      </c>
      <c r="F625" s="184" t="s">
        <v>810</v>
      </c>
      <c r="G625" s="185" t="s">
        <v>591</v>
      </c>
      <c r="H625" s="186">
        <v>2</v>
      </c>
      <c r="I625" s="187"/>
      <c r="J625" s="188">
        <f>ROUND(I625*H625,2)</f>
        <v>0</v>
      </c>
      <c r="K625" s="189"/>
      <c r="L625" s="39"/>
      <c r="M625" s="190" t="s">
        <v>1</v>
      </c>
      <c r="N625" s="191" t="s">
        <v>39</v>
      </c>
      <c r="O625" s="71"/>
      <c r="P625" s="192">
        <f>O625*H625</f>
        <v>0</v>
      </c>
      <c r="Q625" s="192">
        <v>1.2999999999999999E-4</v>
      </c>
      <c r="R625" s="192">
        <f>Q625*H625</f>
        <v>2.5999999999999998E-4</v>
      </c>
      <c r="S625" s="192">
        <v>0</v>
      </c>
      <c r="T625" s="193">
        <f>S625*H625</f>
        <v>0</v>
      </c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R625" s="194" t="s">
        <v>232</v>
      </c>
      <c r="AT625" s="194" t="s">
        <v>140</v>
      </c>
      <c r="AU625" s="194" t="s">
        <v>145</v>
      </c>
      <c r="AY625" s="17" t="s">
        <v>137</v>
      </c>
      <c r="BE625" s="195">
        <f>IF(N625="základní",J625,0)</f>
        <v>0</v>
      </c>
      <c r="BF625" s="195">
        <f>IF(N625="snížená",J625,0)</f>
        <v>0</v>
      </c>
      <c r="BG625" s="195">
        <f>IF(N625="zákl. přenesená",J625,0)</f>
        <v>0</v>
      </c>
      <c r="BH625" s="195">
        <f>IF(N625="sníž. přenesená",J625,0)</f>
        <v>0</v>
      </c>
      <c r="BI625" s="195">
        <f>IF(N625="nulová",J625,0)</f>
        <v>0</v>
      </c>
      <c r="BJ625" s="17" t="s">
        <v>145</v>
      </c>
      <c r="BK625" s="195">
        <f>ROUND(I625*H625,2)</f>
        <v>0</v>
      </c>
      <c r="BL625" s="17" t="s">
        <v>232</v>
      </c>
      <c r="BM625" s="194" t="s">
        <v>811</v>
      </c>
    </row>
    <row r="626" spans="1:65" s="13" customFormat="1" ht="11.25" x14ac:dyDescent="0.2">
      <c r="B626" s="196"/>
      <c r="C626" s="197"/>
      <c r="D626" s="198" t="s">
        <v>147</v>
      </c>
      <c r="E626" s="199" t="s">
        <v>1</v>
      </c>
      <c r="F626" s="200" t="s">
        <v>558</v>
      </c>
      <c r="G626" s="197"/>
      <c r="H626" s="199" t="s">
        <v>1</v>
      </c>
      <c r="I626" s="201"/>
      <c r="J626" s="197"/>
      <c r="K626" s="197"/>
      <c r="L626" s="202"/>
      <c r="M626" s="203"/>
      <c r="N626" s="204"/>
      <c r="O626" s="204"/>
      <c r="P626" s="204"/>
      <c r="Q626" s="204"/>
      <c r="R626" s="204"/>
      <c r="S626" s="204"/>
      <c r="T626" s="205"/>
      <c r="AT626" s="206" t="s">
        <v>147</v>
      </c>
      <c r="AU626" s="206" t="s">
        <v>145</v>
      </c>
      <c r="AV626" s="13" t="s">
        <v>78</v>
      </c>
      <c r="AW626" s="13" t="s">
        <v>30</v>
      </c>
      <c r="AX626" s="13" t="s">
        <v>73</v>
      </c>
      <c r="AY626" s="206" t="s">
        <v>137</v>
      </c>
    </row>
    <row r="627" spans="1:65" s="14" customFormat="1" ht="11.25" x14ac:dyDescent="0.2">
      <c r="B627" s="207"/>
      <c r="C627" s="208"/>
      <c r="D627" s="198" t="s">
        <v>147</v>
      </c>
      <c r="E627" s="209" t="s">
        <v>1</v>
      </c>
      <c r="F627" s="210" t="s">
        <v>543</v>
      </c>
      <c r="G627" s="208"/>
      <c r="H627" s="211">
        <v>2</v>
      </c>
      <c r="I627" s="212"/>
      <c r="J627" s="208"/>
      <c r="K627" s="208"/>
      <c r="L627" s="213"/>
      <c r="M627" s="214"/>
      <c r="N627" s="215"/>
      <c r="O627" s="215"/>
      <c r="P627" s="215"/>
      <c r="Q627" s="215"/>
      <c r="R627" s="215"/>
      <c r="S627" s="215"/>
      <c r="T627" s="216"/>
      <c r="AT627" s="217" t="s">
        <v>147</v>
      </c>
      <c r="AU627" s="217" t="s">
        <v>145</v>
      </c>
      <c r="AV627" s="14" t="s">
        <v>145</v>
      </c>
      <c r="AW627" s="14" t="s">
        <v>30</v>
      </c>
      <c r="AX627" s="14" t="s">
        <v>78</v>
      </c>
      <c r="AY627" s="217" t="s">
        <v>137</v>
      </c>
    </row>
    <row r="628" spans="1:65" s="2" customFormat="1" ht="24.2" customHeight="1" x14ac:dyDescent="0.2">
      <c r="A628" s="34"/>
      <c r="B628" s="35"/>
      <c r="C628" s="229" t="s">
        <v>812</v>
      </c>
      <c r="D628" s="229" t="s">
        <v>416</v>
      </c>
      <c r="E628" s="230" t="s">
        <v>813</v>
      </c>
      <c r="F628" s="231" t="s">
        <v>814</v>
      </c>
      <c r="G628" s="232" t="s">
        <v>143</v>
      </c>
      <c r="H628" s="233">
        <v>2</v>
      </c>
      <c r="I628" s="234"/>
      <c r="J628" s="235">
        <f>ROUND(I628*H628,2)</f>
        <v>0</v>
      </c>
      <c r="K628" s="236"/>
      <c r="L628" s="237"/>
      <c r="M628" s="238" t="s">
        <v>1</v>
      </c>
      <c r="N628" s="239" t="s">
        <v>39</v>
      </c>
      <c r="O628" s="71"/>
      <c r="P628" s="192">
        <f>O628*H628</f>
        <v>0</v>
      </c>
      <c r="Q628" s="192">
        <v>3.5E-4</v>
      </c>
      <c r="R628" s="192">
        <f>Q628*H628</f>
        <v>6.9999999999999999E-4</v>
      </c>
      <c r="S628" s="192">
        <v>0</v>
      </c>
      <c r="T628" s="193">
        <f>S628*H628</f>
        <v>0</v>
      </c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R628" s="194" t="s">
        <v>306</v>
      </c>
      <c r="AT628" s="194" t="s">
        <v>416</v>
      </c>
      <c r="AU628" s="194" t="s">
        <v>145</v>
      </c>
      <c r="AY628" s="17" t="s">
        <v>137</v>
      </c>
      <c r="BE628" s="195">
        <f>IF(N628="základní",J628,0)</f>
        <v>0</v>
      </c>
      <c r="BF628" s="195">
        <f>IF(N628="snížená",J628,0)</f>
        <v>0</v>
      </c>
      <c r="BG628" s="195">
        <f>IF(N628="zákl. přenesená",J628,0)</f>
        <v>0</v>
      </c>
      <c r="BH628" s="195">
        <f>IF(N628="sníž. přenesená",J628,0)</f>
        <v>0</v>
      </c>
      <c r="BI628" s="195">
        <f>IF(N628="nulová",J628,0)</f>
        <v>0</v>
      </c>
      <c r="BJ628" s="17" t="s">
        <v>145</v>
      </c>
      <c r="BK628" s="195">
        <f>ROUND(I628*H628,2)</f>
        <v>0</v>
      </c>
      <c r="BL628" s="17" t="s">
        <v>232</v>
      </c>
      <c r="BM628" s="194" t="s">
        <v>815</v>
      </c>
    </row>
    <row r="629" spans="1:65" s="14" customFormat="1" ht="11.25" x14ac:dyDescent="0.2">
      <c r="B629" s="207"/>
      <c r="C629" s="208"/>
      <c r="D629" s="198" t="s">
        <v>147</v>
      </c>
      <c r="E629" s="209" t="s">
        <v>1</v>
      </c>
      <c r="F629" s="210" t="s">
        <v>145</v>
      </c>
      <c r="G629" s="208"/>
      <c r="H629" s="211">
        <v>2</v>
      </c>
      <c r="I629" s="212"/>
      <c r="J629" s="208"/>
      <c r="K629" s="208"/>
      <c r="L629" s="213"/>
      <c r="M629" s="214"/>
      <c r="N629" s="215"/>
      <c r="O629" s="215"/>
      <c r="P629" s="215"/>
      <c r="Q629" s="215"/>
      <c r="R629" s="215"/>
      <c r="S629" s="215"/>
      <c r="T629" s="216"/>
      <c r="AT629" s="217" t="s">
        <v>147</v>
      </c>
      <c r="AU629" s="217" t="s">
        <v>145</v>
      </c>
      <c r="AV629" s="14" t="s">
        <v>145</v>
      </c>
      <c r="AW629" s="14" t="s">
        <v>30</v>
      </c>
      <c r="AX629" s="14" t="s">
        <v>78</v>
      </c>
      <c r="AY629" s="217" t="s">
        <v>137</v>
      </c>
    </row>
    <row r="630" spans="1:65" s="2" customFormat="1" ht="16.5" customHeight="1" x14ac:dyDescent="0.2">
      <c r="A630" s="34"/>
      <c r="B630" s="35"/>
      <c r="C630" s="182" t="s">
        <v>816</v>
      </c>
      <c r="D630" s="182" t="s">
        <v>140</v>
      </c>
      <c r="E630" s="183" t="s">
        <v>817</v>
      </c>
      <c r="F630" s="184" t="s">
        <v>818</v>
      </c>
      <c r="G630" s="185" t="s">
        <v>591</v>
      </c>
      <c r="H630" s="186">
        <v>2</v>
      </c>
      <c r="I630" s="187"/>
      <c r="J630" s="188">
        <f>ROUND(I630*H630,2)</f>
        <v>0</v>
      </c>
      <c r="K630" s="189"/>
      <c r="L630" s="39"/>
      <c r="M630" s="190" t="s">
        <v>1</v>
      </c>
      <c r="N630" s="191" t="s">
        <v>39</v>
      </c>
      <c r="O630" s="71"/>
      <c r="P630" s="192">
        <f>O630*H630</f>
        <v>0</v>
      </c>
      <c r="Q630" s="192">
        <v>0</v>
      </c>
      <c r="R630" s="192">
        <f>Q630*H630</f>
        <v>0</v>
      </c>
      <c r="S630" s="192">
        <v>1.56E-3</v>
      </c>
      <c r="T630" s="193">
        <f>S630*H630</f>
        <v>3.1199999999999999E-3</v>
      </c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R630" s="194" t="s">
        <v>232</v>
      </c>
      <c r="AT630" s="194" t="s">
        <v>140</v>
      </c>
      <c r="AU630" s="194" t="s">
        <v>145</v>
      </c>
      <c r="AY630" s="17" t="s">
        <v>137</v>
      </c>
      <c r="BE630" s="195">
        <f>IF(N630="základní",J630,0)</f>
        <v>0</v>
      </c>
      <c r="BF630" s="195">
        <f>IF(N630="snížená",J630,0)</f>
        <v>0</v>
      </c>
      <c r="BG630" s="195">
        <f>IF(N630="zákl. přenesená",J630,0)</f>
        <v>0</v>
      </c>
      <c r="BH630" s="195">
        <f>IF(N630="sníž. přenesená",J630,0)</f>
        <v>0</v>
      </c>
      <c r="BI630" s="195">
        <f>IF(N630="nulová",J630,0)</f>
        <v>0</v>
      </c>
      <c r="BJ630" s="17" t="s">
        <v>145</v>
      </c>
      <c r="BK630" s="195">
        <f>ROUND(I630*H630,2)</f>
        <v>0</v>
      </c>
      <c r="BL630" s="17" t="s">
        <v>232</v>
      </c>
      <c r="BM630" s="194" t="s">
        <v>819</v>
      </c>
    </row>
    <row r="631" spans="1:65" s="13" customFormat="1" ht="11.25" x14ac:dyDescent="0.2">
      <c r="B631" s="196"/>
      <c r="C631" s="197"/>
      <c r="D631" s="198" t="s">
        <v>147</v>
      </c>
      <c r="E631" s="199" t="s">
        <v>1</v>
      </c>
      <c r="F631" s="200" t="s">
        <v>820</v>
      </c>
      <c r="G631" s="197"/>
      <c r="H631" s="199" t="s">
        <v>1</v>
      </c>
      <c r="I631" s="201"/>
      <c r="J631" s="197"/>
      <c r="K631" s="197"/>
      <c r="L631" s="202"/>
      <c r="M631" s="203"/>
      <c r="N631" s="204"/>
      <c r="O631" s="204"/>
      <c r="P631" s="204"/>
      <c r="Q631" s="204"/>
      <c r="R631" s="204"/>
      <c r="S631" s="204"/>
      <c r="T631" s="205"/>
      <c r="AT631" s="206" t="s">
        <v>147</v>
      </c>
      <c r="AU631" s="206" t="s">
        <v>145</v>
      </c>
      <c r="AV631" s="13" t="s">
        <v>78</v>
      </c>
      <c r="AW631" s="13" t="s">
        <v>30</v>
      </c>
      <c r="AX631" s="13" t="s">
        <v>73</v>
      </c>
      <c r="AY631" s="206" t="s">
        <v>137</v>
      </c>
    </row>
    <row r="632" spans="1:65" s="14" customFormat="1" ht="11.25" x14ac:dyDescent="0.2">
      <c r="B632" s="207"/>
      <c r="C632" s="208"/>
      <c r="D632" s="198" t="s">
        <v>147</v>
      </c>
      <c r="E632" s="209" t="s">
        <v>1</v>
      </c>
      <c r="F632" s="210" t="s">
        <v>78</v>
      </c>
      <c r="G632" s="208"/>
      <c r="H632" s="211">
        <v>1</v>
      </c>
      <c r="I632" s="212"/>
      <c r="J632" s="208"/>
      <c r="K632" s="208"/>
      <c r="L632" s="213"/>
      <c r="M632" s="214"/>
      <c r="N632" s="215"/>
      <c r="O632" s="215"/>
      <c r="P632" s="215"/>
      <c r="Q632" s="215"/>
      <c r="R632" s="215"/>
      <c r="S632" s="215"/>
      <c r="T632" s="216"/>
      <c r="AT632" s="217" t="s">
        <v>147</v>
      </c>
      <c r="AU632" s="217" t="s">
        <v>145</v>
      </c>
      <c r="AV632" s="14" t="s">
        <v>145</v>
      </c>
      <c r="AW632" s="14" t="s">
        <v>30</v>
      </c>
      <c r="AX632" s="14" t="s">
        <v>73</v>
      </c>
      <c r="AY632" s="217" t="s">
        <v>137</v>
      </c>
    </row>
    <row r="633" spans="1:65" s="13" customFormat="1" ht="11.25" x14ac:dyDescent="0.2">
      <c r="B633" s="196"/>
      <c r="C633" s="197"/>
      <c r="D633" s="198" t="s">
        <v>147</v>
      </c>
      <c r="E633" s="199" t="s">
        <v>1</v>
      </c>
      <c r="F633" s="200" t="s">
        <v>462</v>
      </c>
      <c r="G633" s="197"/>
      <c r="H633" s="199" t="s">
        <v>1</v>
      </c>
      <c r="I633" s="201"/>
      <c r="J633" s="197"/>
      <c r="K633" s="197"/>
      <c r="L633" s="202"/>
      <c r="M633" s="203"/>
      <c r="N633" s="204"/>
      <c r="O633" s="204"/>
      <c r="P633" s="204"/>
      <c r="Q633" s="204"/>
      <c r="R633" s="204"/>
      <c r="S633" s="204"/>
      <c r="T633" s="205"/>
      <c r="AT633" s="206" t="s">
        <v>147</v>
      </c>
      <c r="AU633" s="206" t="s">
        <v>145</v>
      </c>
      <c r="AV633" s="13" t="s">
        <v>78</v>
      </c>
      <c r="AW633" s="13" t="s">
        <v>30</v>
      </c>
      <c r="AX633" s="13" t="s">
        <v>73</v>
      </c>
      <c r="AY633" s="206" t="s">
        <v>137</v>
      </c>
    </row>
    <row r="634" spans="1:65" s="14" customFormat="1" ht="11.25" x14ac:dyDescent="0.2">
      <c r="B634" s="207"/>
      <c r="C634" s="208"/>
      <c r="D634" s="198" t="s">
        <v>147</v>
      </c>
      <c r="E634" s="209" t="s">
        <v>1</v>
      </c>
      <c r="F634" s="210" t="s">
        <v>78</v>
      </c>
      <c r="G634" s="208"/>
      <c r="H634" s="211">
        <v>1</v>
      </c>
      <c r="I634" s="212"/>
      <c r="J634" s="208"/>
      <c r="K634" s="208"/>
      <c r="L634" s="213"/>
      <c r="M634" s="214"/>
      <c r="N634" s="215"/>
      <c r="O634" s="215"/>
      <c r="P634" s="215"/>
      <c r="Q634" s="215"/>
      <c r="R634" s="215"/>
      <c r="S634" s="215"/>
      <c r="T634" s="216"/>
      <c r="AT634" s="217" t="s">
        <v>147</v>
      </c>
      <c r="AU634" s="217" t="s">
        <v>145</v>
      </c>
      <c r="AV634" s="14" t="s">
        <v>145</v>
      </c>
      <c r="AW634" s="14" t="s">
        <v>30</v>
      </c>
      <c r="AX634" s="14" t="s">
        <v>73</v>
      </c>
      <c r="AY634" s="217" t="s">
        <v>137</v>
      </c>
    </row>
    <row r="635" spans="1:65" s="15" customFormat="1" ht="11.25" x14ac:dyDescent="0.2">
      <c r="B635" s="218"/>
      <c r="C635" s="219"/>
      <c r="D635" s="198" t="s">
        <v>147</v>
      </c>
      <c r="E635" s="220" t="s">
        <v>1</v>
      </c>
      <c r="F635" s="221" t="s">
        <v>150</v>
      </c>
      <c r="G635" s="219"/>
      <c r="H635" s="222">
        <v>2</v>
      </c>
      <c r="I635" s="223"/>
      <c r="J635" s="219"/>
      <c r="K635" s="219"/>
      <c r="L635" s="224"/>
      <c r="M635" s="225"/>
      <c r="N635" s="226"/>
      <c r="O635" s="226"/>
      <c r="P635" s="226"/>
      <c r="Q635" s="226"/>
      <c r="R635" s="226"/>
      <c r="S635" s="226"/>
      <c r="T635" s="227"/>
      <c r="AT635" s="228" t="s">
        <v>147</v>
      </c>
      <c r="AU635" s="228" t="s">
        <v>145</v>
      </c>
      <c r="AV635" s="15" t="s">
        <v>144</v>
      </c>
      <c r="AW635" s="15" t="s">
        <v>30</v>
      </c>
      <c r="AX635" s="15" t="s">
        <v>78</v>
      </c>
      <c r="AY635" s="228" t="s">
        <v>137</v>
      </c>
    </row>
    <row r="636" spans="1:65" s="2" customFormat="1" ht="24.2" customHeight="1" x14ac:dyDescent="0.2">
      <c r="A636" s="34"/>
      <c r="B636" s="35"/>
      <c r="C636" s="182" t="s">
        <v>821</v>
      </c>
      <c r="D636" s="182" t="s">
        <v>140</v>
      </c>
      <c r="E636" s="183" t="s">
        <v>822</v>
      </c>
      <c r="F636" s="184" t="s">
        <v>823</v>
      </c>
      <c r="G636" s="185" t="s">
        <v>143</v>
      </c>
      <c r="H636" s="186">
        <v>1</v>
      </c>
      <c r="I636" s="187"/>
      <c r="J636" s="188">
        <f>ROUND(I636*H636,2)</f>
        <v>0</v>
      </c>
      <c r="K636" s="189"/>
      <c r="L636" s="39"/>
      <c r="M636" s="190" t="s">
        <v>1</v>
      </c>
      <c r="N636" s="191" t="s">
        <v>39</v>
      </c>
      <c r="O636" s="71"/>
      <c r="P636" s="192">
        <f>O636*H636</f>
        <v>0</v>
      </c>
      <c r="Q636" s="192">
        <v>4.0000000000000003E-5</v>
      </c>
      <c r="R636" s="192">
        <f>Q636*H636</f>
        <v>4.0000000000000003E-5</v>
      </c>
      <c r="S636" s="192">
        <v>0</v>
      </c>
      <c r="T636" s="193">
        <f>S636*H636</f>
        <v>0</v>
      </c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R636" s="194" t="s">
        <v>232</v>
      </c>
      <c r="AT636" s="194" t="s">
        <v>140</v>
      </c>
      <c r="AU636" s="194" t="s">
        <v>145</v>
      </c>
      <c r="AY636" s="17" t="s">
        <v>137</v>
      </c>
      <c r="BE636" s="195">
        <f>IF(N636="základní",J636,0)</f>
        <v>0</v>
      </c>
      <c r="BF636" s="195">
        <f>IF(N636="snížená",J636,0)</f>
        <v>0</v>
      </c>
      <c r="BG636" s="195">
        <f>IF(N636="zákl. přenesená",J636,0)</f>
        <v>0</v>
      </c>
      <c r="BH636" s="195">
        <f>IF(N636="sníž. přenesená",J636,0)</f>
        <v>0</v>
      </c>
      <c r="BI636" s="195">
        <f>IF(N636="nulová",J636,0)</f>
        <v>0</v>
      </c>
      <c r="BJ636" s="17" t="s">
        <v>145</v>
      </c>
      <c r="BK636" s="195">
        <f>ROUND(I636*H636,2)</f>
        <v>0</v>
      </c>
      <c r="BL636" s="17" t="s">
        <v>232</v>
      </c>
      <c r="BM636" s="194" t="s">
        <v>824</v>
      </c>
    </row>
    <row r="637" spans="1:65" s="2" customFormat="1" ht="24.2" customHeight="1" x14ac:dyDescent="0.2">
      <c r="A637" s="34"/>
      <c r="B637" s="35"/>
      <c r="C637" s="229" t="s">
        <v>825</v>
      </c>
      <c r="D637" s="229" t="s">
        <v>416</v>
      </c>
      <c r="E637" s="230" t="s">
        <v>826</v>
      </c>
      <c r="F637" s="231" t="s">
        <v>827</v>
      </c>
      <c r="G637" s="232" t="s">
        <v>143</v>
      </c>
      <c r="H637" s="233">
        <v>1</v>
      </c>
      <c r="I637" s="234"/>
      <c r="J637" s="235">
        <f>ROUND(I637*H637,2)</f>
        <v>0</v>
      </c>
      <c r="K637" s="236"/>
      <c r="L637" s="237"/>
      <c r="M637" s="238" t="s">
        <v>1</v>
      </c>
      <c r="N637" s="239" t="s">
        <v>39</v>
      </c>
      <c r="O637" s="71"/>
      <c r="P637" s="192">
        <f>O637*H637</f>
        <v>0</v>
      </c>
      <c r="Q637" s="192">
        <v>1.1900000000000001E-3</v>
      </c>
      <c r="R637" s="192">
        <f>Q637*H637</f>
        <v>1.1900000000000001E-3</v>
      </c>
      <c r="S637" s="192">
        <v>0</v>
      </c>
      <c r="T637" s="193">
        <f>S637*H637</f>
        <v>0</v>
      </c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R637" s="194" t="s">
        <v>306</v>
      </c>
      <c r="AT637" s="194" t="s">
        <v>416</v>
      </c>
      <c r="AU637" s="194" t="s">
        <v>145</v>
      </c>
      <c r="AY637" s="17" t="s">
        <v>137</v>
      </c>
      <c r="BE637" s="195">
        <f>IF(N637="základní",J637,0)</f>
        <v>0</v>
      </c>
      <c r="BF637" s="195">
        <f>IF(N637="snížená",J637,0)</f>
        <v>0</v>
      </c>
      <c r="BG637" s="195">
        <f>IF(N637="zákl. přenesená",J637,0)</f>
        <v>0</v>
      </c>
      <c r="BH637" s="195">
        <f>IF(N637="sníž. přenesená",J637,0)</f>
        <v>0</v>
      </c>
      <c r="BI637" s="195">
        <f>IF(N637="nulová",J637,0)</f>
        <v>0</v>
      </c>
      <c r="BJ637" s="17" t="s">
        <v>145</v>
      </c>
      <c r="BK637" s="195">
        <f>ROUND(I637*H637,2)</f>
        <v>0</v>
      </c>
      <c r="BL637" s="17" t="s">
        <v>232</v>
      </c>
      <c r="BM637" s="194" t="s">
        <v>828</v>
      </c>
    </row>
    <row r="638" spans="1:65" s="14" customFormat="1" ht="11.25" x14ac:dyDescent="0.2">
      <c r="B638" s="207"/>
      <c r="C638" s="208"/>
      <c r="D638" s="198" t="s">
        <v>147</v>
      </c>
      <c r="E638" s="209" t="s">
        <v>1</v>
      </c>
      <c r="F638" s="210" t="s">
        <v>78</v>
      </c>
      <c r="G638" s="208"/>
      <c r="H638" s="211">
        <v>1</v>
      </c>
      <c r="I638" s="212"/>
      <c r="J638" s="208"/>
      <c r="K638" s="208"/>
      <c r="L638" s="213"/>
      <c r="M638" s="214"/>
      <c r="N638" s="215"/>
      <c r="O638" s="215"/>
      <c r="P638" s="215"/>
      <c r="Q638" s="215"/>
      <c r="R638" s="215"/>
      <c r="S638" s="215"/>
      <c r="T638" s="216"/>
      <c r="AT638" s="217" t="s">
        <v>147</v>
      </c>
      <c r="AU638" s="217" t="s">
        <v>145</v>
      </c>
      <c r="AV638" s="14" t="s">
        <v>145</v>
      </c>
      <c r="AW638" s="14" t="s">
        <v>30</v>
      </c>
      <c r="AX638" s="14" t="s">
        <v>78</v>
      </c>
      <c r="AY638" s="217" t="s">
        <v>137</v>
      </c>
    </row>
    <row r="639" spans="1:65" s="2" customFormat="1" ht="24.2" customHeight="1" x14ac:dyDescent="0.2">
      <c r="A639" s="34"/>
      <c r="B639" s="35"/>
      <c r="C639" s="182" t="s">
        <v>829</v>
      </c>
      <c r="D639" s="182" t="s">
        <v>140</v>
      </c>
      <c r="E639" s="183" t="s">
        <v>830</v>
      </c>
      <c r="F639" s="184" t="s">
        <v>831</v>
      </c>
      <c r="G639" s="185" t="s">
        <v>143</v>
      </c>
      <c r="H639" s="186">
        <v>1</v>
      </c>
      <c r="I639" s="187"/>
      <c r="J639" s="188">
        <f>ROUND(I639*H639,2)</f>
        <v>0</v>
      </c>
      <c r="K639" s="189"/>
      <c r="L639" s="39"/>
      <c r="M639" s="190" t="s">
        <v>1</v>
      </c>
      <c r="N639" s="191" t="s">
        <v>39</v>
      </c>
      <c r="O639" s="71"/>
      <c r="P639" s="192">
        <f>O639*H639</f>
        <v>0</v>
      </c>
      <c r="Q639" s="192">
        <v>1.3999999999999999E-4</v>
      </c>
      <c r="R639" s="192">
        <f>Q639*H639</f>
        <v>1.3999999999999999E-4</v>
      </c>
      <c r="S639" s="192">
        <v>0</v>
      </c>
      <c r="T639" s="193">
        <f>S639*H639</f>
        <v>0</v>
      </c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R639" s="194" t="s">
        <v>232</v>
      </c>
      <c r="AT639" s="194" t="s">
        <v>140</v>
      </c>
      <c r="AU639" s="194" t="s">
        <v>145</v>
      </c>
      <c r="AY639" s="17" t="s">
        <v>137</v>
      </c>
      <c r="BE639" s="195">
        <f>IF(N639="základní",J639,0)</f>
        <v>0</v>
      </c>
      <c r="BF639" s="195">
        <f>IF(N639="snížená",J639,0)</f>
        <v>0</v>
      </c>
      <c r="BG639" s="195">
        <f>IF(N639="zákl. přenesená",J639,0)</f>
        <v>0</v>
      </c>
      <c r="BH639" s="195">
        <f>IF(N639="sníž. přenesená",J639,0)</f>
        <v>0</v>
      </c>
      <c r="BI639" s="195">
        <f>IF(N639="nulová",J639,0)</f>
        <v>0</v>
      </c>
      <c r="BJ639" s="17" t="s">
        <v>145</v>
      </c>
      <c r="BK639" s="195">
        <f>ROUND(I639*H639,2)</f>
        <v>0</v>
      </c>
      <c r="BL639" s="17" t="s">
        <v>232</v>
      </c>
      <c r="BM639" s="194" t="s">
        <v>832</v>
      </c>
    </row>
    <row r="640" spans="1:65" s="2" customFormat="1" ht="24.2" customHeight="1" x14ac:dyDescent="0.2">
      <c r="A640" s="34"/>
      <c r="B640" s="35"/>
      <c r="C640" s="229" t="s">
        <v>833</v>
      </c>
      <c r="D640" s="229" t="s">
        <v>416</v>
      </c>
      <c r="E640" s="230" t="s">
        <v>834</v>
      </c>
      <c r="F640" s="231" t="s">
        <v>835</v>
      </c>
      <c r="G640" s="232" t="s">
        <v>143</v>
      </c>
      <c r="H640" s="233">
        <v>1</v>
      </c>
      <c r="I640" s="234"/>
      <c r="J640" s="235">
        <f>ROUND(I640*H640,2)</f>
        <v>0</v>
      </c>
      <c r="K640" s="236"/>
      <c r="L640" s="237"/>
      <c r="M640" s="238" t="s">
        <v>1</v>
      </c>
      <c r="N640" s="239" t="s">
        <v>39</v>
      </c>
      <c r="O640" s="71"/>
      <c r="P640" s="192">
        <f>O640*H640</f>
        <v>0</v>
      </c>
      <c r="Q640" s="192">
        <v>1.2999999999999999E-3</v>
      </c>
      <c r="R640" s="192">
        <f>Q640*H640</f>
        <v>1.2999999999999999E-3</v>
      </c>
      <c r="S640" s="192">
        <v>0</v>
      </c>
      <c r="T640" s="193">
        <f>S640*H640</f>
        <v>0</v>
      </c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R640" s="194" t="s">
        <v>306</v>
      </c>
      <c r="AT640" s="194" t="s">
        <v>416</v>
      </c>
      <c r="AU640" s="194" t="s">
        <v>145</v>
      </c>
      <c r="AY640" s="17" t="s">
        <v>137</v>
      </c>
      <c r="BE640" s="195">
        <f>IF(N640="základní",J640,0)</f>
        <v>0</v>
      </c>
      <c r="BF640" s="195">
        <f>IF(N640="snížená",J640,0)</f>
        <v>0</v>
      </c>
      <c r="BG640" s="195">
        <f>IF(N640="zákl. přenesená",J640,0)</f>
        <v>0</v>
      </c>
      <c r="BH640" s="195">
        <f>IF(N640="sníž. přenesená",J640,0)</f>
        <v>0</v>
      </c>
      <c r="BI640" s="195">
        <f>IF(N640="nulová",J640,0)</f>
        <v>0</v>
      </c>
      <c r="BJ640" s="17" t="s">
        <v>145</v>
      </c>
      <c r="BK640" s="195">
        <f>ROUND(I640*H640,2)</f>
        <v>0</v>
      </c>
      <c r="BL640" s="17" t="s">
        <v>232</v>
      </c>
      <c r="BM640" s="194" t="s">
        <v>836</v>
      </c>
    </row>
    <row r="641" spans="1:65" s="2" customFormat="1" ht="24.2" customHeight="1" x14ac:dyDescent="0.2">
      <c r="A641" s="34"/>
      <c r="B641" s="35"/>
      <c r="C641" s="182" t="s">
        <v>837</v>
      </c>
      <c r="D641" s="182" t="s">
        <v>140</v>
      </c>
      <c r="E641" s="183" t="s">
        <v>838</v>
      </c>
      <c r="F641" s="184" t="s">
        <v>839</v>
      </c>
      <c r="G641" s="185" t="s">
        <v>143</v>
      </c>
      <c r="H641" s="186">
        <v>1</v>
      </c>
      <c r="I641" s="187"/>
      <c r="J641" s="188">
        <f>ROUND(I641*H641,2)</f>
        <v>0</v>
      </c>
      <c r="K641" s="189"/>
      <c r="L641" s="39"/>
      <c r="M641" s="190" t="s">
        <v>1</v>
      </c>
      <c r="N641" s="191" t="s">
        <v>39</v>
      </c>
      <c r="O641" s="71"/>
      <c r="P641" s="192">
        <f>O641*H641</f>
        <v>0</v>
      </c>
      <c r="Q641" s="192">
        <v>6.0000000000000002E-5</v>
      </c>
      <c r="R641" s="192">
        <f>Q641*H641</f>
        <v>6.0000000000000002E-5</v>
      </c>
      <c r="S641" s="192">
        <v>0</v>
      </c>
      <c r="T641" s="193">
        <f>S641*H641</f>
        <v>0</v>
      </c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34"/>
      <c r="AR641" s="194" t="s">
        <v>232</v>
      </c>
      <c r="AT641" s="194" t="s">
        <v>140</v>
      </c>
      <c r="AU641" s="194" t="s">
        <v>145</v>
      </c>
      <c r="AY641" s="17" t="s">
        <v>137</v>
      </c>
      <c r="BE641" s="195">
        <f>IF(N641="základní",J641,0)</f>
        <v>0</v>
      </c>
      <c r="BF641" s="195">
        <f>IF(N641="snížená",J641,0)</f>
        <v>0</v>
      </c>
      <c r="BG641" s="195">
        <f>IF(N641="zákl. přenesená",J641,0)</f>
        <v>0</v>
      </c>
      <c r="BH641" s="195">
        <f>IF(N641="sníž. přenesená",J641,0)</f>
        <v>0</v>
      </c>
      <c r="BI641" s="195">
        <f>IF(N641="nulová",J641,0)</f>
        <v>0</v>
      </c>
      <c r="BJ641" s="17" t="s">
        <v>145</v>
      </c>
      <c r="BK641" s="195">
        <f>ROUND(I641*H641,2)</f>
        <v>0</v>
      </c>
      <c r="BL641" s="17" t="s">
        <v>232</v>
      </c>
      <c r="BM641" s="194" t="s">
        <v>840</v>
      </c>
    </row>
    <row r="642" spans="1:65" s="13" customFormat="1" ht="11.25" x14ac:dyDescent="0.2">
      <c r="B642" s="196"/>
      <c r="C642" s="197"/>
      <c r="D642" s="198" t="s">
        <v>147</v>
      </c>
      <c r="E642" s="199" t="s">
        <v>1</v>
      </c>
      <c r="F642" s="200" t="s">
        <v>841</v>
      </c>
      <c r="G642" s="197"/>
      <c r="H642" s="199" t="s">
        <v>1</v>
      </c>
      <c r="I642" s="201"/>
      <c r="J642" s="197"/>
      <c r="K642" s="197"/>
      <c r="L642" s="202"/>
      <c r="M642" s="203"/>
      <c r="N642" s="204"/>
      <c r="O642" s="204"/>
      <c r="P642" s="204"/>
      <c r="Q642" s="204"/>
      <c r="R642" s="204"/>
      <c r="S642" s="204"/>
      <c r="T642" s="205"/>
      <c r="AT642" s="206" t="s">
        <v>147</v>
      </c>
      <c r="AU642" s="206" t="s">
        <v>145</v>
      </c>
      <c r="AV642" s="13" t="s">
        <v>78</v>
      </c>
      <c r="AW642" s="13" t="s">
        <v>30</v>
      </c>
      <c r="AX642" s="13" t="s">
        <v>73</v>
      </c>
      <c r="AY642" s="206" t="s">
        <v>137</v>
      </c>
    </row>
    <row r="643" spans="1:65" s="14" customFormat="1" ht="11.25" x14ac:dyDescent="0.2">
      <c r="B643" s="207"/>
      <c r="C643" s="208"/>
      <c r="D643" s="198" t="s">
        <v>147</v>
      </c>
      <c r="E643" s="209" t="s">
        <v>1</v>
      </c>
      <c r="F643" s="210" t="s">
        <v>78</v>
      </c>
      <c r="G643" s="208"/>
      <c r="H643" s="211">
        <v>1</v>
      </c>
      <c r="I643" s="212"/>
      <c r="J643" s="208"/>
      <c r="K643" s="208"/>
      <c r="L643" s="213"/>
      <c r="M643" s="214"/>
      <c r="N643" s="215"/>
      <c r="O643" s="215"/>
      <c r="P643" s="215"/>
      <c r="Q643" s="215"/>
      <c r="R643" s="215"/>
      <c r="S643" s="215"/>
      <c r="T643" s="216"/>
      <c r="AT643" s="217" t="s">
        <v>147</v>
      </c>
      <c r="AU643" s="217" t="s">
        <v>145</v>
      </c>
      <c r="AV643" s="14" t="s">
        <v>145</v>
      </c>
      <c r="AW643" s="14" t="s">
        <v>30</v>
      </c>
      <c r="AX643" s="14" t="s">
        <v>73</v>
      </c>
      <c r="AY643" s="217" t="s">
        <v>137</v>
      </c>
    </row>
    <row r="644" spans="1:65" s="15" customFormat="1" ht="11.25" x14ac:dyDescent="0.2">
      <c r="B644" s="218"/>
      <c r="C644" s="219"/>
      <c r="D644" s="198" t="s">
        <v>147</v>
      </c>
      <c r="E644" s="220" t="s">
        <v>1</v>
      </c>
      <c r="F644" s="221" t="s">
        <v>150</v>
      </c>
      <c r="G644" s="219"/>
      <c r="H644" s="222">
        <v>1</v>
      </c>
      <c r="I644" s="223"/>
      <c r="J644" s="219"/>
      <c r="K644" s="219"/>
      <c r="L644" s="224"/>
      <c r="M644" s="225"/>
      <c r="N644" s="226"/>
      <c r="O644" s="226"/>
      <c r="P644" s="226"/>
      <c r="Q644" s="226"/>
      <c r="R644" s="226"/>
      <c r="S644" s="226"/>
      <c r="T644" s="227"/>
      <c r="AT644" s="228" t="s">
        <v>147</v>
      </c>
      <c r="AU644" s="228" t="s">
        <v>145</v>
      </c>
      <c r="AV644" s="15" t="s">
        <v>144</v>
      </c>
      <c r="AW644" s="15" t="s">
        <v>30</v>
      </c>
      <c r="AX644" s="15" t="s">
        <v>78</v>
      </c>
      <c r="AY644" s="228" t="s">
        <v>137</v>
      </c>
    </row>
    <row r="645" spans="1:65" s="2" customFormat="1" ht="24.2" customHeight="1" x14ac:dyDescent="0.2">
      <c r="A645" s="34"/>
      <c r="B645" s="35"/>
      <c r="C645" s="229" t="s">
        <v>842</v>
      </c>
      <c r="D645" s="229" t="s">
        <v>416</v>
      </c>
      <c r="E645" s="230" t="s">
        <v>843</v>
      </c>
      <c r="F645" s="231" t="s">
        <v>844</v>
      </c>
      <c r="G645" s="232" t="s">
        <v>143</v>
      </c>
      <c r="H645" s="233">
        <v>1</v>
      </c>
      <c r="I645" s="234"/>
      <c r="J645" s="235">
        <f>ROUND(I645*H645,2)</f>
        <v>0</v>
      </c>
      <c r="K645" s="236"/>
      <c r="L645" s="237"/>
      <c r="M645" s="238" t="s">
        <v>1</v>
      </c>
      <c r="N645" s="239" t="s">
        <v>39</v>
      </c>
      <c r="O645" s="71"/>
      <c r="P645" s="192">
        <f>O645*H645</f>
        <v>0</v>
      </c>
      <c r="Q645" s="192">
        <v>1.4999999999999999E-4</v>
      </c>
      <c r="R645" s="192">
        <f>Q645*H645</f>
        <v>1.4999999999999999E-4</v>
      </c>
      <c r="S645" s="192">
        <v>0</v>
      </c>
      <c r="T645" s="193">
        <f>S645*H645</f>
        <v>0</v>
      </c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34"/>
      <c r="AR645" s="194" t="s">
        <v>306</v>
      </c>
      <c r="AT645" s="194" t="s">
        <v>416</v>
      </c>
      <c r="AU645" s="194" t="s">
        <v>145</v>
      </c>
      <c r="AY645" s="17" t="s">
        <v>137</v>
      </c>
      <c r="BE645" s="195">
        <f>IF(N645="základní",J645,0)</f>
        <v>0</v>
      </c>
      <c r="BF645" s="195">
        <f>IF(N645="snížená",J645,0)</f>
        <v>0</v>
      </c>
      <c r="BG645" s="195">
        <f>IF(N645="zákl. přenesená",J645,0)</f>
        <v>0</v>
      </c>
      <c r="BH645" s="195">
        <f>IF(N645="sníž. přenesená",J645,0)</f>
        <v>0</v>
      </c>
      <c r="BI645" s="195">
        <f>IF(N645="nulová",J645,0)</f>
        <v>0</v>
      </c>
      <c r="BJ645" s="17" t="s">
        <v>145</v>
      </c>
      <c r="BK645" s="195">
        <f>ROUND(I645*H645,2)</f>
        <v>0</v>
      </c>
      <c r="BL645" s="17" t="s">
        <v>232</v>
      </c>
      <c r="BM645" s="194" t="s">
        <v>845</v>
      </c>
    </row>
    <row r="646" spans="1:65" s="2" customFormat="1" ht="16.5" customHeight="1" x14ac:dyDescent="0.2">
      <c r="A646" s="34"/>
      <c r="B646" s="35"/>
      <c r="C646" s="182" t="s">
        <v>846</v>
      </c>
      <c r="D646" s="182" t="s">
        <v>140</v>
      </c>
      <c r="E646" s="183" t="s">
        <v>847</v>
      </c>
      <c r="F646" s="184" t="s">
        <v>848</v>
      </c>
      <c r="G646" s="185" t="s">
        <v>143</v>
      </c>
      <c r="H646" s="186">
        <v>2</v>
      </c>
      <c r="I646" s="187"/>
      <c r="J646" s="188">
        <f>ROUND(I646*H646,2)</f>
        <v>0</v>
      </c>
      <c r="K646" s="189"/>
      <c r="L646" s="39"/>
      <c r="M646" s="190" t="s">
        <v>1</v>
      </c>
      <c r="N646" s="191" t="s">
        <v>39</v>
      </c>
      <c r="O646" s="71"/>
      <c r="P646" s="192">
        <f>O646*H646</f>
        <v>0</v>
      </c>
      <c r="Q646" s="192">
        <v>0</v>
      </c>
      <c r="R646" s="192">
        <f>Q646*H646</f>
        <v>0</v>
      </c>
      <c r="S646" s="192">
        <v>8.4999999999999995E-4</v>
      </c>
      <c r="T646" s="193">
        <f>S646*H646</f>
        <v>1.6999999999999999E-3</v>
      </c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34"/>
      <c r="AR646" s="194" t="s">
        <v>232</v>
      </c>
      <c r="AT646" s="194" t="s">
        <v>140</v>
      </c>
      <c r="AU646" s="194" t="s">
        <v>145</v>
      </c>
      <c r="AY646" s="17" t="s">
        <v>137</v>
      </c>
      <c r="BE646" s="195">
        <f>IF(N646="základní",J646,0)</f>
        <v>0</v>
      </c>
      <c r="BF646" s="195">
        <f>IF(N646="snížená",J646,0)</f>
        <v>0</v>
      </c>
      <c r="BG646" s="195">
        <f>IF(N646="zákl. přenesená",J646,0)</f>
        <v>0</v>
      </c>
      <c r="BH646" s="195">
        <f>IF(N646="sníž. přenesená",J646,0)</f>
        <v>0</v>
      </c>
      <c r="BI646" s="195">
        <f>IF(N646="nulová",J646,0)</f>
        <v>0</v>
      </c>
      <c r="BJ646" s="17" t="s">
        <v>145</v>
      </c>
      <c r="BK646" s="195">
        <f>ROUND(I646*H646,2)</f>
        <v>0</v>
      </c>
      <c r="BL646" s="17" t="s">
        <v>232</v>
      </c>
      <c r="BM646" s="194" t="s">
        <v>849</v>
      </c>
    </row>
    <row r="647" spans="1:65" s="13" customFormat="1" ht="11.25" x14ac:dyDescent="0.2">
      <c r="B647" s="196"/>
      <c r="C647" s="197"/>
      <c r="D647" s="198" t="s">
        <v>147</v>
      </c>
      <c r="E647" s="199" t="s">
        <v>1</v>
      </c>
      <c r="F647" s="200" t="s">
        <v>462</v>
      </c>
      <c r="G647" s="197"/>
      <c r="H647" s="199" t="s">
        <v>1</v>
      </c>
      <c r="I647" s="201"/>
      <c r="J647" s="197"/>
      <c r="K647" s="197"/>
      <c r="L647" s="202"/>
      <c r="M647" s="203"/>
      <c r="N647" s="204"/>
      <c r="O647" s="204"/>
      <c r="P647" s="204"/>
      <c r="Q647" s="204"/>
      <c r="R647" s="204"/>
      <c r="S647" s="204"/>
      <c r="T647" s="205"/>
      <c r="AT647" s="206" t="s">
        <v>147</v>
      </c>
      <c r="AU647" s="206" t="s">
        <v>145</v>
      </c>
      <c r="AV647" s="13" t="s">
        <v>78</v>
      </c>
      <c r="AW647" s="13" t="s">
        <v>30</v>
      </c>
      <c r="AX647" s="13" t="s">
        <v>73</v>
      </c>
      <c r="AY647" s="206" t="s">
        <v>137</v>
      </c>
    </row>
    <row r="648" spans="1:65" s="14" customFormat="1" ht="11.25" x14ac:dyDescent="0.2">
      <c r="B648" s="207"/>
      <c r="C648" s="208"/>
      <c r="D648" s="198" t="s">
        <v>147</v>
      </c>
      <c r="E648" s="209" t="s">
        <v>1</v>
      </c>
      <c r="F648" s="210" t="s">
        <v>78</v>
      </c>
      <c r="G648" s="208"/>
      <c r="H648" s="211">
        <v>1</v>
      </c>
      <c r="I648" s="212"/>
      <c r="J648" s="208"/>
      <c r="K648" s="208"/>
      <c r="L648" s="213"/>
      <c r="M648" s="214"/>
      <c r="N648" s="215"/>
      <c r="O648" s="215"/>
      <c r="P648" s="215"/>
      <c r="Q648" s="215"/>
      <c r="R648" s="215"/>
      <c r="S648" s="215"/>
      <c r="T648" s="216"/>
      <c r="AT648" s="217" t="s">
        <v>147</v>
      </c>
      <c r="AU648" s="217" t="s">
        <v>145</v>
      </c>
      <c r="AV648" s="14" t="s">
        <v>145</v>
      </c>
      <c r="AW648" s="14" t="s">
        <v>30</v>
      </c>
      <c r="AX648" s="14" t="s">
        <v>73</v>
      </c>
      <c r="AY648" s="217" t="s">
        <v>137</v>
      </c>
    </row>
    <row r="649" spans="1:65" s="13" customFormat="1" ht="11.25" x14ac:dyDescent="0.2">
      <c r="B649" s="196"/>
      <c r="C649" s="197"/>
      <c r="D649" s="198" t="s">
        <v>147</v>
      </c>
      <c r="E649" s="199" t="s">
        <v>1</v>
      </c>
      <c r="F649" s="200" t="s">
        <v>820</v>
      </c>
      <c r="G649" s="197"/>
      <c r="H649" s="199" t="s">
        <v>1</v>
      </c>
      <c r="I649" s="201"/>
      <c r="J649" s="197"/>
      <c r="K649" s="197"/>
      <c r="L649" s="202"/>
      <c r="M649" s="203"/>
      <c r="N649" s="204"/>
      <c r="O649" s="204"/>
      <c r="P649" s="204"/>
      <c r="Q649" s="204"/>
      <c r="R649" s="204"/>
      <c r="S649" s="204"/>
      <c r="T649" s="205"/>
      <c r="AT649" s="206" t="s">
        <v>147</v>
      </c>
      <c r="AU649" s="206" t="s">
        <v>145</v>
      </c>
      <c r="AV649" s="13" t="s">
        <v>78</v>
      </c>
      <c r="AW649" s="13" t="s">
        <v>30</v>
      </c>
      <c r="AX649" s="13" t="s">
        <v>73</v>
      </c>
      <c r="AY649" s="206" t="s">
        <v>137</v>
      </c>
    </row>
    <row r="650" spans="1:65" s="14" customFormat="1" ht="11.25" x14ac:dyDescent="0.2">
      <c r="B650" s="207"/>
      <c r="C650" s="208"/>
      <c r="D650" s="198" t="s">
        <v>147</v>
      </c>
      <c r="E650" s="209" t="s">
        <v>1</v>
      </c>
      <c r="F650" s="210" t="s">
        <v>78</v>
      </c>
      <c r="G650" s="208"/>
      <c r="H650" s="211">
        <v>1</v>
      </c>
      <c r="I650" s="212"/>
      <c r="J650" s="208"/>
      <c r="K650" s="208"/>
      <c r="L650" s="213"/>
      <c r="M650" s="214"/>
      <c r="N650" s="215"/>
      <c r="O650" s="215"/>
      <c r="P650" s="215"/>
      <c r="Q650" s="215"/>
      <c r="R650" s="215"/>
      <c r="S650" s="215"/>
      <c r="T650" s="216"/>
      <c r="AT650" s="217" t="s">
        <v>147</v>
      </c>
      <c r="AU650" s="217" t="s">
        <v>145</v>
      </c>
      <c r="AV650" s="14" t="s">
        <v>145</v>
      </c>
      <c r="AW650" s="14" t="s">
        <v>30</v>
      </c>
      <c r="AX650" s="14" t="s">
        <v>73</v>
      </c>
      <c r="AY650" s="217" t="s">
        <v>137</v>
      </c>
    </row>
    <row r="651" spans="1:65" s="15" customFormat="1" ht="11.25" x14ac:dyDescent="0.2">
      <c r="B651" s="218"/>
      <c r="C651" s="219"/>
      <c r="D651" s="198" t="s">
        <v>147</v>
      </c>
      <c r="E651" s="220" t="s">
        <v>1</v>
      </c>
      <c r="F651" s="221" t="s">
        <v>150</v>
      </c>
      <c r="G651" s="219"/>
      <c r="H651" s="222">
        <v>2</v>
      </c>
      <c r="I651" s="223"/>
      <c r="J651" s="219"/>
      <c r="K651" s="219"/>
      <c r="L651" s="224"/>
      <c r="M651" s="225"/>
      <c r="N651" s="226"/>
      <c r="O651" s="226"/>
      <c r="P651" s="226"/>
      <c r="Q651" s="226"/>
      <c r="R651" s="226"/>
      <c r="S651" s="226"/>
      <c r="T651" s="227"/>
      <c r="AT651" s="228" t="s">
        <v>147</v>
      </c>
      <c r="AU651" s="228" t="s">
        <v>145</v>
      </c>
      <c r="AV651" s="15" t="s">
        <v>144</v>
      </c>
      <c r="AW651" s="15" t="s">
        <v>30</v>
      </c>
      <c r="AX651" s="15" t="s">
        <v>78</v>
      </c>
      <c r="AY651" s="228" t="s">
        <v>137</v>
      </c>
    </row>
    <row r="652" spans="1:65" s="2" customFormat="1" ht="21.75" customHeight="1" x14ac:dyDescent="0.2">
      <c r="A652" s="34"/>
      <c r="B652" s="35"/>
      <c r="C652" s="182" t="s">
        <v>850</v>
      </c>
      <c r="D652" s="182" t="s">
        <v>140</v>
      </c>
      <c r="E652" s="183" t="s">
        <v>851</v>
      </c>
      <c r="F652" s="184" t="s">
        <v>852</v>
      </c>
      <c r="G652" s="185" t="s">
        <v>143</v>
      </c>
      <c r="H652" s="186">
        <v>1</v>
      </c>
      <c r="I652" s="187"/>
      <c r="J652" s="188">
        <f>ROUND(I652*H652,2)</f>
        <v>0</v>
      </c>
      <c r="K652" s="189"/>
      <c r="L652" s="39"/>
      <c r="M652" s="190" t="s">
        <v>1</v>
      </c>
      <c r="N652" s="191" t="s">
        <v>39</v>
      </c>
      <c r="O652" s="71"/>
      <c r="P652" s="192">
        <f>O652*H652</f>
        <v>0</v>
      </c>
      <c r="Q652" s="192">
        <v>1.4999999999999999E-4</v>
      </c>
      <c r="R652" s="192">
        <f>Q652*H652</f>
        <v>1.4999999999999999E-4</v>
      </c>
      <c r="S652" s="192">
        <v>0</v>
      </c>
      <c r="T652" s="193">
        <f>S652*H652</f>
        <v>0</v>
      </c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R652" s="194" t="s">
        <v>232</v>
      </c>
      <c r="AT652" s="194" t="s">
        <v>140</v>
      </c>
      <c r="AU652" s="194" t="s">
        <v>145</v>
      </c>
      <c r="AY652" s="17" t="s">
        <v>137</v>
      </c>
      <c r="BE652" s="195">
        <f>IF(N652="základní",J652,0)</f>
        <v>0</v>
      </c>
      <c r="BF652" s="195">
        <f>IF(N652="snížená",J652,0)</f>
        <v>0</v>
      </c>
      <c r="BG652" s="195">
        <f>IF(N652="zákl. přenesená",J652,0)</f>
        <v>0</v>
      </c>
      <c r="BH652" s="195">
        <f>IF(N652="sníž. přenesená",J652,0)</f>
        <v>0</v>
      </c>
      <c r="BI652" s="195">
        <f>IF(N652="nulová",J652,0)</f>
        <v>0</v>
      </c>
      <c r="BJ652" s="17" t="s">
        <v>145</v>
      </c>
      <c r="BK652" s="195">
        <f>ROUND(I652*H652,2)</f>
        <v>0</v>
      </c>
      <c r="BL652" s="17" t="s">
        <v>232</v>
      </c>
      <c r="BM652" s="194" t="s">
        <v>853</v>
      </c>
    </row>
    <row r="653" spans="1:65" s="13" customFormat="1" ht="11.25" x14ac:dyDescent="0.2">
      <c r="B653" s="196"/>
      <c r="C653" s="197"/>
      <c r="D653" s="198" t="s">
        <v>147</v>
      </c>
      <c r="E653" s="199" t="s">
        <v>1</v>
      </c>
      <c r="F653" s="200" t="s">
        <v>841</v>
      </c>
      <c r="G653" s="197"/>
      <c r="H653" s="199" t="s">
        <v>1</v>
      </c>
      <c r="I653" s="201"/>
      <c r="J653" s="197"/>
      <c r="K653" s="197"/>
      <c r="L653" s="202"/>
      <c r="M653" s="203"/>
      <c r="N653" s="204"/>
      <c r="O653" s="204"/>
      <c r="P653" s="204"/>
      <c r="Q653" s="204"/>
      <c r="R653" s="204"/>
      <c r="S653" s="204"/>
      <c r="T653" s="205"/>
      <c r="AT653" s="206" t="s">
        <v>147</v>
      </c>
      <c r="AU653" s="206" t="s">
        <v>145</v>
      </c>
      <c r="AV653" s="13" t="s">
        <v>78</v>
      </c>
      <c r="AW653" s="13" t="s">
        <v>30</v>
      </c>
      <c r="AX653" s="13" t="s">
        <v>73</v>
      </c>
      <c r="AY653" s="206" t="s">
        <v>137</v>
      </c>
    </row>
    <row r="654" spans="1:65" s="14" customFormat="1" ht="11.25" x14ac:dyDescent="0.2">
      <c r="B654" s="207"/>
      <c r="C654" s="208"/>
      <c r="D654" s="198" t="s">
        <v>147</v>
      </c>
      <c r="E654" s="209" t="s">
        <v>1</v>
      </c>
      <c r="F654" s="210" t="s">
        <v>78</v>
      </c>
      <c r="G654" s="208"/>
      <c r="H654" s="211">
        <v>1</v>
      </c>
      <c r="I654" s="212"/>
      <c r="J654" s="208"/>
      <c r="K654" s="208"/>
      <c r="L654" s="213"/>
      <c r="M654" s="214"/>
      <c r="N654" s="215"/>
      <c r="O654" s="215"/>
      <c r="P654" s="215"/>
      <c r="Q654" s="215"/>
      <c r="R654" s="215"/>
      <c r="S654" s="215"/>
      <c r="T654" s="216"/>
      <c r="AT654" s="217" t="s">
        <v>147</v>
      </c>
      <c r="AU654" s="217" t="s">
        <v>145</v>
      </c>
      <c r="AV654" s="14" t="s">
        <v>145</v>
      </c>
      <c r="AW654" s="14" t="s">
        <v>30</v>
      </c>
      <c r="AX654" s="14" t="s">
        <v>78</v>
      </c>
      <c r="AY654" s="217" t="s">
        <v>137</v>
      </c>
    </row>
    <row r="655" spans="1:65" s="2" customFormat="1" ht="16.5" customHeight="1" x14ac:dyDescent="0.2">
      <c r="A655" s="34"/>
      <c r="B655" s="35"/>
      <c r="C655" s="229" t="s">
        <v>854</v>
      </c>
      <c r="D655" s="229" t="s">
        <v>416</v>
      </c>
      <c r="E655" s="230" t="s">
        <v>855</v>
      </c>
      <c r="F655" s="231" t="s">
        <v>856</v>
      </c>
      <c r="G655" s="232" t="s">
        <v>143</v>
      </c>
      <c r="H655" s="233">
        <v>1</v>
      </c>
      <c r="I655" s="234"/>
      <c r="J655" s="235">
        <f>ROUND(I655*H655,2)</f>
        <v>0</v>
      </c>
      <c r="K655" s="236"/>
      <c r="L655" s="237"/>
      <c r="M655" s="238" t="s">
        <v>1</v>
      </c>
      <c r="N655" s="239" t="s">
        <v>39</v>
      </c>
      <c r="O655" s="71"/>
      <c r="P655" s="192">
        <f>O655*H655</f>
        <v>0</v>
      </c>
      <c r="Q655" s="192">
        <v>1.2800000000000001E-3</v>
      </c>
      <c r="R655" s="192">
        <f>Q655*H655</f>
        <v>1.2800000000000001E-3</v>
      </c>
      <c r="S655" s="192">
        <v>0</v>
      </c>
      <c r="T655" s="193">
        <f>S655*H655</f>
        <v>0</v>
      </c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  <c r="AE655" s="34"/>
      <c r="AR655" s="194" t="s">
        <v>149</v>
      </c>
      <c r="AT655" s="194" t="s">
        <v>416</v>
      </c>
      <c r="AU655" s="194" t="s">
        <v>145</v>
      </c>
      <c r="AY655" s="17" t="s">
        <v>137</v>
      </c>
      <c r="BE655" s="195">
        <f>IF(N655="základní",J655,0)</f>
        <v>0</v>
      </c>
      <c r="BF655" s="195">
        <f>IF(N655="snížená",J655,0)</f>
        <v>0</v>
      </c>
      <c r="BG655" s="195">
        <f>IF(N655="zákl. přenesená",J655,0)</f>
        <v>0</v>
      </c>
      <c r="BH655" s="195">
        <f>IF(N655="sníž. přenesená",J655,0)</f>
        <v>0</v>
      </c>
      <c r="BI655" s="195">
        <f>IF(N655="nulová",J655,0)</f>
        <v>0</v>
      </c>
      <c r="BJ655" s="17" t="s">
        <v>145</v>
      </c>
      <c r="BK655" s="195">
        <f>ROUND(I655*H655,2)</f>
        <v>0</v>
      </c>
      <c r="BL655" s="17" t="s">
        <v>144</v>
      </c>
      <c r="BM655" s="194" t="s">
        <v>857</v>
      </c>
    </row>
    <row r="656" spans="1:65" s="2" customFormat="1" ht="24.2" customHeight="1" x14ac:dyDescent="0.2">
      <c r="A656" s="34"/>
      <c r="B656" s="35"/>
      <c r="C656" s="182" t="s">
        <v>858</v>
      </c>
      <c r="D656" s="182" t="s">
        <v>140</v>
      </c>
      <c r="E656" s="183" t="s">
        <v>859</v>
      </c>
      <c r="F656" s="184" t="s">
        <v>860</v>
      </c>
      <c r="G656" s="185" t="s">
        <v>373</v>
      </c>
      <c r="H656" s="186">
        <v>8.3000000000000004E-2</v>
      </c>
      <c r="I656" s="187"/>
      <c r="J656" s="188">
        <f>ROUND(I656*H656,2)</f>
        <v>0</v>
      </c>
      <c r="K656" s="189"/>
      <c r="L656" s="39"/>
      <c r="M656" s="190" t="s">
        <v>1</v>
      </c>
      <c r="N656" s="191" t="s">
        <v>39</v>
      </c>
      <c r="O656" s="71"/>
      <c r="P656" s="192">
        <f>O656*H656</f>
        <v>0</v>
      </c>
      <c r="Q656" s="192">
        <v>0</v>
      </c>
      <c r="R656" s="192">
        <f>Q656*H656</f>
        <v>0</v>
      </c>
      <c r="S656" s="192">
        <v>0</v>
      </c>
      <c r="T656" s="193">
        <f>S656*H656</f>
        <v>0</v>
      </c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34"/>
      <c r="AR656" s="194" t="s">
        <v>232</v>
      </c>
      <c r="AT656" s="194" t="s">
        <v>140</v>
      </c>
      <c r="AU656" s="194" t="s">
        <v>145</v>
      </c>
      <c r="AY656" s="17" t="s">
        <v>137</v>
      </c>
      <c r="BE656" s="195">
        <f>IF(N656="základní",J656,0)</f>
        <v>0</v>
      </c>
      <c r="BF656" s="195">
        <f>IF(N656="snížená",J656,0)</f>
        <v>0</v>
      </c>
      <c r="BG656" s="195">
        <f>IF(N656="zákl. přenesená",J656,0)</f>
        <v>0</v>
      </c>
      <c r="BH656" s="195">
        <f>IF(N656="sníž. přenesená",J656,0)</f>
        <v>0</v>
      </c>
      <c r="BI656" s="195">
        <f>IF(N656="nulová",J656,0)</f>
        <v>0</v>
      </c>
      <c r="BJ656" s="17" t="s">
        <v>145</v>
      </c>
      <c r="BK656" s="195">
        <f>ROUND(I656*H656,2)</f>
        <v>0</v>
      </c>
      <c r="BL656" s="17" t="s">
        <v>232</v>
      </c>
      <c r="BM656" s="194" t="s">
        <v>861</v>
      </c>
    </row>
    <row r="657" spans="1:65" s="2" customFormat="1" ht="33" customHeight="1" x14ac:dyDescent="0.2">
      <c r="A657" s="34"/>
      <c r="B657" s="35"/>
      <c r="C657" s="182" t="s">
        <v>862</v>
      </c>
      <c r="D657" s="182" t="s">
        <v>140</v>
      </c>
      <c r="E657" s="183" t="s">
        <v>863</v>
      </c>
      <c r="F657" s="184" t="s">
        <v>864</v>
      </c>
      <c r="G657" s="185" t="s">
        <v>373</v>
      </c>
      <c r="H657" s="186">
        <v>0.16600000000000001</v>
      </c>
      <c r="I657" s="187"/>
      <c r="J657" s="188">
        <f>ROUND(I657*H657,2)</f>
        <v>0</v>
      </c>
      <c r="K657" s="189"/>
      <c r="L657" s="39"/>
      <c r="M657" s="190" t="s">
        <v>1</v>
      </c>
      <c r="N657" s="191" t="s">
        <v>39</v>
      </c>
      <c r="O657" s="71"/>
      <c r="P657" s="192">
        <f>O657*H657</f>
        <v>0</v>
      </c>
      <c r="Q657" s="192">
        <v>0</v>
      </c>
      <c r="R657" s="192">
        <f>Q657*H657</f>
        <v>0</v>
      </c>
      <c r="S657" s="192">
        <v>0</v>
      </c>
      <c r="T657" s="193">
        <f>S657*H657</f>
        <v>0</v>
      </c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  <c r="AE657" s="34"/>
      <c r="AR657" s="194" t="s">
        <v>232</v>
      </c>
      <c r="AT657" s="194" t="s">
        <v>140</v>
      </c>
      <c r="AU657" s="194" t="s">
        <v>145</v>
      </c>
      <c r="AY657" s="17" t="s">
        <v>137</v>
      </c>
      <c r="BE657" s="195">
        <f>IF(N657="základní",J657,0)</f>
        <v>0</v>
      </c>
      <c r="BF657" s="195">
        <f>IF(N657="snížená",J657,0)</f>
        <v>0</v>
      </c>
      <c r="BG657" s="195">
        <f>IF(N657="zákl. přenesená",J657,0)</f>
        <v>0</v>
      </c>
      <c r="BH657" s="195">
        <f>IF(N657="sníž. přenesená",J657,0)</f>
        <v>0</v>
      </c>
      <c r="BI657" s="195">
        <f>IF(N657="nulová",J657,0)</f>
        <v>0</v>
      </c>
      <c r="BJ657" s="17" t="s">
        <v>145</v>
      </c>
      <c r="BK657" s="195">
        <f>ROUND(I657*H657,2)</f>
        <v>0</v>
      </c>
      <c r="BL657" s="17" t="s">
        <v>232</v>
      </c>
      <c r="BM657" s="194" t="s">
        <v>865</v>
      </c>
    </row>
    <row r="658" spans="1:65" s="14" customFormat="1" ht="11.25" x14ac:dyDescent="0.2">
      <c r="B658" s="207"/>
      <c r="C658" s="208"/>
      <c r="D658" s="198" t="s">
        <v>147</v>
      </c>
      <c r="E658" s="208"/>
      <c r="F658" s="210" t="s">
        <v>866</v>
      </c>
      <c r="G658" s="208"/>
      <c r="H658" s="211">
        <v>0.16600000000000001</v>
      </c>
      <c r="I658" s="212"/>
      <c r="J658" s="208"/>
      <c r="K658" s="208"/>
      <c r="L658" s="213"/>
      <c r="M658" s="214"/>
      <c r="N658" s="215"/>
      <c r="O658" s="215"/>
      <c r="P658" s="215"/>
      <c r="Q658" s="215"/>
      <c r="R658" s="215"/>
      <c r="S658" s="215"/>
      <c r="T658" s="216"/>
      <c r="AT658" s="217" t="s">
        <v>147</v>
      </c>
      <c r="AU658" s="217" t="s">
        <v>145</v>
      </c>
      <c r="AV658" s="14" t="s">
        <v>145</v>
      </c>
      <c r="AW658" s="14" t="s">
        <v>4</v>
      </c>
      <c r="AX658" s="14" t="s">
        <v>78</v>
      </c>
      <c r="AY658" s="217" t="s">
        <v>137</v>
      </c>
    </row>
    <row r="659" spans="1:65" s="12" customFormat="1" ht="22.9" customHeight="1" x14ac:dyDescent="0.2">
      <c r="B659" s="166"/>
      <c r="C659" s="167"/>
      <c r="D659" s="168" t="s">
        <v>72</v>
      </c>
      <c r="E659" s="180" t="s">
        <v>867</v>
      </c>
      <c r="F659" s="180" t="s">
        <v>868</v>
      </c>
      <c r="G659" s="167"/>
      <c r="H659" s="167"/>
      <c r="I659" s="170"/>
      <c r="J659" s="181">
        <f>BK659</f>
        <v>0</v>
      </c>
      <c r="K659" s="167"/>
      <c r="L659" s="172"/>
      <c r="M659" s="173"/>
      <c r="N659" s="174"/>
      <c r="O659" s="174"/>
      <c r="P659" s="175">
        <f>SUM(P660:P666)</f>
        <v>0</v>
      </c>
      <c r="Q659" s="174"/>
      <c r="R659" s="175">
        <f>SUM(R660:R666)</f>
        <v>9.1500000000000019E-3</v>
      </c>
      <c r="S659" s="174"/>
      <c r="T659" s="176">
        <f>SUM(T660:T666)</f>
        <v>0</v>
      </c>
      <c r="AR659" s="177" t="s">
        <v>145</v>
      </c>
      <c r="AT659" s="178" t="s">
        <v>72</v>
      </c>
      <c r="AU659" s="178" t="s">
        <v>78</v>
      </c>
      <c r="AY659" s="177" t="s">
        <v>137</v>
      </c>
      <c r="BK659" s="179">
        <f>SUM(BK660:BK666)</f>
        <v>0</v>
      </c>
    </row>
    <row r="660" spans="1:65" s="2" customFormat="1" ht="37.9" customHeight="1" x14ac:dyDescent="0.2">
      <c r="A660" s="34"/>
      <c r="B660" s="35"/>
      <c r="C660" s="182" t="s">
        <v>869</v>
      </c>
      <c r="D660" s="182" t="s">
        <v>140</v>
      </c>
      <c r="E660" s="183" t="s">
        <v>870</v>
      </c>
      <c r="F660" s="184" t="s">
        <v>871</v>
      </c>
      <c r="G660" s="185" t="s">
        <v>591</v>
      </c>
      <c r="H660" s="186">
        <v>1</v>
      </c>
      <c r="I660" s="187"/>
      <c r="J660" s="188">
        <f t="shared" ref="J660:J665" si="10">ROUND(I660*H660,2)</f>
        <v>0</v>
      </c>
      <c r="K660" s="189"/>
      <c r="L660" s="39"/>
      <c r="M660" s="190" t="s">
        <v>1</v>
      </c>
      <c r="N660" s="191" t="s">
        <v>39</v>
      </c>
      <c r="O660" s="71"/>
      <c r="P660" s="192">
        <f t="shared" ref="P660:P665" si="11">O660*H660</f>
        <v>0</v>
      </c>
      <c r="Q660" s="192">
        <v>8.5000000000000006E-3</v>
      </c>
      <c r="R660" s="192">
        <f t="shared" ref="R660:R665" si="12">Q660*H660</f>
        <v>8.5000000000000006E-3</v>
      </c>
      <c r="S660" s="192">
        <v>0</v>
      </c>
      <c r="T660" s="193">
        <f t="shared" ref="T660:T665" si="13">S660*H660</f>
        <v>0</v>
      </c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34"/>
      <c r="AR660" s="194" t="s">
        <v>232</v>
      </c>
      <c r="AT660" s="194" t="s">
        <v>140</v>
      </c>
      <c r="AU660" s="194" t="s">
        <v>145</v>
      </c>
      <c r="AY660" s="17" t="s">
        <v>137</v>
      </c>
      <c r="BE660" s="195">
        <f t="shared" ref="BE660:BE665" si="14">IF(N660="základní",J660,0)</f>
        <v>0</v>
      </c>
      <c r="BF660" s="195">
        <f t="shared" ref="BF660:BF665" si="15">IF(N660="snížená",J660,0)</f>
        <v>0</v>
      </c>
      <c r="BG660" s="195">
        <f t="shared" ref="BG660:BG665" si="16">IF(N660="zákl. přenesená",J660,0)</f>
        <v>0</v>
      </c>
      <c r="BH660" s="195">
        <f t="shared" ref="BH660:BH665" si="17">IF(N660="sníž. přenesená",J660,0)</f>
        <v>0</v>
      </c>
      <c r="BI660" s="195">
        <f t="shared" ref="BI660:BI665" si="18">IF(N660="nulová",J660,0)</f>
        <v>0</v>
      </c>
      <c r="BJ660" s="17" t="s">
        <v>145</v>
      </c>
      <c r="BK660" s="195">
        <f t="shared" ref="BK660:BK665" si="19">ROUND(I660*H660,2)</f>
        <v>0</v>
      </c>
      <c r="BL660" s="17" t="s">
        <v>232</v>
      </c>
      <c r="BM660" s="194" t="s">
        <v>872</v>
      </c>
    </row>
    <row r="661" spans="1:65" s="2" customFormat="1" ht="16.5" customHeight="1" x14ac:dyDescent="0.2">
      <c r="A661" s="34"/>
      <c r="B661" s="35"/>
      <c r="C661" s="182" t="s">
        <v>873</v>
      </c>
      <c r="D661" s="182" t="s">
        <v>140</v>
      </c>
      <c r="E661" s="183" t="s">
        <v>874</v>
      </c>
      <c r="F661" s="184" t="s">
        <v>875</v>
      </c>
      <c r="G661" s="185" t="s">
        <v>591</v>
      </c>
      <c r="H661" s="186">
        <v>1</v>
      </c>
      <c r="I661" s="187"/>
      <c r="J661" s="188">
        <f t="shared" si="10"/>
        <v>0</v>
      </c>
      <c r="K661" s="189"/>
      <c r="L661" s="39"/>
      <c r="M661" s="190" t="s">
        <v>1</v>
      </c>
      <c r="N661" s="191" t="s">
        <v>39</v>
      </c>
      <c r="O661" s="71"/>
      <c r="P661" s="192">
        <f t="shared" si="11"/>
        <v>0</v>
      </c>
      <c r="Q661" s="192">
        <v>1.4999999999999999E-4</v>
      </c>
      <c r="R661" s="192">
        <f t="shared" si="12"/>
        <v>1.4999999999999999E-4</v>
      </c>
      <c r="S661" s="192">
        <v>0</v>
      </c>
      <c r="T661" s="193">
        <f t="shared" si="13"/>
        <v>0</v>
      </c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  <c r="AE661" s="34"/>
      <c r="AR661" s="194" t="s">
        <v>232</v>
      </c>
      <c r="AT661" s="194" t="s">
        <v>140</v>
      </c>
      <c r="AU661" s="194" t="s">
        <v>145</v>
      </c>
      <c r="AY661" s="17" t="s">
        <v>137</v>
      </c>
      <c r="BE661" s="195">
        <f t="shared" si="14"/>
        <v>0</v>
      </c>
      <c r="BF661" s="195">
        <f t="shared" si="15"/>
        <v>0</v>
      </c>
      <c r="BG661" s="195">
        <f t="shared" si="16"/>
        <v>0</v>
      </c>
      <c r="BH661" s="195">
        <f t="shared" si="17"/>
        <v>0</v>
      </c>
      <c r="BI661" s="195">
        <f t="shared" si="18"/>
        <v>0</v>
      </c>
      <c r="BJ661" s="17" t="s">
        <v>145</v>
      </c>
      <c r="BK661" s="195">
        <f t="shared" si="19"/>
        <v>0</v>
      </c>
      <c r="BL661" s="17" t="s">
        <v>232</v>
      </c>
      <c r="BM661" s="194" t="s">
        <v>876</v>
      </c>
    </row>
    <row r="662" spans="1:65" s="2" customFormat="1" ht="16.5" customHeight="1" x14ac:dyDescent="0.2">
      <c r="A662" s="34"/>
      <c r="B662" s="35"/>
      <c r="C662" s="182" t="s">
        <v>877</v>
      </c>
      <c r="D662" s="182" t="s">
        <v>140</v>
      </c>
      <c r="E662" s="183" t="s">
        <v>878</v>
      </c>
      <c r="F662" s="184" t="s">
        <v>879</v>
      </c>
      <c r="G662" s="185" t="s">
        <v>591</v>
      </c>
      <c r="H662" s="186">
        <v>1</v>
      </c>
      <c r="I662" s="187"/>
      <c r="J662" s="188">
        <f t="shared" si="10"/>
        <v>0</v>
      </c>
      <c r="K662" s="189"/>
      <c r="L662" s="39"/>
      <c r="M662" s="190" t="s">
        <v>1</v>
      </c>
      <c r="N662" s="191" t="s">
        <v>39</v>
      </c>
      <c r="O662" s="71"/>
      <c r="P662" s="192">
        <f t="shared" si="11"/>
        <v>0</v>
      </c>
      <c r="Q662" s="192">
        <v>5.0000000000000001E-4</v>
      </c>
      <c r="R662" s="192">
        <f t="shared" si="12"/>
        <v>5.0000000000000001E-4</v>
      </c>
      <c r="S662" s="192">
        <v>0</v>
      </c>
      <c r="T662" s="193">
        <f t="shared" si="13"/>
        <v>0</v>
      </c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  <c r="AE662" s="34"/>
      <c r="AR662" s="194" t="s">
        <v>232</v>
      </c>
      <c r="AT662" s="194" t="s">
        <v>140</v>
      </c>
      <c r="AU662" s="194" t="s">
        <v>145</v>
      </c>
      <c r="AY662" s="17" t="s">
        <v>137</v>
      </c>
      <c r="BE662" s="195">
        <f t="shared" si="14"/>
        <v>0</v>
      </c>
      <c r="BF662" s="195">
        <f t="shared" si="15"/>
        <v>0</v>
      </c>
      <c r="BG662" s="195">
        <f t="shared" si="16"/>
        <v>0</v>
      </c>
      <c r="BH662" s="195">
        <f t="shared" si="17"/>
        <v>0</v>
      </c>
      <c r="BI662" s="195">
        <f t="shared" si="18"/>
        <v>0</v>
      </c>
      <c r="BJ662" s="17" t="s">
        <v>145</v>
      </c>
      <c r="BK662" s="195">
        <f t="shared" si="19"/>
        <v>0</v>
      </c>
      <c r="BL662" s="17" t="s">
        <v>232</v>
      </c>
      <c r="BM662" s="194" t="s">
        <v>880</v>
      </c>
    </row>
    <row r="663" spans="1:65" s="2" customFormat="1" ht="24.2" customHeight="1" x14ac:dyDescent="0.2">
      <c r="A663" s="34"/>
      <c r="B663" s="35"/>
      <c r="C663" s="182" t="s">
        <v>881</v>
      </c>
      <c r="D663" s="182" t="s">
        <v>140</v>
      </c>
      <c r="E663" s="183" t="s">
        <v>882</v>
      </c>
      <c r="F663" s="184" t="s">
        <v>883</v>
      </c>
      <c r="G663" s="185" t="s">
        <v>373</v>
      </c>
      <c r="H663" s="186">
        <v>8.9999999999999993E-3</v>
      </c>
      <c r="I663" s="187"/>
      <c r="J663" s="188">
        <f t="shared" si="10"/>
        <v>0</v>
      </c>
      <c r="K663" s="189"/>
      <c r="L663" s="39"/>
      <c r="M663" s="190" t="s">
        <v>1</v>
      </c>
      <c r="N663" s="191" t="s">
        <v>39</v>
      </c>
      <c r="O663" s="71"/>
      <c r="P663" s="192">
        <f t="shared" si="11"/>
        <v>0</v>
      </c>
      <c r="Q663" s="192">
        <v>0</v>
      </c>
      <c r="R663" s="192">
        <f t="shared" si="12"/>
        <v>0</v>
      </c>
      <c r="S663" s="192">
        <v>0</v>
      </c>
      <c r="T663" s="193">
        <f t="shared" si="13"/>
        <v>0</v>
      </c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  <c r="AE663" s="34"/>
      <c r="AR663" s="194" t="s">
        <v>232</v>
      </c>
      <c r="AT663" s="194" t="s">
        <v>140</v>
      </c>
      <c r="AU663" s="194" t="s">
        <v>145</v>
      </c>
      <c r="AY663" s="17" t="s">
        <v>137</v>
      </c>
      <c r="BE663" s="195">
        <f t="shared" si="14"/>
        <v>0</v>
      </c>
      <c r="BF663" s="195">
        <f t="shared" si="15"/>
        <v>0</v>
      </c>
      <c r="BG663" s="195">
        <f t="shared" si="16"/>
        <v>0</v>
      </c>
      <c r="BH663" s="195">
        <f t="shared" si="17"/>
        <v>0</v>
      </c>
      <c r="BI663" s="195">
        <f t="shared" si="18"/>
        <v>0</v>
      </c>
      <c r="BJ663" s="17" t="s">
        <v>145</v>
      </c>
      <c r="BK663" s="195">
        <f t="shared" si="19"/>
        <v>0</v>
      </c>
      <c r="BL663" s="17" t="s">
        <v>232</v>
      </c>
      <c r="BM663" s="194" t="s">
        <v>884</v>
      </c>
    </row>
    <row r="664" spans="1:65" s="2" customFormat="1" ht="24.2" customHeight="1" x14ac:dyDescent="0.2">
      <c r="A664" s="34"/>
      <c r="B664" s="35"/>
      <c r="C664" s="182" t="s">
        <v>885</v>
      </c>
      <c r="D664" s="182" t="s">
        <v>140</v>
      </c>
      <c r="E664" s="183" t="s">
        <v>886</v>
      </c>
      <c r="F664" s="184" t="s">
        <v>887</v>
      </c>
      <c r="G664" s="185" t="s">
        <v>373</v>
      </c>
      <c r="H664" s="186">
        <v>8.9999999999999993E-3</v>
      </c>
      <c r="I664" s="187"/>
      <c r="J664" s="188">
        <f t="shared" si="10"/>
        <v>0</v>
      </c>
      <c r="K664" s="189"/>
      <c r="L664" s="39"/>
      <c r="M664" s="190" t="s">
        <v>1</v>
      </c>
      <c r="N664" s="191" t="s">
        <v>39</v>
      </c>
      <c r="O664" s="71"/>
      <c r="P664" s="192">
        <f t="shared" si="11"/>
        <v>0</v>
      </c>
      <c r="Q664" s="192">
        <v>0</v>
      </c>
      <c r="R664" s="192">
        <f t="shared" si="12"/>
        <v>0</v>
      </c>
      <c r="S664" s="192">
        <v>0</v>
      </c>
      <c r="T664" s="193">
        <f t="shared" si="13"/>
        <v>0</v>
      </c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34"/>
      <c r="AR664" s="194" t="s">
        <v>232</v>
      </c>
      <c r="AT664" s="194" t="s">
        <v>140</v>
      </c>
      <c r="AU664" s="194" t="s">
        <v>145</v>
      </c>
      <c r="AY664" s="17" t="s">
        <v>137</v>
      </c>
      <c r="BE664" s="195">
        <f t="shared" si="14"/>
        <v>0</v>
      </c>
      <c r="BF664" s="195">
        <f t="shared" si="15"/>
        <v>0</v>
      </c>
      <c r="BG664" s="195">
        <f t="shared" si="16"/>
        <v>0</v>
      </c>
      <c r="BH664" s="195">
        <f t="shared" si="17"/>
        <v>0</v>
      </c>
      <c r="BI664" s="195">
        <f t="shared" si="18"/>
        <v>0</v>
      </c>
      <c r="BJ664" s="17" t="s">
        <v>145</v>
      </c>
      <c r="BK664" s="195">
        <f t="shared" si="19"/>
        <v>0</v>
      </c>
      <c r="BL664" s="17" t="s">
        <v>232</v>
      </c>
      <c r="BM664" s="194" t="s">
        <v>888</v>
      </c>
    </row>
    <row r="665" spans="1:65" s="2" customFormat="1" ht="33" customHeight="1" x14ac:dyDescent="0.2">
      <c r="A665" s="34"/>
      <c r="B665" s="35"/>
      <c r="C665" s="182" t="s">
        <v>889</v>
      </c>
      <c r="D665" s="182" t="s">
        <v>140</v>
      </c>
      <c r="E665" s="183" t="s">
        <v>890</v>
      </c>
      <c r="F665" s="184" t="s">
        <v>891</v>
      </c>
      <c r="G665" s="185" t="s">
        <v>373</v>
      </c>
      <c r="H665" s="186">
        <v>1.7999999999999999E-2</v>
      </c>
      <c r="I665" s="187"/>
      <c r="J665" s="188">
        <f t="shared" si="10"/>
        <v>0</v>
      </c>
      <c r="K665" s="189"/>
      <c r="L665" s="39"/>
      <c r="M665" s="190" t="s">
        <v>1</v>
      </c>
      <c r="N665" s="191" t="s">
        <v>39</v>
      </c>
      <c r="O665" s="71"/>
      <c r="P665" s="192">
        <f t="shared" si="11"/>
        <v>0</v>
      </c>
      <c r="Q665" s="192">
        <v>0</v>
      </c>
      <c r="R665" s="192">
        <f t="shared" si="12"/>
        <v>0</v>
      </c>
      <c r="S665" s="192">
        <v>0</v>
      </c>
      <c r="T665" s="193">
        <f t="shared" si="13"/>
        <v>0</v>
      </c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  <c r="AE665" s="34"/>
      <c r="AR665" s="194" t="s">
        <v>232</v>
      </c>
      <c r="AT665" s="194" t="s">
        <v>140</v>
      </c>
      <c r="AU665" s="194" t="s">
        <v>145</v>
      </c>
      <c r="AY665" s="17" t="s">
        <v>137</v>
      </c>
      <c r="BE665" s="195">
        <f t="shared" si="14"/>
        <v>0</v>
      </c>
      <c r="BF665" s="195">
        <f t="shared" si="15"/>
        <v>0</v>
      </c>
      <c r="BG665" s="195">
        <f t="shared" si="16"/>
        <v>0</v>
      </c>
      <c r="BH665" s="195">
        <f t="shared" si="17"/>
        <v>0</v>
      </c>
      <c r="BI665" s="195">
        <f t="shared" si="18"/>
        <v>0</v>
      </c>
      <c r="BJ665" s="17" t="s">
        <v>145</v>
      </c>
      <c r="BK665" s="195">
        <f t="shared" si="19"/>
        <v>0</v>
      </c>
      <c r="BL665" s="17" t="s">
        <v>232</v>
      </c>
      <c r="BM665" s="194" t="s">
        <v>892</v>
      </c>
    </row>
    <row r="666" spans="1:65" s="14" customFormat="1" ht="11.25" x14ac:dyDescent="0.2">
      <c r="B666" s="207"/>
      <c r="C666" s="208"/>
      <c r="D666" s="198" t="s">
        <v>147</v>
      </c>
      <c r="E666" s="208"/>
      <c r="F666" s="210" t="s">
        <v>893</v>
      </c>
      <c r="G666" s="208"/>
      <c r="H666" s="211">
        <v>1.7999999999999999E-2</v>
      </c>
      <c r="I666" s="212"/>
      <c r="J666" s="208"/>
      <c r="K666" s="208"/>
      <c r="L666" s="213"/>
      <c r="M666" s="214"/>
      <c r="N666" s="215"/>
      <c r="O666" s="215"/>
      <c r="P666" s="215"/>
      <c r="Q666" s="215"/>
      <c r="R666" s="215"/>
      <c r="S666" s="215"/>
      <c r="T666" s="216"/>
      <c r="AT666" s="217" t="s">
        <v>147</v>
      </c>
      <c r="AU666" s="217" t="s">
        <v>145</v>
      </c>
      <c r="AV666" s="14" t="s">
        <v>145</v>
      </c>
      <c r="AW666" s="14" t="s">
        <v>4</v>
      </c>
      <c r="AX666" s="14" t="s">
        <v>78</v>
      </c>
      <c r="AY666" s="217" t="s">
        <v>137</v>
      </c>
    </row>
    <row r="667" spans="1:65" s="12" customFormat="1" ht="22.9" customHeight="1" x14ac:dyDescent="0.2">
      <c r="B667" s="166"/>
      <c r="C667" s="167"/>
      <c r="D667" s="168" t="s">
        <v>72</v>
      </c>
      <c r="E667" s="180" t="s">
        <v>894</v>
      </c>
      <c r="F667" s="180" t="s">
        <v>895</v>
      </c>
      <c r="G667" s="167"/>
      <c r="H667" s="167"/>
      <c r="I667" s="170"/>
      <c r="J667" s="181">
        <f>BK667</f>
        <v>0</v>
      </c>
      <c r="K667" s="167"/>
      <c r="L667" s="172"/>
      <c r="M667" s="173"/>
      <c r="N667" s="174"/>
      <c r="O667" s="174"/>
      <c r="P667" s="175">
        <f>SUM(P668:P680)</f>
        <v>0</v>
      </c>
      <c r="Q667" s="174"/>
      <c r="R667" s="175">
        <f>SUM(R668:R680)</f>
        <v>4.3680000000000004E-2</v>
      </c>
      <c r="S667" s="174"/>
      <c r="T667" s="176">
        <f>SUM(T668:T680)</f>
        <v>0</v>
      </c>
      <c r="AR667" s="177" t="s">
        <v>145</v>
      </c>
      <c r="AT667" s="178" t="s">
        <v>72</v>
      </c>
      <c r="AU667" s="178" t="s">
        <v>78</v>
      </c>
      <c r="AY667" s="177" t="s">
        <v>137</v>
      </c>
      <c r="BK667" s="179">
        <f>SUM(BK668:BK680)</f>
        <v>0</v>
      </c>
    </row>
    <row r="668" spans="1:65" s="2" customFormat="1" ht="24.2" customHeight="1" x14ac:dyDescent="0.2">
      <c r="A668" s="34"/>
      <c r="B668" s="35"/>
      <c r="C668" s="182" t="s">
        <v>896</v>
      </c>
      <c r="D668" s="182" t="s">
        <v>140</v>
      </c>
      <c r="E668" s="183" t="s">
        <v>897</v>
      </c>
      <c r="F668" s="184" t="s">
        <v>898</v>
      </c>
      <c r="G668" s="185" t="s">
        <v>591</v>
      </c>
      <c r="H668" s="186">
        <v>1</v>
      </c>
      <c r="I668" s="187"/>
      <c r="J668" s="188">
        <f>ROUND(I668*H668,2)</f>
        <v>0</v>
      </c>
      <c r="K668" s="189"/>
      <c r="L668" s="39"/>
      <c r="M668" s="190" t="s">
        <v>1</v>
      </c>
      <c r="N668" s="191" t="s">
        <v>39</v>
      </c>
      <c r="O668" s="71"/>
      <c r="P668" s="192">
        <f>O668*H668</f>
        <v>0</v>
      </c>
      <c r="Q668" s="192">
        <v>2.5200000000000001E-3</v>
      </c>
      <c r="R668" s="192">
        <f>Q668*H668</f>
        <v>2.5200000000000001E-3</v>
      </c>
      <c r="S668" s="192">
        <v>0</v>
      </c>
      <c r="T668" s="193">
        <f>S668*H668</f>
        <v>0</v>
      </c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34"/>
      <c r="AR668" s="194" t="s">
        <v>232</v>
      </c>
      <c r="AT668" s="194" t="s">
        <v>140</v>
      </c>
      <c r="AU668" s="194" t="s">
        <v>145</v>
      </c>
      <c r="AY668" s="17" t="s">
        <v>137</v>
      </c>
      <c r="BE668" s="195">
        <f>IF(N668="základní",J668,0)</f>
        <v>0</v>
      </c>
      <c r="BF668" s="195">
        <f>IF(N668="snížená",J668,0)</f>
        <v>0</v>
      </c>
      <c r="BG668" s="195">
        <f>IF(N668="zákl. přenesená",J668,0)</f>
        <v>0</v>
      </c>
      <c r="BH668" s="195">
        <f>IF(N668="sníž. přenesená",J668,0)</f>
        <v>0</v>
      </c>
      <c r="BI668" s="195">
        <f>IF(N668="nulová",J668,0)</f>
        <v>0</v>
      </c>
      <c r="BJ668" s="17" t="s">
        <v>145</v>
      </c>
      <c r="BK668" s="195">
        <f>ROUND(I668*H668,2)</f>
        <v>0</v>
      </c>
      <c r="BL668" s="17" t="s">
        <v>232</v>
      </c>
      <c r="BM668" s="194" t="s">
        <v>899</v>
      </c>
    </row>
    <row r="669" spans="1:65" s="2" customFormat="1" ht="24.2" customHeight="1" x14ac:dyDescent="0.2">
      <c r="A669" s="34"/>
      <c r="B669" s="35"/>
      <c r="C669" s="229" t="s">
        <v>900</v>
      </c>
      <c r="D669" s="229" t="s">
        <v>416</v>
      </c>
      <c r="E669" s="230" t="s">
        <v>901</v>
      </c>
      <c r="F669" s="231" t="s">
        <v>902</v>
      </c>
      <c r="G669" s="232" t="s">
        <v>143</v>
      </c>
      <c r="H669" s="233">
        <v>1</v>
      </c>
      <c r="I669" s="234"/>
      <c r="J669" s="235">
        <f>ROUND(I669*H669,2)</f>
        <v>0</v>
      </c>
      <c r="K669" s="236"/>
      <c r="L669" s="237"/>
      <c r="M669" s="238" t="s">
        <v>1</v>
      </c>
      <c r="N669" s="239" t="s">
        <v>39</v>
      </c>
      <c r="O669" s="71"/>
      <c r="P669" s="192">
        <f>O669*H669</f>
        <v>0</v>
      </c>
      <c r="Q669" s="192">
        <v>3.4000000000000002E-2</v>
      </c>
      <c r="R669" s="192">
        <f>Q669*H669</f>
        <v>3.4000000000000002E-2</v>
      </c>
      <c r="S669" s="192">
        <v>0</v>
      </c>
      <c r="T669" s="193">
        <f>S669*H669</f>
        <v>0</v>
      </c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  <c r="AE669" s="34"/>
      <c r="AR669" s="194" t="s">
        <v>306</v>
      </c>
      <c r="AT669" s="194" t="s">
        <v>416</v>
      </c>
      <c r="AU669" s="194" t="s">
        <v>145</v>
      </c>
      <c r="AY669" s="17" t="s">
        <v>137</v>
      </c>
      <c r="BE669" s="195">
        <f>IF(N669="základní",J669,0)</f>
        <v>0</v>
      </c>
      <c r="BF669" s="195">
        <f>IF(N669="snížená",J669,0)</f>
        <v>0</v>
      </c>
      <c r="BG669" s="195">
        <f>IF(N669="zákl. přenesená",J669,0)</f>
        <v>0</v>
      </c>
      <c r="BH669" s="195">
        <f>IF(N669="sníž. přenesená",J669,0)</f>
        <v>0</v>
      </c>
      <c r="BI669" s="195">
        <f>IF(N669="nulová",J669,0)</f>
        <v>0</v>
      </c>
      <c r="BJ669" s="17" t="s">
        <v>145</v>
      </c>
      <c r="BK669" s="195">
        <f>ROUND(I669*H669,2)</f>
        <v>0</v>
      </c>
      <c r="BL669" s="17" t="s">
        <v>232</v>
      </c>
      <c r="BM669" s="194" t="s">
        <v>903</v>
      </c>
    </row>
    <row r="670" spans="1:65" s="2" customFormat="1" ht="16.5" customHeight="1" x14ac:dyDescent="0.2">
      <c r="A670" s="34"/>
      <c r="B670" s="35"/>
      <c r="C670" s="229" t="s">
        <v>904</v>
      </c>
      <c r="D670" s="229" t="s">
        <v>416</v>
      </c>
      <c r="E670" s="230" t="s">
        <v>905</v>
      </c>
      <c r="F670" s="231" t="s">
        <v>906</v>
      </c>
      <c r="G670" s="232" t="s">
        <v>143</v>
      </c>
      <c r="H670" s="233">
        <v>1</v>
      </c>
      <c r="I670" s="234"/>
      <c r="J670" s="235">
        <f>ROUND(I670*H670,2)</f>
        <v>0</v>
      </c>
      <c r="K670" s="236"/>
      <c r="L670" s="237"/>
      <c r="M670" s="238" t="s">
        <v>1</v>
      </c>
      <c r="N670" s="239" t="s">
        <v>39</v>
      </c>
      <c r="O670" s="71"/>
      <c r="P670" s="192">
        <f>O670*H670</f>
        <v>0</v>
      </c>
      <c r="Q670" s="192">
        <v>8.0000000000000004E-4</v>
      </c>
      <c r="R670" s="192">
        <f>Q670*H670</f>
        <v>8.0000000000000004E-4</v>
      </c>
      <c r="S670" s="192">
        <v>0</v>
      </c>
      <c r="T670" s="193">
        <f>S670*H670</f>
        <v>0</v>
      </c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34"/>
      <c r="AR670" s="194" t="s">
        <v>306</v>
      </c>
      <c r="AT670" s="194" t="s">
        <v>416</v>
      </c>
      <c r="AU670" s="194" t="s">
        <v>145</v>
      </c>
      <c r="AY670" s="17" t="s">
        <v>137</v>
      </c>
      <c r="BE670" s="195">
        <f>IF(N670="základní",J670,0)</f>
        <v>0</v>
      </c>
      <c r="BF670" s="195">
        <f>IF(N670="snížená",J670,0)</f>
        <v>0</v>
      </c>
      <c r="BG670" s="195">
        <f>IF(N670="zákl. přenesená",J670,0)</f>
        <v>0</v>
      </c>
      <c r="BH670" s="195">
        <f>IF(N670="sníž. přenesená",J670,0)</f>
        <v>0</v>
      </c>
      <c r="BI670" s="195">
        <f>IF(N670="nulová",J670,0)</f>
        <v>0</v>
      </c>
      <c r="BJ670" s="17" t="s">
        <v>145</v>
      </c>
      <c r="BK670" s="195">
        <f>ROUND(I670*H670,2)</f>
        <v>0</v>
      </c>
      <c r="BL670" s="17" t="s">
        <v>232</v>
      </c>
      <c r="BM670" s="194" t="s">
        <v>907</v>
      </c>
    </row>
    <row r="671" spans="1:65" s="2" customFormat="1" ht="37.9" customHeight="1" x14ac:dyDescent="0.2">
      <c r="A671" s="34"/>
      <c r="B671" s="35"/>
      <c r="C671" s="182" t="s">
        <v>908</v>
      </c>
      <c r="D671" s="182" t="s">
        <v>140</v>
      </c>
      <c r="E671" s="183" t="s">
        <v>909</v>
      </c>
      <c r="F671" s="184" t="s">
        <v>910</v>
      </c>
      <c r="G671" s="185" t="s">
        <v>591</v>
      </c>
      <c r="H671" s="186">
        <v>1</v>
      </c>
      <c r="I671" s="187"/>
      <c r="J671" s="188">
        <f>ROUND(I671*H671,2)</f>
        <v>0</v>
      </c>
      <c r="K671" s="189"/>
      <c r="L671" s="39"/>
      <c r="M671" s="190" t="s">
        <v>1</v>
      </c>
      <c r="N671" s="191" t="s">
        <v>39</v>
      </c>
      <c r="O671" s="71"/>
      <c r="P671" s="192">
        <f>O671*H671</f>
        <v>0</v>
      </c>
      <c r="Q671" s="192">
        <v>8.9999999999999998E-4</v>
      </c>
      <c r="R671" s="192">
        <f>Q671*H671</f>
        <v>8.9999999999999998E-4</v>
      </c>
      <c r="S671" s="192">
        <v>0</v>
      </c>
      <c r="T671" s="193">
        <f>S671*H671</f>
        <v>0</v>
      </c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34"/>
      <c r="AR671" s="194" t="s">
        <v>232</v>
      </c>
      <c r="AT671" s="194" t="s">
        <v>140</v>
      </c>
      <c r="AU671" s="194" t="s">
        <v>145</v>
      </c>
      <c r="AY671" s="17" t="s">
        <v>137</v>
      </c>
      <c r="BE671" s="195">
        <f>IF(N671="základní",J671,0)</f>
        <v>0</v>
      </c>
      <c r="BF671" s="195">
        <f>IF(N671="snížená",J671,0)</f>
        <v>0</v>
      </c>
      <c r="BG671" s="195">
        <f>IF(N671="zákl. přenesená",J671,0)</f>
        <v>0</v>
      </c>
      <c r="BH671" s="195">
        <f>IF(N671="sníž. přenesená",J671,0)</f>
        <v>0</v>
      </c>
      <c r="BI671" s="195">
        <f>IF(N671="nulová",J671,0)</f>
        <v>0</v>
      </c>
      <c r="BJ671" s="17" t="s">
        <v>145</v>
      </c>
      <c r="BK671" s="195">
        <f>ROUND(I671*H671,2)</f>
        <v>0</v>
      </c>
      <c r="BL671" s="17" t="s">
        <v>232</v>
      </c>
      <c r="BM671" s="194" t="s">
        <v>911</v>
      </c>
    </row>
    <row r="672" spans="1:65" s="14" customFormat="1" ht="11.25" x14ac:dyDescent="0.2">
      <c r="B672" s="207"/>
      <c r="C672" s="208"/>
      <c r="D672" s="198" t="s">
        <v>147</v>
      </c>
      <c r="E672" s="209" t="s">
        <v>1</v>
      </c>
      <c r="F672" s="210" t="s">
        <v>78</v>
      </c>
      <c r="G672" s="208"/>
      <c r="H672" s="211">
        <v>1</v>
      </c>
      <c r="I672" s="212"/>
      <c r="J672" s="208"/>
      <c r="K672" s="208"/>
      <c r="L672" s="213"/>
      <c r="M672" s="214"/>
      <c r="N672" s="215"/>
      <c r="O672" s="215"/>
      <c r="P672" s="215"/>
      <c r="Q672" s="215"/>
      <c r="R672" s="215"/>
      <c r="S672" s="215"/>
      <c r="T672" s="216"/>
      <c r="AT672" s="217" t="s">
        <v>147</v>
      </c>
      <c r="AU672" s="217" t="s">
        <v>145</v>
      </c>
      <c r="AV672" s="14" t="s">
        <v>145</v>
      </c>
      <c r="AW672" s="14" t="s">
        <v>30</v>
      </c>
      <c r="AX672" s="14" t="s">
        <v>78</v>
      </c>
      <c r="AY672" s="217" t="s">
        <v>137</v>
      </c>
    </row>
    <row r="673" spans="1:65" s="2" customFormat="1" ht="16.5" customHeight="1" x14ac:dyDescent="0.2">
      <c r="A673" s="34"/>
      <c r="B673" s="35"/>
      <c r="C673" s="229" t="s">
        <v>912</v>
      </c>
      <c r="D673" s="229" t="s">
        <v>416</v>
      </c>
      <c r="E673" s="230" t="s">
        <v>913</v>
      </c>
      <c r="F673" s="231" t="s">
        <v>914</v>
      </c>
      <c r="G673" s="232" t="s">
        <v>143</v>
      </c>
      <c r="H673" s="233">
        <v>1</v>
      </c>
      <c r="I673" s="234"/>
      <c r="J673" s="235">
        <f>ROUND(I673*H673,2)</f>
        <v>0</v>
      </c>
      <c r="K673" s="236"/>
      <c r="L673" s="237"/>
      <c r="M673" s="238" t="s">
        <v>1</v>
      </c>
      <c r="N673" s="239" t="s">
        <v>39</v>
      </c>
      <c r="O673" s="71"/>
      <c r="P673" s="192">
        <f>O673*H673</f>
        <v>0</v>
      </c>
      <c r="Q673" s="192">
        <v>4.2000000000000002E-4</v>
      </c>
      <c r="R673" s="192">
        <f>Q673*H673</f>
        <v>4.2000000000000002E-4</v>
      </c>
      <c r="S673" s="192">
        <v>0</v>
      </c>
      <c r="T673" s="193">
        <f>S673*H673</f>
        <v>0</v>
      </c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34"/>
      <c r="AR673" s="194" t="s">
        <v>306</v>
      </c>
      <c r="AT673" s="194" t="s">
        <v>416</v>
      </c>
      <c r="AU673" s="194" t="s">
        <v>145</v>
      </c>
      <c r="AY673" s="17" t="s">
        <v>137</v>
      </c>
      <c r="BE673" s="195">
        <f>IF(N673="základní",J673,0)</f>
        <v>0</v>
      </c>
      <c r="BF673" s="195">
        <f>IF(N673="snížená",J673,0)</f>
        <v>0</v>
      </c>
      <c r="BG673" s="195">
        <f>IF(N673="zákl. přenesená",J673,0)</f>
        <v>0</v>
      </c>
      <c r="BH673" s="195">
        <f>IF(N673="sníž. přenesená",J673,0)</f>
        <v>0</v>
      </c>
      <c r="BI673" s="195">
        <f>IF(N673="nulová",J673,0)</f>
        <v>0</v>
      </c>
      <c r="BJ673" s="17" t="s">
        <v>145</v>
      </c>
      <c r="BK673" s="195">
        <f>ROUND(I673*H673,2)</f>
        <v>0</v>
      </c>
      <c r="BL673" s="17" t="s">
        <v>232</v>
      </c>
      <c r="BM673" s="194" t="s">
        <v>915</v>
      </c>
    </row>
    <row r="674" spans="1:65" s="2" customFormat="1" ht="37.9" customHeight="1" x14ac:dyDescent="0.2">
      <c r="A674" s="34"/>
      <c r="B674" s="35"/>
      <c r="C674" s="182" t="s">
        <v>916</v>
      </c>
      <c r="D674" s="182" t="s">
        <v>140</v>
      </c>
      <c r="E674" s="183" t="s">
        <v>917</v>
      </c>
      <c r="F674" s="184" t="s">
        <v>918</v>
      </c>
      <c r="G674" s="185" t="s">
        <v>591</v>
      </c>
      <c r="H674" s="186">
        <v>1</v>
      </c>
      <c r="I674" s="187"/>
      <c r="J674" s="188">
        <f>ROUND(I674*H674,2)</f>
        <v>0</v>
      </c>
      <c r="K674" s="189"/>
      <c r="L674" s="39"/>
      <c r="M674" s="190" t="s">
        <v>1</v>
      </c>
      <c r="N674" s="191" t="s">
        <v>39</v>
      </c>
      <c r="O674" s="71"/>
      <c r="P674" s="192">
        <f>O674*H674</f>
        <v>0</v>
      </c>
      <c r="Q674" s="192">
        <v>1.5200000000000001E-3</v>
      </c>
      <c r="R674" s="192">
        <f>Q674*H674</f>
        <v>1.5200000000000001E-3</v>
      </c>
      <c r="S674" s="192">
        <v>0</v>
      </c>
      <c r="T674" s="193">
        <f>S674*H674</f>
        <v>0</v>
      </c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34"/>
      <c r="AR674" s="194" t="s">
        <v>232</v>
      </c>
      <c r="AT674" s="194" t="s">
        <v>140</v>
      </c>
      <c r="AU674" s="194" t="s">
        <v>145</v>
      </c>
      <c r="AY674" s="17" t="s">
        <v>137</v>
      </c>
      <c r="BE674" s="195">
        <f>IF(N674="základní",J674,0)</f>
        <v>0</v>
      </c>
      <c r="BF674" s="195">
        <f>IF(N674="snížená",J674,0)</f>
        <v>0</v>
      </c>
      <c r="BG674" s="195">
        <f>IF(N674="zákl. přenesená",J674,0)</f>
        <v>0</v>
      </c>
      <c r="BH674" s="195">
        <f>IF(N674="sníž. přenesená",J674,0)</f>
        <v>0</v>
      </c>
      <c r="BI674" s="195">
        <f>IF(N674="nulová",J674,0)</f>
        <v>0</v>
      </c>
      <c r="BJ674" s="17" t="s">
        <v>145</v>
      </c>
      <c r="BK674" s="195">
        <f>ROUND(I674*H674,2)</f>
        <v>0</v>
      </c>
      <c r="BL674" s="17" t="s">
        <v>232</v>
      </c>
      <c r="BM674" s="194" t="s">
        <v>919</v>
      </c>
    </row>
    <row r="675" spans="1:65" s="14" customFormat="1" ht="11.25" x14ac:dyDescent="0.2">
      <c r="B675" s="207"/>
      <c r="C675" s="208"/>
      <c r="D675" s="198" t="s">
        <v>147</v>
      </c>
      <c r="E675" s="209" t="s">
        <v>1</v>
      </c>
      <c r="F675" s="210" t="s">
        <v>78</v>
      </c>
      <c r="G675" s="208"/>
      <c r="H675" s="211">
        <v>1</v>
      </c>
      <c r="I675" s="212"/>
      <c r="J675" s="208"/>
      <c r="K675" s="208"/>
      <c r="L675" s="213"/>
      <c r="M675" s="214"/>
      <c r="N675" s="215"/>
      <c r="O675" s="215"/>
      <c r="P675" s="215"/>
      <c r="Q675" s="215"/>
      <c r="R675" s="215"/>
      <c r="S675" s="215"/>
      <c r="T675" s="216"/>
      <c r="AT675" s="217" t="s">
        <v>147</v>
      </c>
      <c r="AU675" s="217" t="s">
        <v>145</v>
      </c>
      <c r="AV675" s="14" t="s">
        <v>145</v>
      </c>
      <c r="AW675" s="14" t="s">
        <v>30</v>
      </c>
      <c r="AX675" s="14" t="s">
        <v>78</v>
      </c>
      <c r="AY675" s="217" t="s">
        <v>137</v>
      </c>
    </row>
    <row r="676" spans="1:65" s="2" customFormat="1" ht="24.2" customHeight="1" x14ac:dyDescent="0.2">
      <c r="A676" s="34"/>
      <c r="B676" s="35"/>
      <c r="C676" s="182" t="s">
        <v>920</v>
      </c>
      <c r="D676" s="182" t="s">
        <v>140</v>
      </c>
      <c r="E676" s="183" t="s">
        <v>921</v>
      </c>
      <c r="F676" s="184" t="s">
        <v>922</v>
      </c>
      <c r="G676" s="185" t="s">
        <v>161</v>
      </c>
      <c r="H676" s="186">
        <v>8</v>
      </c>
      <c r="I676" s="187"/>
      <c r="J676" s="188">
        <f>ROUND(I676*H676,2)</f>
        <v>0</v>
      </c>
      <c r="K676" s="189"/>
      <c r="L676" s="39"/>
      <c r="M676" s="190" t="s">
        <v>1</v>
      </c>
      <c r="N676" s="191" t="s">
        <v>39</v>
      </c>
      <c r="O676" s="71"/>
      <c r="P676" s="192">
        <f>O676*H676</f>
        <v>0</v>
      </c>
      <c r="Q676" s="192">
        <v>4.4000000000000002E-4</v>
      </c>
      <c r="R676" s="192">
        <f>Q676*H676</f>
        <v>3.5200000000000001E-3</v>
      </c>
      <c r="S676" s="192">
        <v>0</v>
      </c>
      <c r="T676" s="193">
        <f>S676*H676</f>
        <v>0</v>
      </c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R676" s="194" t="s">
        <v>232</v>
      </c>
      <c r="AT676" s="194" t="s">
        <v>140</v>
      </c>
      <c r="AU676" s="194" t="s">
        <v>145</v>
      </c>
      <c r="AY676" s="17" t="s">
        <v>137</v>
      </c>
      <c r="BE676" s="195">
        <f>IF(N676="základní",J676,0)</f>
        <v>0</v>
      </c>
      <c r="BF676" s="195">
        <f>IF(N676="snížená",J676,0)</f>
        <v>0</v>
      </c>
      <c r="BG676" s="195">
        <f>IF(N676="zákl. přenesená",J676,0)</f>
        <v>0</v>
      </c>
      <c r="BH676" s="195">
        <f>IF(N676="sníž. přenesená",J676,0)</f>
        <v>0</v>
      </c>
      <c r="BI676" s="195">
        <f>IF(N676="nulová",J676,0)</f>
        <v>0</v>
      </c>
      <c r="BJ676" s="17" t="s">
        <v>145</v>
      </c>
      <c r="BK676" s="195">
        <f>ROUND(I676*H676,2)</f>
        <v>0</v>
      </c>
      <c r="BL676" s="17" t="s">
        <v>232</v>
      </c>
      <c r="BM676" s="194" t="s">
        <v>923</v>
      </c>
    </row>
    <row r="677" spans="1:65" s="14" customFormat="1" ht="11.25" x14ac:dyDescent="0.2">
      <c r="B677" s="207"/>
      <c r="C677" s="208"/>
      <c r="D677" s="198" t="s">
        <v>147</v>
      </c>
      <c r="E677" s="209" t="s">
        <v>1</v>
      </c>
      <c r="F677" s="210" t="s">
        <v>149</v>
      </c>
      <c r="G677" s="208"/>
      <c r="H677" s="211">
        <v>8</v>
      </c>
      <c r="I677" s="212"/>
      <c r="J677" s="208"/>
      <c r="K677" s="208"/>
      <c r="L677" s="213"/>
      <c r="M677" s="214"/>
      <c r="N677" s="215"/>
      <c r="O677" s="215"/>
      <c r="P677" s="215"/>
      <c r="Q677" s="215"/>
      <c r="R677" s="215"/>
      <c r="S677" s="215"/>
      <c r="T677" s="216"/>
      <c r="AT677" s="217" t="s">
        <v>147</v>
      </c>
      <c r="AU677" s="217" t="s">
        <v>145</v>
      </c>
      <c r="AV677" s="14" t="s">
        <v>145</v>
      </c>
      <c r="AW677" s="14" t="s">
        <v>30</v>
      </c>
      <c r="AX677" s="14" t="s">
        <v>78</v>
      </c>
      <c r="AY677" s="217" t="s">
        <v>137</v>
      </c>
    </row>
    <row r="678" spans="1:65" s="2" customFormat="1" ht="24.2" customHeight="1" x14ac:dyDescent="0.2">
      <c r="A678" s="34"/>
      <c r="B678" s="35"/>
      <c r="C678" s="182" t="s">
        <v>924</v>
      </c>
      <c r="D678" s="182" t="s">
        <v>140</v>
      </c>
      <c r="E678" s="183" t="s">
        <v>925</v>
      </c>
      <c r="F678" s="184" t="s">
        <v>926</v>
      </c>
      <c r="G678" s="185" t="s">
        <v>373</v>
      </c>
      <c r="H678" s="186">
        <v>4.3999999999999997E-2</v>
      </c>
      <c r="I678" s="187"/>
      <c r="J678" s="188">
        <f>ROUND(I678*H678,2)</f>
        <v>0</v>
      </c>
      <c r="K678" s="189"/>
      <c r="L678" s="39"/>
      <c r="M678" s="190" t="s">
        <v>1</v>
      </c>
      <c r="N678" s="191" t="s">
        <v>39</v>
      </c>
      <c r="O678" s="71"/>
      <c r="P678" s="192">
        <f>O678*H678</f>
        <v>0</v>
      </c>
      <c r="Q678" s="192">
        <v>0</v>
      </c>
      <c r="R678" s="192">
        <f>Q678*H678</f>
        <v>0</v>
      </c>
      <c r="S678" s="192">
        <v>0</v>
      </c>
      <c r="T678" s="193">
        <f>S678*H678</f>
        <v>0</v>
      </c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34"/>
      <c r="AR678" s="194" t="s">
        <v>232</v>
      </c>
      <c r="AT678" s="194" t="s">
        <v>140</v>
      </c>
      <c r="AU678" s="194" t="s">
        <v>145</v>
      </c>
      <c r="AY678" s="17" t="s">
        <v>137</v>
      </c>
      <c r="BE678" s="195">
        <f>IF(N678="základní",J678,0)</f>
        <v>0</v>
      </c>
      <c r="BF678" s="195">
        <f>IF(N678="snížená",J678,0)</f>
        <v>0</v>
      </c>
      <c r="BG678" s="195">
        <f>IF(N678="zákl. přenesená",J678,0)</f>
        <v>0</v>
      </c>
      <c r="BH678" s="195">
        <f>IF(N678="sníž. přenesená",J678,0)</f>
        <v>0</v>
      </c>
      <c r="BI678" s="195">
        <f>IF(N678="nulová",J678,0)</f>
        <v>0</v>
      </c>
      <c r="BJ678" s="17" t="s">
        <v>145</v>
      </c>
      <c r="BK678" s="195">
        <f>ROUND(I678*H678,2)</f>
        <v>0</v>
      </c>
      <c r="BL678" s="17" t="s">
        <v>232</v>
      </c>
      <c r="BM678" s="194" t="s">
        <v>927</v>
      </c>
    </row>
    <row r="679" spans="1:65" s="2" customFormat="1" ht="24.2" customHeight="1" x14ac:dyDescent="0.2">
      <c r="A679" s="34"/>
      <c r="B679" s="35"/>
      <c r="C679" s="182" t="s">
        <v>928</v>
      </c>
      <c r="D679" s="182" t="s">
        <v>140</v>
      </c>
      <c r="E679" s="183" t="s">
        <v>929</v>
      </c>
      <c r="F679" s="184" t="s">
        <v>930</v>
      </c>
      <c r="G679" s="185" t="s">
        <v>373</v>
      </c>
      <c r="H679" s="186">
        <v>8.7999999999999995E-2</v>
      </c>
      <c r="I679" s="187"/>
      <c r="J679" s="188">
        <f>ROUND(I679*H679,2)</f>
        <v>0</v>
      </c>
      <c r="K679" s="189"/>
      <c r="L679" s="39"/>
      <c r="M679" s="190" t="s">
        <v>1</v>
      </c>
      <c r="N679" s="191" t="s">
        <v>39</v>
      </c>
      <c r="O679" s="71"/>
      <c r="P679" s="192">
        <f>O679*H679</f>
        <v>0</v>
      </c>
      <c r="Q679" s="192">
        <v>0</v>
      </c>
      <c r="R679" s="192">
        <f>Q679*H679</f>
        <v>0</v>
      </c>
      <c r="S679" s="192">
        <v>0</v>
      </c>
      <c r="T679" s="193">
        <f>S679*H679</f>
        <v>0</v>
      </c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34"/>
      <c r="AR679" s="194" t="s">
        <v>232</v>
      </c>
      <c r="AT679" s="194" t="s">
        <v>140</v>
      </c>
      <c r="AU679" s="194" t="s">
        <v>145</v>
      </c>
      <c r="AY679" s="17" t="s">
        <v>137</v>
      </c>
      <c r="BE679" s="195">
        <f>IF(N679="základní",J679,0)</f>
        <v>0</v>
      </c>
      <c r="BF679" s="195">
        <f>IF(N679="snížená",J679,0)</f>
        <v>0</v>
      </c>
      <c r="BG679" s="195">
        <f>IF(N679="zákl. přenesená",J679,0)</f>
        <v>0</v>
      </c>
      <c r="BH679" s="195">
        <f>IF(N679="sníž. přenesená",J679,0)</f>
        <v>0</v>
      </c>
      <c r="BI679" s="195">
        <f>IF(N679="nulová",J679,0)</f>
        <v>0</v>
      </c>
      <c r="BJ679" s="17" t="s">
        <v>145</v>
      </c>
      <c r="BK679" s="195">
        <f>ROUND(I679*H679,2)</f>
        <v>0</v>
      </c>
      <c r="BL679" s="17" t="s">
        <v>232</v>
      </c>
      <c r="BM679" s="194" t="s">
        <v>931</v>
      </c>
    </row>
    <row r="680" spans="1:65" s="14" customFormat="1" ht="11.25" x14ac:dyDescent="0.2">
      <c r="B680" s="207"/>
      <c r="C680" s="208"/>
      <c r="D680" s="198" t="s">
        <v>147</v>
      </c>
      <c r="E680" s="208"/>
      <c r="F680" s="210" t="s">
        <v>932</v>
      </c>
      <c r="G680" s="208"/>
      <c r="H680" s="211">
        <v>8.7999999999999995E-2</v>
      </c>
      <c r="I680" s="212"/>
      <c r="J680" s="208"/>
      <c r="K680" s="208"/>
      <c r="L680" s="213"/>
      <c r="M680" s="214"/>
      <c r="N680" s="215"/>
      <c r="O680" s="215"/>
      <c r="P680" s="215"/>
      <c r="Q680" s="215"/>
      <c r="R680" s="215"/>
      <c r="S680" s="215"/>
      <c r="T680" s="216"/>
      <c r="AT680" s="217" t="s">
        <v>147</v>
      </c>
      <c r="AU680" s="217" t="s">
        <v>145</v>
      </c>
      <c r="AV680" s="14" t="s">
        <v>145</v>
      </c>
      <c r="AW680" s="14" t="s">
        <v>4</v>
      </c>
      <c r="AX680" s="14" t="s">
        <v>78</v>
      </c>
      <c r="AY680" s="217" t="s">
        <v>137</v>
      </c>
    </row>
    <row r="681" spans="1:65" s="12" customFormat="1" ht="22.9" customHeight="1" x14ac:dyDescent="0.2">
      <c r="B681" s="166"/>
      <c r="C681" s="167"/>
      <c r="D681" s="168" t="s">
        <v>72</v>
      </c>
      <c r="E681" s="180" t="s">
        <v>933</v>
      </c>
      <c r="F681" s="180" t="s">
        <v>934</v>
      </c>
      <c r="G681" s="167"/>
      <c r="H681" s="167"/>
      <c r="I681" s="170"/>
      <c r="J681" s="181">
        <f>BK681</f>
        <v>0</v>
      </c>
      <c r="K681" s="167"/>
      <c r="L681" s="172"/>
      <c r="M681" s="173"/>
      <c r="N681" s="174"/>
      <c r="O681" s="174"/>
      <c r="P681" s="175">
        <f>SUM(P682:P698)</f>
        <v>0</v>
      </c>
      <c r="Q681" s="174"/>
      <c r="R681" s="175">
        <f>SUM(R682:R698)</f>
        <v>2.4269999999999996E-2</v>
      </c>
      <c r="S681" s="174"/>
      <c r="T681" s="176">
        <f>SUM(T682:T698)</f>
        <v>0</v>
      </c>
      <c r="AR681" s="177" t="s">
        <v>145</v>
      </c>
      <c r="AT681" s="178" t="s">
        <v>72</v>
      </c>
      <c r="AU681" s="178" t="s">
        <v>78</v>
      </c>
      <c r="AY681" s="177" t="s">
        <v>137</v>
      </c>
      <c r="BK681" s="179">
        <f>SUM(BK682:BK698)</f>
        <v>0</v>
      </c>
    </row>
    <row r="682" spans="1:65" s="2" customFormat="1" ht="24.2" customHeight="1" x14ac:dyDescent="0.2">
      <c r="A682" s="34"/>
      <c r="B682" s="35"/>
      <c r="C682" s="182" t="s">
        <v>935</v>
      </c>
      <c r="D682" s="182" t="s">
        <v>140</v>
      </c>
      <c r="E682" s="183" t="s">
        <v>936</v>
      </c>
      <c r="F682" s="184" t="s">
        <v>937</v>
      </c>
      <c r="G682" s="185" t="s">
        <v>161</v>
      </c>
      <c r="H682" s="186">
        <v>20</v>
      </c>
      <c r="I682" s="187"/>
      <c r="J682" s="188">
        <f>ROUND(I682*H682,2)</f>
        <v>0</v>
      </c>
      <c r="K682" s="189"/>
      <c r="L682" s="39"/>
      <c r="M682" s="190" t="s">
        <v>1</v>
      </c>
      <c r="N682" s="191" t="s">
        <v>39</v>
      </c>
      <c r="O682" s="71"/>
      <c r="P682" s="192">
        <f>O682*H682</f>
        <v>0</v>
      </c>
      <c r="Q682" s="192">
        <v>4.6000000000000001E-4</v>
      </c>
      <c r="R682" s="192">
        <f>Q682*H682</f>
        <v>9.1999999999999998E-3</v>
      </c>
      <c r="S682" s="192">
        <v>0</v>
      </c>
      <c r="T682" s="193">
        <f>S682*H682</f>
        <v>0</v>
      </c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R682" s="194" t="s">
        <v>232</v>
      </c>
      <c r="AT682" s="194" t="s">
        <v>140</v>
      </c>
      <c r="AU682" s="194" t="s">
        <v>145</v>
      </c>
      <c r="AY682" s="17" t="s">
        <v>137</v>
      </c>
      <c r="BE682" s="195">
        <f>IF(N682="základní",J682,0)</f>
        <v>0</v>
      </c>
      <c r="BF682" s="195">
        <f>IF(N682="snížená",J682,0)</f>
        <v>0</v>
      </c>
      <c r="BG682" s="195">
        <f>IF(N682="zákl. přenesená",J682,0)</f>
        <v>0</v>
      </c>
      <c r="BH682" s="195">
        <f>IF(N682="sníž. přenesená",J682,0)</f>
        <v>0</v>
      </c>
      <c r="BI682" s="195">
        <f>IF(N682="nulová",J682,0)</f>
        <v>0</v>
      </c>
      <c r="BJ682" s="17" t="s">
        <v>145</v>
      </c>
      <c r="BK682" s="195">
        <f>ROUND(I682*H682,2)</f>
        <v>0</v>
      </c>
      <c r="BL682" s="17" t="s">
        <v>232</v>
      </c>
      <c r="BM682" s="194" t="s">
        <v>938</v>
      </c>
    </row>
    <row r="683" spans="1:65" s="14" customFormat="1" ht="11.25" x14ac:dyDescent="0.2">
      <c r="B683" s="207"/>
      <c r="C683" s="208"/>
      <c r="D683" s="198" t="s">
        <v>147</v>
      </c>
      <c r="E683" s="209" t="s">
        <v>1</v>
      </c>
      <c r="F683" s="210" t="s">
        <v>253</v>
      </c>
      <c r="G683" s="208"/>
      <c r="H683" s="211">
        <v>20</v>
      </c>
      <c r="I683" s="212"/>
      <c r="J683" s="208"/>
      <c r="K683" s="208"/>
      <c r="L683" s="213"/>
      <c r="M683" s="214"/>
      <c r="N683" s="215"/>
      <c r="O683" s="215"/>
      <c r="P683" s="215"/>
      <c r="Q683" s="215"/>
      <c r="R683" s="215"/>
      <c r="S683" s="215"/>
      <c r="T683" s="216"/>
      <c r="AT683" s="217" t="s">
        <v>147</v>
      </c>
      <c r="AU683" s="217" t="s">
        <v>145</v>
      </c>
      <c r="AV683" s="14" t="s">
        <v>145</v>
      </c>
      <c r="AW683" s="14" t="s">
        <v>30</v>
      </c>
      <c r="AX683" s="14" t="s">
        <v>78</v>
      </c>
      <c r="AY683" s="217" t="s">
        <v>137</v>
      </c>
    </row>
    <row r="684" spans="1:65" s="2" customFormat="1" ht="24.2" customHeight="1" x14ac:dyDescent="0.2">
      <c r="A684" s="34"/>
      <c r="B684" s="35"/>
      <c r="C684" s="182" t="s">
        <v>939</v>
      </c>
      <c r="D684" s="182" t="s">
        <v>140</v>
      </c>
      <c r="E684" s="183" t="s">
        <v>940</v>
      </c>
      <c r="F684" s="184" t="s">
        <v>941</v>
      </c>
      <c r="G684" s="185" t="s">
        <v>161</v>
      </c>
      <c r="H684" s="186">
        <v>6</v>
      </c>
      <c r="I684" s="187"/>
      <c r="J684" s="188">
        <f>ROUND(I684*H684,2)</f>
        <v>0</v>
      </c>
      <c r="K684" s="189"/>
      <c r="L684" s="39"/>
      <c r="M684" s="190" t="s">
        <v>1</v>
      </c>
      <c r="N684" s="191" t="s">
        <v>39</v>
      </c>
      <c r="O684" s="71"/>
      <c r="P684" s="192">
        <f>O684*H684</f>
        <v>0</v>
      </c>
      <c r="Q684" s="192">
        <v>5.5000000000000003E-4</v>
      </c>
      <c r="R684" s="192">
        <f>Q684*H684</f>
        <v>3.3E-3</v>
      </c>
      <c r="S684" s="192">
        <v>0</v>
      </c>
      <c r="T684" s="193">
        <f>S684*H684</f>
        <v>0</v>
      </c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R684" s="194" t="s">
        <v>232</v>
      </c>
      <c r="AT684" s="194" t="s">
        <v>140</v>
      </c>
      <c r="AU684" s="194" t="s">
        <v>145</v>
      </c>
      <c r="AY684" s="17" t="s">
        <v>137</v>
      </c>
      <c r="BE684" s="195">
        <f>IF(N684="základní",J684,0)</f>
        <v>0</v>
      </c>
      <c r="BF684" s="195">
        <f>IF(N684="snížená",J684,0)</f>
        <v>0</v>
      </c>
      <c r="BG684" s="195">
        <f>IF(N684="zákl. přenesená",J684,0)</f>
        <v>0</v>
      </c>
      <c r="BH684" s="195">
        <f>IF(N684="sníž. přenesená",J684,0)</f>
        <v>0</v>
      </c>
      <c r="BI684" s="195">
        <f>IF(N684="nulová",J684,0)</f>
        <v>0</v>
      </c>
      <c r="BJ684" s="17" t="s">
        <v>145</v>
      </c>
      <c r="BK684" s="195">
        <f>ROUND(I684*H684,2)</f>
        <v>0</v>
      </c>
      <c r="BL684" s="17" t="s">
        <v>232</v>
      </c>
      <c r="BM684" s="194" t="s">
        <v>942</v>
      </c>
    </row>
    <row r="685" spans="1:65" s="14" customFormat="1" ht="11.25" x14ac:dyDescent="0.2">
      <c r="B685" s="207"/>
      <c r="C685" s="208"/>
      <c r="D685" s="198" t="s">
        <v>147</v>
      </c>
      <c r="E685" s="209" t="s">
        <v>1</v>
      </c>
      <c r="F685" s="210" t="s">
        <v>158</v>
      </c>
      <c r="G685" s="208"/>
      <c r="H685" s="211">
        <v>6</v>
      </c>
      <c r="I685" s="212"/>
      <c r="J685" s="208"/>
      <c r="K685" s="208"/>
      <c r="L685" s="213"/>
      <c r="M685" s="214"/>
      <c r="N685" s="215"/>
      <c r="O685" s="215"/>
      <c r="P685" s="215"/>
      <c r="Q685" s="215"/>
      <c r="R685" s="215"/>
      <c r="S685" s="215"/>
      <c r="T685" s="216"/>
      <c r="AT685" s="217" t="s">
        <v>147</v>
      </c>
      <c r="AU685" s="217" t="s">
        <v>145</v>
      </c>
      <c r="AV685" s="14" t="s">
        <v>145</v>
      </c>
      <c r="AW685" s="14" t="s">
        <v>30</v>
      </c>
      <c r="AX685" s="14" t="s">
        <v>78</v>
      </c>
      <c r="AY685" s="217" t="s">
        <v>137</v>
      </c>
    </row>
    <row r="686" spans="1:65" s="2" customFormat="1" ht="24.2" customHeight="1" x14ac:dyDescent="0.2">
      <c r="A686" s="34"/>
      <c r="B686" s="35"/>
      <c r="C686" s="182" t="s">
        <v>943</v>
      </c>
      <c r="D686" s="182" t="s">
        <v>140</v>
      </c>
      <c r="E686" s="183" t="s">
        <v>944</v>
      </c>
      <c r="F686" s="184" t="s">
        <v>715</v>
      </c>
      <c r="G686" s="185" t="s">
        <v>161</v>
      </c>
      <c r="H686" s="186">
        <v>6</v>
      </c>
      <c r="I686" s="187"/>
      <c r="J686" s="188">
        <f>ROUND(I686*H686,2)</f>
        <v>0</v>
      </c>
      <c r="K686" s="189"/>
      <c r="L686" s="39"/>
      <c r="M686" s="190" t="s">
        <v>1</v>
      </c>
      <c r="N686" s="191" t="s">
        <v>39</v>
      </c>
      <c r="O686" s="71"/>
      <c r="P686" s="192">
        <f>O686*H686</f>
        <v>0</v>
      </c>
      <c r="Q686" s="192">
        <v>6.9999999999999999E-4</v>
      </c>
      <c r="R686" s="192">
        <f>Q686*H686</f>
        <v>4.1999999999999997E-3</v>
      </c>
      <c r="S686" s="192">
        <v>0</v>
      </c>
      <c r="T686" s="193">
        <f>S686*H686</f>
        <v>0</v>
      </c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R686" s="194" t="s">
        <v>232</v>
      </c>
      <c r="AT686" s="194" t="s">
        <v>140</v>
      </c>
      <c r="AU686" s="194" t="s">
        <v>145</v>
      </c>
      <c r="AY686" s="17" t="s">
        <v>137</v>
      </c>
      <c r="BE686" s="195">
        <f>IF(N686="základní",J686,0)</f>
        <v>0</v>
      </c>
      <c r="BF686" s="195">
        <f>IF(N686="snížená",J686,0)</f>
        <v>0</v>
      </c>
      <c r="BG686" s="195">
        <f>IF(N686="zákl. přenesená",J686,0)</f>
        <v>0</v>
      </c>
      <c r="BH686" s="195">
        <f>IF(N686="sníž. přenesená",J686,0)</f>
        <v>0</v>
      </c>
      <c r="BI686" s="195">
        <f>IF(N686="nulová",J686,0)</f>
        <v>0</v>
      </c>
      <c r="BJ686" s="17" t="s">
        <v>145</v>
      </c>
      <c r="BK686" s="195">
        <f>ROUND(I686*H686,2)</f>
        <v>0</v>
      </c>
      <c r="BL686" s="17" t="s">
        <v>232</v>
      </c>
      <c r="BM686" s="194" t="s">
        <v>945</v>
      </c>
    </row>
    <row r="687" spans="1:65" s="14" customFormat="1" ht="11.25" x14ac:dyDescent="0.2">
      <c r="B687" s="207"/>
      <c r="C687" s="208"/>
      <c r="D687" s="198" t="s">
        <v>147</v>
      </c>
      <c r="E687" s="209" t="s">
        <v>1</v>
      </c>
      <c r="F687" s="210" t="s">
        <v>158</v>
      </c>
      <c r="G687" s="208"/>
      <c r="H687" s="211">
        <v>6</v>
      </c>
      <c r="I687" s="212"/>
      <c r="J687" s="208"/>
      <c r="K687" s="208"/>
      <c r="L687" s="213"/>
      <c r="M687" s="214"/>
      <c r="N687" s="215"/>
      <c r="O687" s="215"/>
      <c r="P687" s="215"/>
      <c r="Q687" s="215"/>
      <c r="R687" s="215"/>
      <c r="S687" s="215"/>
      <c r="T687" s="216"/>
      <c r="AT687" s="217" t="s">
        <v>147</v>
      </c>
      <c r="AU687" s="217" t="s">
        <v>145</v>
      </c>
      <c r="AV687" s="14" t="s">
        <v>145</v>
      </c>
      <c r="AW687" s="14" t="s">
        <v>30</v>
      </c>
      <c r="AX687" s="14" t="s">
        <v>78</v>
      </c>
      <c r="AY687" s="217" t="s">
        <v>137</v>
      </c>
    </row>
    <row r="688" spans="1:65" s="2" customFormat="1" ht="33" customHeight="1" x14ac:dyDescent="0.2">
      <c r="A688" s="34"/>
      <c r="B688" s="35"/>
      <c r="C688" s="182" t="s">
        <v>946</v>
      </c>
      <c r="D688" s="182" t="s">
        <v>140</v>
      </c>
      <c r="E688" s="183" t="s">
        <v>947</v>
      </c>
      <c r="F688" s="184" t="s">
        <v>948</v>
      </c>
      <c r="G688" s="185" t="s">
        <v>161</v>
      </c>
      <c r="H688" s="186">
        <v>3</v>
      </c>
      <c r="I688" s="187"/>
      <c r="J688" s="188">
        <f>ROUND(I688*H688,2)</f>
        <v>0</v>
      </c>
      <c r="K688" s="189"/>
      <c r="L688" s="39"/>
      <c r="M688" s="190" t="s">
        <v>1</v>
      </c>
      <c r="N688" s="191" t="s">
        <v>39</v>
      </c>
      <c r="O688" s="71"/>
      <c r="P688" s="192">
        <f>O688*H688</f>
        <v>0</v>
      </c>
      <c r="Q688" s="192">
        <v>1.0000000000000001E-5</v>
      </c>
      <c r="R688" s="192">
        <f>Q688*H688</f>
        <v>3.0000000000000004E-5</v>
      </c>
      <c r="S688" s="192">
        <v>0</v>
      </c>
      <c r="T688" s="193">
        <f>S688*H688</f>
        <v>0</v>
      </c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R688" s="194" t="s">
        <v>232</v>
      </c>
      <c r="AT688" s="194" t="s">
        <v>140</v>
      </c>
      <c r="AU688" s="194" t="s">
        <v>145</v>
      </c>
      <c r="AY688" s="17" t="s">
        <v>137</v>
      </c>
      <c r="BE688" s="195">
        <f>IF(N688="základní",J688,0)</f>
        <v>0</v>
      </c>
      <c r="BF688" s="195">
        <f>IF(N688="snížená",J688,0)</f>
        <v>0</v>
      </c>
      <c r="BG688" s="195">
        <f>IF(N688="zákl. přenesená",J688,0)</f>
        <v>0</v>
      </c>
      <c r="BH688" s="195">
        <f>IF(N688="sníž. přenesená",J688,0)</f>
        <v>0</v>
      </c>
      <c r="BI688" s="195">
        <f>IF(N688="nulová",J688,0)</f>
        <v>0</v>
      </c>
      <c r="BJ688" s="17" t="s">
        <v>145</v>
      </c>
      <c r="BK688" s="195">
        <f>ROUND(I688*H688,2)</f>
        <v>0</v>
      </c>
      <c r="BL688" s="17" t="s">
        <v>232</v>
      </c>
      <c r="BM688" s="194" t="s">
        <v>949</v>
      </c>
    </row>
    <row r="689" spans="1:65" s="2" customFormat="1" ht="33" customHeight="1" x14ac:dyDescent="0.2">
      <c r="A689" s="34"/>
      <c r="B689" s="35"/>
      <c r="C689" s="182" t="s">
        <v>950</v>
      </c>
      <c r="D689" s="182" t="s">
        <v>140</v>
      </c>
      <c r="E689" s="183" t="s">
        <v>951</v>
      </c>
      <c r="F689" s="184" t="s">
        <v>952</v>
      </c>
      <c r="G689" s="185" t="s">
        <v>161</v>
      </c>
      <c r="H689" s="186">
        <v>6</v>
      </c>
      <c r="I689" s="187"/>
      <c r="J689" s="188">
        <f>ROUND(I689*H689,2)</f>
        <v>0</v>
      </c>
      <c r="K689" s="189"/>
      <c r="L689" s="39"/>
      <c r="M689" s="190" t="s">
        <v>1</v>
      </c>
      <c r="N689" s="191" t="s">
        <v>39</v>
      </c>
      <c r="O689" s="71"/>
      <c r="P689" s="192">
        <f>O689*H689</f>
        <v>0</v>
      </c>
      <c r="Q689" s="192">
        <v>3.0000000000000001E-5</v>
      </c>
      <c r="R689" s="192">
        <f>Q689*H689</f>
        <v>1.8000000000000001E-4</v>
      </c>
      <c r="S689" s="192">
        <v>0</v>
      </c>
      <c r="T689" s="193">
        <f>S689*H689</f>
        <v>0</v>
      </c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R689" s="194" t="s">
        <v>232</v>
      </c>
      <c r="AT689" s="194" t="s">
        <v>140</v>
      </c>
      <c r="AU689" s="194" t="s">
        <v>145</v>
      </c>
      <c r="AY689" s="17" t="s">
        <v>137</v>
      </c>
      <c r="BE689" s="195">
        <f>IF(N689="základní",J689,0)</f>
        <v>0</v>
      </c>
      <c r="BF689" s="195">
        <f>IF(N689="snížená",J689,0)</f>
        <v>0</v>
      </c>
      <c r="BG689" s="195">
        <f>IF(N689="zákl. přenesená",J689,0)</f>
        <v>0</v>
      </c>
      <c r="BH689" s="195">
        <f>IF(N689="sníž. přenesená",J689,0)</f>
        <v>0</v>
      </c>
      <c r="BI689" s="195">
        <f>IF(N689="nulová",J689,0)</f>
        <v>0</v>
      </c>
      <c r="BJ689" s="17" t="s">
        <v>145</v>
      </c>
      <c r="BK689" s="195">
        <f>ROUND(I689*H689,2)</f>
        <v>0</v>
      </c>
      <c r="BL689" s="17" t="s">
        <v>232</v>
      </c>
      <c r="BM689" s="194" t="s">
        <v>953</v>
      </c>
    </row>
    <row r="690" spans="1:65" s="2" customFormat="1" ht="16.5" customHeight="1" x14ac:dyDescent="0.2">
      <c r="A690" s="34"/>
      <c r="B690" s="35"/>
      <c r="C690" s="182" t="s">
        <v>954</v>
      </c>
      <c r="D690" s="182" t="s">
        <v>140</v>
      </c>
      <c r="E690" s="183" t="s">
        <v>955</v>
      </c>
      <c r="F690" s="184" t="s">
        <v>956</v>
      </c>
      <c r="G690" s="185" t="s">
        <v>161</v>
      </c>
      <c r="H690" s="186">
        <v>32</v>
      </c>
      <c r="I690" s="187"/>
      <c r="J690" s="188">
        <f>ROUND(I690*H690,2)</f>
        <v>0</v>
      </c>
      <c r="K690" s="189"/>
      <c r="L690" s="39"/>
      <c r="M690" s="190" t="s">
        <v>1</v>
      </c>
      <c r="N690" s="191" t="s">
        <v>39</v>
      </c>
      <c r="O690" s="71"/>
      <c r="P690" s="192">
        <f>O690*H690</f>
        <v>0</v>
      </c>
      <c r="Q690" s="192">
        <v>0</v>
      </c>
      <c r="R690" s="192">
        <f>Q690*H690</f>
        <v>0</v>
      </c>
      <c r="S690" s="192">
        <v>0</v>
      </c>
      <c r="T690" s="193">
        <f>S690*H690</f>
        <v>0</v>
      </c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R690" s="194" t="s">
        <v>232</v>
      </c>
      <c r="AT690" s="194" t="s">
        <v>140</v>
      </c>
      <c r="AU690" s="194" t="s">
        <v>145</v>
      </c>
      <c r="AY690" s="17" t="s">
        <v>137</v>
      </c>
      <c r="BE690" s="195">
        <f>IF(N690="základní",J690,0)</f>
        <v>0</v>
      </c>
      <c r="BF690" s="195">
        <f>IF(N690="snížená",J690,0)</f>
        <v>0</v>
      </c>
      <c r="BG690" s="195">
        <f>IF(N690="zákl. přenesená",J690,0)</f>
        <v>0</v>
      </c>
      <c r="BH690" s="195">
        <f>IF(N690="sníž. přenesená",J690,0)</f>
        <v>0</v>
      </c>
      <c r="BI690" s="195">
        <f>IF(N690="nulová",J690,0)</f>
        <v>0</v>
      </c>
      <c r="BJ690" s="17" t="s">
        <v>145</v>
      </c>
      <c r="BK690" s="195">
        <f>ROUND(I690*H690,2)</f>
        <v>0</v>
      </c>
      <c r="BL690" s="17" t="s">
        <v>232</v>
      </c>
      <c r="BM690" s="194" t="s">
        <v>957</v>
      </c>
    </row>
    <row r="691" spans="1:65" s="14" customFormat="1" ht="11.25" x14ac:dyDescent="0.2">
      <c r="B691" s="207"/>
      <c r="C691" s="208"/>
      <c r="D691" s="198" t="s">
        <v>147</v>
      </c>
      <c r="E691" s="209" t="s">
        <v>1</v>
      </c>
      <c r="F691" s="210" t="s">
        <v>306</v>
      </c>
      <c r="G691" s="208"/>
      <c r="H691" s="211">
        <v>32</v>
      </c>
      <c r="I691" s="212"/>
      <c r="J691" s="208"/>
      <c r="K691" s="208"/>
      <c r="L691" s="213"/>
      <c r="M691" s="214"/>
      <c r="N691" s="215"/>
      <c r="O691" s="215"/>
      <c r="P691" s="215"/>
      <c r="Q691" s="215"/>
      <c r="R691" s="215"/>
      <c r="S691" s="215"/>
      <c r="T691" s="216"/>
      <c r="AT691" s="217" t="s">
        <v>147</v>
      </c>
      <c r="AU691" s="217" t="s">
        <v>145</v>
      </c>
      <c r="AV691" s="14" t="s">
        <v>145</v>
      </c>
      <c r="AW691" s="14" t="s">
        <v>30</v>
      </c>
      <c r="AX691" s="14" t="s">
        <v>78</v>
      </c>
      <c r="AY691" s="217" t="s">
        <v>137</v>
      </c>
    </row>
    <row r="692" spans="1:65" s="2" customFormat="1" ht="16.5" customHeight="1" x14ac:dyDescent="0.2">
      <c r="A692" s="34"/>
      <c r="B692" s="35"/>
      <c r="C692" s="182" t="s">
        <v>958</v>
      </c>
      <c r="D692" s="182" t="s">
        <v>140</v>
      </c>
      <c r="E692" s="183" t="s">
        <v>959</v>
      </c>
      <c r="F692" s="184" t="s">
        <v>960</v>
      </c>
      <c r="G692" s="185" t="s">
        <v>161</v>
      </c>
      <c r="H692" s="186">
        <v>32</v>
      </c>
      <c r="I692" s="187"/>
      <c r="J692" s="188">
        <f>ROUND(I692*H692,2)</f>
        <v>0</v>
      </c>
      <c r="K692" s="189"/>
      <c r="L692" s="39"/>
      <c r="M692" s="190" t="s">
        <v>1</v>
      </c>
      <c r="N692" s="191" t="s">
        <v>39</v>
      </c>
      <c r="O692" s="71"/>
      <c r="P692" s="192">
        <f>O692*H692</f>
        <v>0</v>
      </c>
      <c r="Q692" s="192">
        <v>1.2E-4</v>
      </c>
      <c r="R692" s="192">
        <f>Q692*H692</f>
        <v>3.8400000000000001E-3</v>
      </c>
      <c r="S692" s="192">
        <v>0</v>
      </c>
      <c r="T692" s="193">
        <f>S692*H692</f>
        <v>0</v>
      </c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R692" s="194" t="s">
        <v>232</v>
      </c>
      <c r="AT692" s="194" t="s">
        <v>140</v>
      </c>
      <c r="AU692" s="194" t="s">
        <v>145</v>
      </c>
      <c r="AY692" s="17" t="s">
        <v>137</v>
      </c>
      <c r="BE692" s="195">
        <f>IF(N692="základní",J692,0)</f>
        <v>0</v>
      </c>
      <c r="BF692" s="195">
        <f>IF(N692="snížená",J692,0)</f>
        <v>0</v>
      </c>
      <c r="BG692" s="195">
        <f>IF(N692="zákl. přenesená",J692,0)</f>
        <v>0</v>
      </c>
      <c r="BH692" s="195">
        <f>IF(N692="sníž. přenesená",J692,0)</f>
        <v>0</v>
      </c>
      <c r="BI692" s="195">
        <f>IF(N692="nulová",J692,0)</f>
        <v>0</v>
      </c>
      <c r="BJ692" s="17" t="s">
        <v>145</v>
      </c>
      <c r="BK692" s="195">
        <f>ROUND(I692*H692,2)</f>
        <v>0</v>
      </c>
      <c r="BL692" s="17" t="s">
        <v>232</v>
      </c>
      <c r="BM692" s="194" t="s">
        <v>961</v>
      </c>
    </row>
    <row r="693" spans="1:65" s="14" customFormat="1" ht="11.25" x14ac:dyDescent="0.2">
      <c r="B693" s="207"/>
      <c r="C693" s="208"/>
      <c r="D693" s="198" t="s">
        <v>147</v>
      </c>
      <c r="E693" s="209" t="s">
        <v>1</v>
      </c>
      <c r="F693" s="210" t="s">
        <v>306</v>
      </c>
      <c r="G693" s="208"/>
      <c r="H693" s="211">
        <v>32</v>
      </c>
      <c r="I693" s="212"/>
      <c r="J693" s="208"/>
      <c r="K693" s="208"/>
      <c r="L693" s="213"/>
      <c r="M693" s="214"/>
      <c r="N693" s="215"/>
      <c r="O693" s="215"/>
      <c r="P693" s="215"/>
      <c r="Q693" s="215"/>
      <c r="R693" s="215"/>
      <c r="S693" s="215"/>
      <c r="T693" s="216"/>
      <c r="AT693" s="217" t="s">
        <v>147</v>
      </c>
      <c r="AU693" s="217" t="s">
        <v>145</v>
      </c>
      <c r="AV693" s="14" t="s">
        <v>145</v>
      </c>
      <c r="AW693" s="14" t="s">
        <v>30</v>
      </c>
      <c r="AX693" s="14" t="s">
        <v>78</v>
      </c>
      <c r="AY693" s="217" t="s">
        <v>137</v>
      </c>
    </row>
    <row r="694" spans="1:65" s="2" customFormat="1" ht="33" customHeight="1" x14ac:dyDescent="0.2">
      <c r="A694" s="34"/>
      <c r="B694" s="35"/>
      <c r="C694" s="182" t="s">
        <v>962</v>
      </c>
      <c r="D694" s="182" t="s">
        <v>140</v>
      </c>
      <c r="E694" s="183" t="s">
        <v>963</v>
      </c>
      <c r="F694" s="184" t="s">
        <v>964</v>
      </c>
      <c r="G694" s="185" t="s">
        <v>161</v>
      </c>
      <c r="H694" s="186">
        <v>32</v>
      </c>
      <c r="I694" s="187"/>
      <c r="J694" s="188">
        <f>ROUND(I694*H694,2)</f>
        <v>0</v>
      </c>
      <c r="K694" s="189"/>
      <c r="L694" s="39"/>
      <c r="M694" s="190" t="s">
        <v>1</v>
      </c>
      <c r="N694" s="191" t="s">
        <v>39</v>
      </c>
      <c r="O694" s="71"/>
      <c r="P694" s="192">
        <f>O694*H694</f>
        <v>0</v>
      </c>
      <c r="Q694" s="192">
        <v>1.1E-4</v>
      </c>
      <c r="R694" s="192">
        <f>Q694*H694</f>
        <v>3.5200000000000001E-3</v>
      </c>
      <c r="S694" s="192">
        <v>0</v>
      </c>
      <c r="T694" s="193">
        <f>S694*H694</f>
        <v>0</v>
      </c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R694" s="194" t="s">
        <v>232</v>
      </c>
      <c r="AT694" s="194" t="s">
        <v>140</v>
      </c>
      <c r="AU694" s="194" t="s">
        <v>145</v>
      </c>
      <c r="AY694" s="17" t="s">
        <v>137</v>
      </c>
      <c r="BE694" s="195">
        <f>IF(N694="základní",J694,0)</f>
        <v>0</v>
      </c>
      <c r="BF694" s="195">
        <f>IF(N694="snížená",J694,0)</f>
        <v>0</v>
      </c>
      <c r="BG694" s="195">
        <f>IF(N694="zákl. přenesená",J694,0)</f>
        <v>0</v>
      </c>
      <c r="BH694" s="195">
        <f>IF(N694="sníž. přenesená",J694,0)</f>
        <v>0</v>
      </c>
      <c r="BI694" s="195">
        <f>IF(N694="nulová",J694,0)</f>
        <v>0</v>
      </c>
      <c r="BJ694" s="17" t="s">
        <v>145</v>
      </c>
      <c r="BK694" s="195">
        <f>ROUND(I694*H694,2)</f>
        <v>0</v>
      </c>
      <c r="BL694" s="17" t="s">
        <v>232</v>
      </c>
      <c r="BM694" s="194" t="s">
        <v>965</v>
      </c>
    </row>
    <row r="695" spans="1:65" s="14" customFormat="1" ht="11.25" x14ac:dyDescent="0.2">
      <c r="B695" s="207"/>
      <c r="C695" s="208"/>
      <c r="D695" s="198" t="s">
        <v>147</v>
      </c>
      <c r="E695" s="209" t="s">
        <v>1</v>
      </c>
      <c r="F695" s="210" t="s">
        <v>306</v>
      </c>
      <c r="G695" s="208"/>
      <c r="H695" s="211">
        <v>32</v>
      </c>
      <c r="I695" s="212"/>
      <c r="J695" s="208"/>
      <c r="K695" s="208"/>
      <c r="L695" s="213"/>
      <c r="M695" s="214"/>
      <c r="N695" s="215"/>
      <c r="O695" s="215"/>
      <c r="P695" s="215"/>
      <c r="Q695" s="215"/>
      <c r="R695" s="215"/>
      <c r="S695" s="215"/>
      <c r="T695" s="216"/>
      <c r="AT695" s="217" t="s">
        <v>147</v>
      </c>
      <c r="AU695" s="217" t="s">
        <v>145</v>
      </c>
      <c r="AV695" s="14" t="s">
        <v>145</v>
      </c>
      <c r="AW695" s="14" t="s">
        <v>30</v>
      </c>
      <c r="AX695" s="14" t="s">
        <v>78</v>
      </c>
      <c r="AY695" s="217" t="s">
        <v>137</v>
      </c>
    </row>
    <row r="696" spans="1:65" s="2" customFormat="1" ht="24.2" customHeight="1" x14ac:dyDescent="0.2">
      <c r="A696" s="34"/>
      <c r="B696" s="35"/>
      <c r="C696" s="182" t="s">
        <v>966</v>
      </c>
      <c r="D696" s="182" t="s">
        <v>140</v>
      </c>
      <c r="E696" s="183" t="s">
        <v>967</v>
      </c>
      <c r="F696" s="184" t="s">
        <v>968</v>
      </c>
      <c r="G696" s="185" t="s">
        <v>373</v>
      </c>
      <c r="H696" s="186">
        <v>2.4E-2</v>
      </c>
      <c r="I696" s="187"/>
      <c r="J696" s="188">
        <f>ROUND(I696*H696,2)</f>
        <v>0</v>
      </c>
      <c r="K696" s="189"/>
      <c r="L696" s="39"/>
      <c r="M696" s="190" t="s">
        <v>1</v>
      </c>
      <c r="N696" s="191" t="s">
        <v>39</v>
      </c>
      <c r="O696" s="71"/>
      <c r="P696" s="192">
        <f>O696*H696</f>
        <v>0</v>
      </c>
      <c r="Q696" s="192">
        <v>0</v>
      </c>
      <c r="R696" s="192">
        <f>Q696*H696</f>
        <v>0</v>
      </c>
      <c r="S696" s="192">
        <v>0</v>
      </c>
      <c r="T696" s="193">
        <f>S696*H696</f>
        <v>0</v>
      </c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R696" s="194" t="s">
        <v>232</v>
      </c>
      <c r="AT696" s="194" t="s">
        <v>140</v>
      </c>
      <c r="AU696" s="194" t="s">
        <v>145</v>
      </c>
      <c r="AY696" s="17" t="s">
        <v>137</v>
      </c>
      <c r="BE696" s="195">
        <f>IF(N696="základní",J696,0)</f>
        <v>0</v>
      </c>
      <c r="BF696" s="195">
        <f>IF(N696="snížená",J696,0)</f>
        <v>0</v>
      </c>
      <c r="BG696" s="195">
        <f>IF(N696="zákl. přenesená",J696,0)</f>
        <v>0</v>
      </c>
      <c r="BH696" s="195">
        <f>IF(N696="sníž. přenesená",J696,0)</f>
        <v>0</v>
      </c>
      <c r="BI696" s="195">
        <f>IF(N696="nulová",J696,0)</f>
        <v>0</v>
      </c>
      <c r="BJ696" s="17" t="s">
        <v>145</v>
      </c>
      <c r="BK696" s="195">
        <f>ROUND(I696*H696,2)</f>
        <v>0</v>
      </c>
      <c r="BL696" s="17" t="s">
        <v>232</v>
      </c>
      <c r="BM696" s="194" t="s">
        <v>969</v>
      </c>
    </row>
    <row r="697" spans="1:65" s="2" customFormat="1" ht="33" customHeight="1" x14ac:dyDescent="0.2">
      <c r="A697" s="34"/>
      <c r="B697" s="35"/>
      <c r="C697" s="182" t="s">
        <v>970</v>
      </c>
      <c r="D697" s="182" t="s">
        <v>140</v>
      </c>
      <c r="E697" s="183" t="s">
        <v>971</v>
      </c>
      <c r="F697" s="184" t="s">
        <v>972</v>
      </c>
      <c r="G697" s="185" t="s">
        <v>373</v>
      </c>
      <c r="H697" s="186">
        <v>4.8000000000000001E-2</v>
      </c>
      <c r="I697" s="187"/>
      <c r="J697" s="188">
        <f>ROUND(I697*H697,2)</f>
        <v>0</v>
      </c>
      <c r="K697" s="189"/>
      <c r="L697" s="39"/>
      <c r="M697" s="190" t="s">
        <v>1</v>
      </c>
      <c r="N697" s="191" t="s">
        <v>39</v>
      </c>
      <c r="O697" s="71"/>
      <c r="P697" s="192">
        <f>O697*H697</f>
        <v>0</v>
      </c>
      <c r="Q697" s="192">
        <v>0</v>
      </c>
      <c r="R697" s="192">
        <f>Q697*H697</f>
        <v>0</v>
      </c>
      <c r="S697" s="192">
        <v>0</v>
      </c>
      <c r="T697" s="193">
        <f>S697*H697</f>
        <v>0</v>
      </c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R697" s="194" t="s">
        <v>232</v>
      </c>
      <c r="AT697" s="194" t="s">
        <v>140</v>
      </c>
      <c r="AU697" s="194" t="s">
        <v>145</v>
      </c>
      <c r="AY697" s="17" t="s">
        <v>137</v>
      </c>
      <c r="BE697" s="195">
        <f>IF(N697="základní",J697,0)</f>
        <v>0</v>
      </c>
      <c r="BF697" s="195">
        <f>IF(N697="snížená",J697,0)</f>
        <v>0</v>
      </c>
      <c r="BG697" s="195">
        <f>IF(N697="zákl. přenesená",J697,0)</f>
        <v>0</v>
      </c>
      <c r="BH697" s="195">
        <f>IF(N697="sníž. přenesená",J697,0)</f>
        <v>0</v>
      </c>
      <c r="BI697" s="195">
        <f>IF(N697="nulová",J697,0)</f>
        <v>0</v>
      </c>
      <c r="BJ697" s="17" t="s">
        <v>145</v>
      </c>
      <c r="BK697" s="195">
        <f>ROUND(I697*H697,2)</f>
        <v>0</v>
      </c>
      <c r="BL697" s="17" t="s">
        <v>232</v>
      </c>
      <c r="BM697" s="194" t="s">
        <v>973</v>
      </c>
    </row>
    <row r="698" spans="1:65" s="14" customFormat="1" ht="11.25" x14ac:dyDescent="0.2">
      <c r="B698" s="207"/>
      <c r="C698" s="208"/>
      <c r="D698" s="198" t="s">
        <v>147</v>
      </c>
      <c r="E698" s="208"/>
      <c r="F698" s="210" t="s">
        <v>974</v>
      </c>
      <c r="G698" s="208"/>
      <c r="H698" s="211">
        <v>4.8000000000000001E-2</v>
      </c>
      <c r="I698" s="212"/>
      <c r="J698" s="208"/>
      <c r="K698" s="208"/>
      <c r="L698" s="213"/>
      <c r="M698" s="214"/>
      <c r="N698" s="215"/>
      <c r="O698" s="215"/>
      <c r="P698" s="215"/>
      <c r="Q698" s="215"/>
      <c r="R698" s="215"/>
      <c r="S698" s="215"/>
      <c r="T698" s="216"/>
      <c r="AT698" s="217" t="s">
        <v>147</v>
      </c>
      <c r="AU698" s="217" t="s">
        <v>145</v>
      </c>
      <c r="AV698" s="14" t="s">
        <v>145</v>
      </c>
      <c r="AW698" s="14" t="s">
        <v>4</v>
      </c>
      <c r="AX698" s="14" t="s">
        <v>78</v>
      </c>
      <c r="AY698" s="217" t="s">
        <v>137</v>
      </c>
    </row>
    <row r="699" spans="1:65" s="12" customFormat="1" ht="22.9" customHeight="1" x14ac:dyDescent="0.2">
      <c r="B699" s="166"/>
      <c r="C699" s="167"/>
      <c r="D699" s="168" t="s">
        <v>72</v>
      </c>
      <c r="E699" s="180" t="s">
        <v>975</v>
      </c>
      <c r="F699" s="180" t="s">
        <v>976</v>
      </c>
      <c r="G699" s="167"/>
      <c r="H699" s="167"/>
      <c r="I699" s="170"/>
      <c r="J699" s="181">
        <f>BK699</f>
        <v>0</v>
      </c>
      <c r="K699" s="167"/>
      <c r="L699" s="172"/>
      <c r="M699" s="173"/>
      <c r="N699" s="174"/>
      <c r="O699" s="174"/>
      <c r="P699" s="175">
        <f>SUM(P700:P715)</f>
        <v>0</v>
      </c>
      <c r="Q699" s="174"/>
      <c r="R699" s="175">
        <f>SUM(R700:R715)</f>
        <v>3.9900000000000005E-3</v>
      </c>
      <c r="S699" s="174"/>
      <c r="T699" s="176">
        <f>SUM(T700:T715)</f>
        <v>0</v>
      </c>
      <c r="AR699" s="177" t="s">
        <v>145</v>
      </c>
      <c r="AT699" s="178" t="s">
        <v>72</v>
      </c>
      <c r="AU699" s="178" t="s">
        <v>78</v>
      </c>
      <c r="AY699" s="177" t="s">
        <v>137</v>
      </c>
      <c r="BK699" s="179">
        <f>SUM(BK700:BK715)</f>
        <v>0</v>
      </c>
    </row>
    <row r="700" spans="1:65" s="2" customFormat="1" ht="16.5" customHeight="1" x14ac:dyDescent="0.2">
      <c r="A700" s="34"/>
      <c r="B700" s="35"/>
      <c r="C700" s="182" t="s">
        <v>977</v>
      </c>
      <c r="D700" s="182" t="s">
        <v>140</v>
      </c>
      <c r="E700" s="183" t="s">
        <v>978</v>
      </c>
      <c r="F700" s="184" t="s">
        <v>979</v>
      </c>
      <c r="G700" s="185" t="s">
        <v>143</v>
      </c>
      <c r="H700" s="186">
        <v>1</v>
      </c>
      <c r="I700" s="187"/>
      <c r="J700" s="188">
        <f>ROUND(I700*H700,2)</f>
        <v>0</v>
      </c>
      <c r="K700" s="189"/>
      <c r="L700" s="39"/>
      <c r="M700" s="190" t="s">
        <v>1</v>
      </c>
      <c r="N700" s="191" t="s">
        <v>39</v>
      </c>
      <c r="O700" s="71"/>
      <c r="P700" s="192">
        <f>O700*H700</f>
        <v>0</v>
      </c>
      <c r="Q700" s="192">
        <v>1E-4</v>
      </c>
      <c r="R700" s="192">
        <f>Q700*H700</f>
        <v>1E-4</v>
      </c>
      <c r="S700" s="192">
        <v>0</v>
      </c>
      <c r="T700" s="193">
        <f>S700*H700</f>
        <v>0</v>
      </c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R700" s="194" t="s">
        <v>232</v>
      </c>
      <c r="AT700" s="194" t="s">
        <v>140</v>
      </c>
      <c r="AU700" s="194" t="s">
        <v>145</v>
      </c>
      <c r="AY700" s="17" t="s">
        <v>137</v>
      </c>
      <c r="BE700" s="195">
        <f>IF(N700="základní",J700,0)</f>
        <v>0</v>
      </c>
      <c r="BF700" s="195">
        <f>IF(N700="snížená",J700,0)</f>
        <v>0</v>
      </c>
      <c r="BG700" s="195">
        <f>IF(N700="zákl. přenesená",J700,0)</f>
        <v>0</v>
      </c>
      <c r="BH700" s="195">
        <f>IF(N700="sníž. přenesená",J700,0)</f>
        <v>0</v>
      </c>
      <c r="BI700" s="195">
        <f>IF(N700="nulová",J700,0)</f>
        <v>0</v>
      </c>
      <c r="BJ700" s="17" t="s">
        <v>145</v>
      </c>
      <c r="BK700" s="195">
        <f>ROUND(I700*H700,2)</f>
        <v>0</v>
      </c>
      <c r="BL700" s="17" t="s">
        <v>232</v>
      </c>
      <c r="BM700" s="194" t="s">
        <v>980</v>
      </c>
    </row>
    <row r="701" spans="1:65" s="13" customFormat="1" ht="11.25" x14ac:dyDescent="0.2">
      <c r="B701" s="196"/>
      <c r="C701" s="197"/>
      <c r="D701" s="198" t="s">
        <v>147</v>
      </c>
      <c r="E701" s="199" t="s">
        <v>1</v>
      </c>
      <c r="F701" s="200" t="s">
        <v>981</v>
      </c>
      <c r="G701" s="197"/>
      <c r="H701" s="199" t="s">
        <v>1</v>
      </c>
      <c r="I701" s="201"/>
      <c r="J701" s="197"/>
      <c r="K701" s="197"/>
      <c r="L701" s="202"/>
      <c r="M701" s="203"/>
      <c r="N701" s="204"/>
      <c r="O701" s="204"/>
      <c r="P701" s="204"/>
      <c r="Q701" s="204"/>
      <c r="R701" s="204"/>
      <c r="S701" s="204"/>
      <c r="T701" s="205"/>
      <c r="AT701" s="206" t="s">
        <v>147</v>
      </c>
      <c r="AU701" s="206" t="s">
        <v>145</v>
      </c>
      <c r="AV701" s="13" t="s">
        <v>78</v>
      </c>
      <c r="AW701" s="13" t="s">
        <v>30</v>
      </c>
      <c r="AX701" s="13" t="s">
        <v>73</v>
      </c>
      <c r="AY701" s="206" t="s">
        <v>137</v>
      </c>
    </row>
    <row r="702" spans="1:65" s="14" customFormat="1" ht="11.25" x14ac:dyDescent="0.2">
      <c r="B702" s="207"/>
      <c r="C702" s="208"/>
      <c r="D702" s="198" t="s">
        <v>147</v>
      </c>
      <c r="E702" s="209" t="s">
        <v>1</v>
      </c>
      <c r="F702" s="210" t="s">
        <v>78</v>
      </c>
      <c r="G702" s="208"/>
      <c r="H702" s="211">
        <v>1</v>
      </c>
      <c r="I702" s="212"/>
      <c r="J702" s="208"/>
      <c r="K702" s="208"/>
      <c r="L702" s="213"/>
      <c r="M702" s="214"/>
      <c r="N702" s="215"/>
      <c r="O702" s="215"/>
      <c r="P702" s="215"/>
      <c r="Q702" s="215"/>
      <c r="R702" s="215"/>
      <c r="S702" s="215"/>
      <c r="T702" s="216"/>
      <c r="AT702" s="217" t="s">
        <v>147</v>
      </c>
      <c r="AU702" s="217" t="s">
        <v>145</v>
      </c>
      <c r="AV702" s="14" t="s">
        <v>145</v>
      </c>
      <c r="AW702" s="14" t="s">
        <v>30</v>
      </c>
      <c r="AX702" s="14" t="s">
        <v>78</v>
      </c>
      <c r="AY702" s="217" t="s">
        <v>137</v>
      </c>
    </row>
    <row r="703" spans="1:65" s="2" customFormat="1" ht="24.2" customHeight="1" x14ac:dyDescent="0.2">
      <c r="A703" s="34"/>
      <c r="B703" s="35"/>
      <c r="C703" s="229" t="s">
        <v>982</v>
      </c>
      <c r="D703" s="229" t="s">
        <v>416</v>
      </c>
      <c r="E703" s="230" t="s">
        <v>983</v>
      </c>
      <c r="F703" s="231" t="s">
        <v>984</v>
      </c>
      <c r="G703" s="232" t="s">
        <v>143</v>
      </c>
      <c r="H703" s="233">
        <v>1</v>
      </c>
      <c r="I703" s="234"/>
      <c r="J703" s="235">
        <f>ROUND(I703*H703,2)</f>
        <v>0</v>
      </c>
      <c r="K703" s="236"/>
      <c r="L703" s="237"/>
      <c r="M703" s="238" t="s">
        <v>1</v>
      </c>
      <c r="N703" s="239" t="s">
        <v>39</v>
      </c>
      <c r="O703" s="71"/>
      <c r="P703" s="192">
        <f>O703*H703</f>
        <v>0</v>
      </c>
      <c r="Q703" s="192">
        <v>0</v>
      </c>
      <c r="R703" s="192">
        <f>Q703*H703</f>
        <v>0</v>
      </c>
      <c r="S703" s="192">
        <v>0</v>
      </c>
      <c r="T703" s="193">
        <f>S703*H703</f>
        <v>0</v>
      </c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R703" s="194" t="s">
        <v>306</v>
      </c>
      <c r="AT703" s="194" t="s">
        <v>416</v>
      </c>
      <c r="AU703" s="194" t="s">
        <v>145</v>
      </c>
      <c r="AY703" s="17" t="s">
        <v>137</v>
      </c>
      <c r="BE703" s="195">
        <f>IF(N703="základní",J703,0)</f>
        <v>0</v>
      </c>
      <c r="BF703" s="195">
        <f>IF(N703="snížená",J703,0)</f>
        <v>0</v>
      </c>
      <c r="BG703" s="195">
        <f>IF(N703="zákl. přenesená",J703,0)</f>
        <v>0</v>
      </c>
      <c r="BH703" s="195">
        <f>IF(N703="sníž. přenesená",J703,0)</f>
        <v>0</v>
      </c>
      <c r="BI703" s="195">
        <f>IF(N703="nulová",J703,0)</f>
        <v>0</v>
      </c>
      <c r="BJ703" s="17" t="s">
        <v>145</v>
      </c>
      <c r="BK703" s="195">
        <f>ROUND(I703*H703,2)</f>
        <v>0</v>
      </c>
      <c r="BL703" s="17" t="s">
        <v>232</v>
      </c>
      <c r="BM703" s="194" t="s">
        <v>985</v>
      </c>
    </row>
    <row r="704" spans="1:65" s="2" customFormat="1" ht="24.2" customHeight="1" x14ac:dyDescent="0.2">
      <c r="A704" s="34"/>
      <c r="B704" s="35"/>
      <c r="C704" s="182" t="s">
        <v>986</v>
      </c>
      <c r="D704" s="182" t="s">
        <v>140</v>
      </c>
      <c r="E704" s="183" t="s">
        <v>987</v>
      </c>
      <c r="F704" s="184" t="s">
        <v>988</v>
      </c>
      <c r="G704" s="185" t="s">
        <v>143</v>
      </c>
      <c r="H704" s="186">
        <v>2</v>
      </c>
      <c r="I704" s="187"/>
      <c r="J704" s="188">
        <f>ROUND(I704*H704,2)</f>
        <v>0</v>
      </c>
      <c r="K704" s="189"/>
      <c r="L704" s="39"/>
      <c r="M704" s="190" t="s">
        <v>1</v>
      </c>
      <c r="N704" s="191" t="s">
        <v>39</v>
      </c>
      <c r="O704" s="71"/>
      <c r="P704" s="192">
        <f>O704*H704</f>
        <v>0</v>
      </c>
      <c r="Q704" s="192">
        <v>1.3999999999999999E-4</v>
      </c>
      <c r="R704" s="192">
        <f>Q704*H704</f>
        <v>2.7999999999999998E-4</v>
      </c>
      <c r="S704" s="192">
        <v>0</v>
      </c>
      <c r="T704" s="193">
        <f>S704*H704</f>
        <v>0</v>
      </c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R704" s="194" t="s">
        <v>232</v>
      </c>
      <c r="AT704" s="194" t="s">
        <v>140</v>
      </c>
      <c r="AU704" s="194" t="s">
        <v>145</v>
      </c>
      <c r="AY704" s="17" t="s">
        <v>137</v>
      </c>
      <c r="BE704" s="195">
        <f>IF(N704="základní",J704,0)</f>
        <v>0</v>
      </c>
      <c r="BF704" s="195">
        <f>IF(N704="snížená",J704,0)</f>
        <v>0</v>
      </c>
      <c r="BG704" s="195">
        <f>IF(N704="zákl. přenesená",J704,0)</f>
        <v>0</v>
      </c>
      <c r="BH704" s="195">
        <f>IF(N704="sníž. přenesená",J704,0)</f>
        <v>0</v>
      </c>
      <c r="BI704" s="195">
        <f>IF(N704="nulová",J704,0)</f>
        <v>0</v>
      </c>
      <c r="BJ704" s="17" t="s">
        <v>145</v>
      </c>
      <c r="BK704" s="195">
        <f>ROUND(I704*H704,2)</f>
        <v>0</v>
      </c>
      <c r="BL704" s="17" t="s">
        <v>232</v>
      </c>
      <c r="BM704" s="194" t="s">
        <v>989</v>
      </c>
    </row>
    <row r="705" spans="1:65" s="14" customFormat="1" ht="11.25" x14ac:dyDescent="0.2">
      <c r="B705" s="207"/>
      <c r="C705" s="208"/>
      <c r="D705" s="198" t="s">
        <v>147</v>
      </c>
      <c r="E705" s="209" t="s">
        <v>1</v>
      </c>
      <c r="F705" s="210" t="s">
        <v>145</v>
      </c>
      <c r="G705" s="208"/>
      <c r="H705" s="211">
        <v>2</v>
      </c>
      <c r="I705" s="212"/>
      <c r="J705" s="208"/>
      <c r="K705" s="208"/>
      <c r="L705" s="213"/>
      <c r="M705" s="214"/>
      <c r="N705" s="215"/>
      <c r="O705" s="215"/>
      <c r="P705" s="215"/>
      <c r="Q705" s="215"/>
      <c r="R705" s="215"/>
      <c r="S705" s="215"/>
      <c r="T705" s="216"/>
      <c r="AT705" s="217" t="s">
        <v>147</v>
      </c>
      <c r="AU705" s="217" t="s">
        <v>145</v>
      </c>
      <c r="AV705" s="14" t="s">
        <v>145</v>
      </c>
      <c r="AW705" s="14" t="s">
        <v>30</v>
      </c>
      <c r="AX705" s="14" t="s">
        <v>78</v>
      </c>
      <c r="AY705" s="217" t="s">
        <v>137</v>
      </c>
    </row>
    <row r="706" spans="1:65" s="2" customFormat="1" ht="24.2" customHeight="1" x14ac:dyDescent="0.2">
      <c r="A706" s="34"/>
      <c r="B706" s="35"/>
      <c r="C706" s="182" t="s">
        <v>990</v>
      </c>
      <c r="D706" s="182" t="s">
        <v>140</v>
      </c>
      <c r="E706" s="183" t="s">
        <v>991</v>
      </c>
      <c r="F706" s="184" t="s">
        <v>992</v>
      </c>
      <c r="G706" s="185" t="s">
        <v>143</v>
      </c>
      <c r="H706" s="186">
        <v>2</v>
      </c>
      <c r="I706" s="187"/>
      <c r="J706" s="188">
        <f>ROUND(I706*H706,2)</f>
        <v>0</v>
      </c>
      <c r="K706" s="189"/>
      <c r="L706" s="39"/>
      <c r="M706" s="190" t="s">
        <v>1</v>
      </c>
      <c r="N706" s="191" t="s">
        <v>39</v>
      </c>
      <c r="O706" s="71"/>
      <c r="P706" s="192">
        <f>O706*H706</f>
        <v>0</v>
      </c>
      <c r="Q706" s="192">
        <v>8.5999999999999998E-4</v>
      </c>
      <c r="R706" s="192">
        <f>Q706*H706</f>
        <v>1.72E-3</v>
      </c>
      <c r="S706" s="192">
        <v>0</v>
      </c>
      <c r="T706" s="193">
        <f>S706*H706</f>
        <v>0</v>
      </c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R706" s="194" t="s">
        <v>232</v>
      </c>
      <c r="AT706" s="194" t="s">
        <v>140</v>
      </c>
      <c r="AU706" s="194" t="s">
        <v>145</v>
      </c>
      <c r="AY706" s="17" t="s">
        <v>137</v>
      </c>
      <c r="BE706" s="195">
        <f>IF(N706="základní",J706,0)</f>
        <v>0</v>
      </c>
      <c r="BF706" s="195">
        <f>IF(N706="snížená",J706,0)</f>
        <v>0</v>
      </c>
      <c r="BG706" s="195">
        <f>IF(N706="zákl. přenesená",J706,0)</f>
        <v>0</v>
      </c>
      <c r="BH706" s="195">
        <f>IF(N706="sníž. přenesená",J706,0)</f>
        <v>0</v>
      </c>
      <c r="BI706" s="195">
        <f>IF(N706="nulová",J706,0)</f>
        <v>0</v>
      </c>
      <c r="BJ706" s="17" t="s">
        <v>145</v>
      </c>
      <c r="BK706" s="195">
        <f>ROUND(I706*H706,2)</f>
        <v>0</v>
      </c>
      <c r="BL706" s="17" t="s">
        <v>232</v>
      </c>
      <c r="BM706" s="194" t="s">
        <v>993</v>
      </c>
    </row>
    <row r="707" spans="1:65" s="14" customFormat="1" ht="11.25" x14ac:dyDescent="0.2">
      <c r="B707" s="207"/>
      <c r="C707" s="208"/>
      <c r="D707" s="198" t="s">
        <v>147</v>
      </c>
      <c r="E707" s="209" t="s">
        <v>1</v>
      </c>
      <c r="F707" s="210" t="s">
        <v>145</v>
      </c>
      <c r="G707" s="208"/>
      <c r="H707" s="211">
        <v>2</v>
      </c>
      <c r="I707" s="212"/>
      <c r="J707" s="208"/>
      <c r="K707" s="208"/>
      <c r="L707" s="213"/>
      <c r="M707" s="214"/>
      <c r="N707" s="215"/>
      <c r="O707" s="215"/>
      <c r="P707" s="215"/>
      <c r="Q707" s="215"/>
      <c r="R707" s="215"/>
      <c r="S707" s="215"/>
      <c r="T707" s="216"/>
      <c r="AT707" s="217" t="s">
        <v>147</v>
      </c>
      <c r="AU707" s="217" t="s">
        <v>145</v>
      </c>
      <c r="AV707" s="14" t="s">
        <v>145</v>
      </c>
      <c r="AW707" s="14" t="s">
        <v>30</v>
      </c>
      <c r="AX707" s="14" t="s">
        <v>78</v>
      </c>
      <c r="AY707" s="217" t="s">
        <v>137</v>
      </c>
    </row>
    <row r="708" spans="1:65" s="2" customFormat="1" ht="24.2" customHeight="1" x14ac:dyDescent="0.2">
      <c r="A708" s="34"/>
      <c r="B708" s="35"/>
      <c r="C708" s="182" t="s">
        <v>994</v>
      </c>
      <c r="D708" s="182" t="s">
        <v>140</v>
      </c>
      <c r="E708" s="183" t="s">
        <v>995</v>
      </c>
      <c r="F708" s="184" t="s">
        <v>996</v>
      </c>
      <c r="G708" s="185" t="s">
        <v>143</v>
      </c>
      <c r="H708" s="186">
        <v>4</v>
      </c>
      <c r="I708" s="187"/>
      <c r="J708" s="188">
        <f>ROUND(I708*H708,2)</f>
        <v>0</v>
      </c>
      <c r="K708" s="189"/>
      <c r="L708" s="39"/>
      <c r="M708" s="190" t="s">
        <v>1</v>
      </c>
      <c r="N708" s="191" t="s">
        <v>39</v>
      </c>
      <c r="O708" s="71"/>
      <c r="P708" s="192">
        <f>O708*H708</f>
        <v>0</v>
      </c>
      <c r="Q708" s="192">
        <v>3.8999999999999999E-4</v>
      </c>
      <c r="R708" s="192">
        <f>Q708*H708</f>
        <v>1.56E-3</v>
      </c>
      <c r="S708" s="192">
        <v>0</v>
      </c>
      <c r="T708" s="193">
        <f>S708*H708</f>
        <v>0</v>
      </c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R708" s="194" t="s">
        <v>232</v>
      </c>
      <c r="AT708" s="194" t="s">
        <v>140</v>
      </c>
      <c r="AU708" s="194" t="s">
        <v>145</v>
      </c>
      <c r="AY708" s="17" t="s">
        <v>137</v>
      </c>
      <c r="BE708" s="195">
        <f>IF(N708="základní",J708,0)</f>
        <v>0</v>
      </c>
      <c r="BF708" s="195">
        <f>IF(N708="snížená",J708,0)</f>
        <v>0</v>
      </c>
      <c r="BG708" s="195">
        <f>IF(N708="zákl. přenesená",J708,0)</f>
        <v>0</v>
      </c>
      <c r="BH708" s="195">
        <f>IF(N708="sníž. přenesená",J708,0)</f>
        <v>0</v>
      </c>
      <c r="BI708" s="195">
        <f>IF(N708="nulová",J708,0)</f>
        <v>0</v>
      </c>
      <c r="BJ708" s="17" t="s">
        <v>145</v>
      </c>
      <c r="BK708" s="195">
        <f>ROUND(I708*H708,2)</f>
        <v>0</v>
      </c>
      <c r="BL708" s="17" t="s">
        <v>232</v>
      </c>
      <c r="BM708" s="194" t="s">
        <v>997</v>
      </c>
    </row>
    <row r="709" spans="1:65" s="13" customFormat="1" ht="11.25" x14ac:dyDescent="0.2">
      <c r="B709" s="196"/>
      <c r="C709" s="197"/>
      <c r="D709" s="198" t="s">
        <v>147</v>
      </c>
      <c r="E709" s="199" t="s">
        <v>1</v>
      </c>
      <c r="F709" s="200" t="s">
        <v>998</v>
      </c>
      <c r="G709" s="197"/>
      <c r="H709" s="199" t="s">
        <v>1</v>
      </c>
      <c r="I709" s="201"/>
      <c r="J709" s="197"/>
      <c r="K709" s="197"/>
      <c r="L709" s="202"/>
      <c r="M709" s="203"/>
      <c r="N709" s="204"/>
      <c r="O709" s="204"/>
      <c r="P709" s="204"/>
      <c r="Q709" s="204"/>
      <c r="R709" s="204"/>
      <c r="S709" s="204"/>
      <c r="T709" s="205"/>
      <c r="AT709" s="206" t="s">
        <v>147</v>
      </c>
      <c r="AU709" s="206" t="s">
        <v>145</v>
      </c>
      <c r="AV709" s="13" t="s">
        <v>78</v>
      </c>
      <c r="AW709" s="13" t="s">
        <v>30</v>
      </c>
      <c r="AX709" s="13" t="s">
        <v>73</v>
      </c>
      <c r="AY709" s="206" t="s">
        <v>137</v>
      </c>
    </row>
    <row r="710" spans="1:65" s="14" customFormat="1" ht="11.25" x14ac:dyDescent="0.2">
      <c r="B710" s="207"/>
      <c r="C710" s="208"/>
      <c r="D710" s="198" t="s">
        <v>147</v>
      </c>
      <c r="E710" s="209" t="s">
        <v>1</v>
      </c>
      <c r="F710" s="210" t="s">
        <v>144</v>
      </c>
      <c r="G710" s="208"/>
      <c r="H710" s="211">
        <v>4</v>
      </c>
      <c r="I710" s="212"/>
      <c r="J710" s="208"/>
      <c r="K710" s="208"/>
      <c r="L710" s="213"/>
      <c r="M710" s="214"/>
      <c r="N710" s="215"/>
      <c r="O710" s="215"/>
      <c r="P710" s="215"/>
      <c r="Q710" s="215"/>
      <c r="R710" s="215"/>
      <c r="S710" s="215"/>
      <c r="T710" s="216"/>
      <c r="AT710" s="217" t="s">
        <v>147</v>
      </c>
      <c r="AU710" s="217" t="s">
        <v>145</v>
      </c>
      <c r="AV710" s="14" t="s">
        <v>145</v>
      </c>
      <c r="AW710" s="14" t="s">
        <v>30</v>
      </c>
      <c r="AX710" s="14" t="s">
        <v>78</v>
      </c>
      <c r="AY710" s="217" t="s">
        <v>137</v>
      </c>
    </row>
    <row r="711" spans="1:65" s="2" customFormat="1" ht="37.9" customHeight="1" x14ac:dyDescent="0.2">
      <c r="A711" s="34"/>
      <c r="B711" s="35"/>
      <c r="C711" s="182" t="s">
        <v>999</v>
      </c>
      <c r="D711" s="182" t="s">
        <v>140</v>
      </c>
      <c r="E711" s="183" t="s">
        <v>1000</v>
      </c>
      <c r="F711" s="184" t="s">
        <v>1001</v>
      </c>
      <c r="G711" s="185" t="s">
        <v>143</v>
      </c>
      <c r="H711" s="186">
        <v>1</v>
      </c>
      <c r="I711" s="187"/>
      <c r="J711" s="188">
        <f>ROUND(I711*H711,2)</f>
        <v>0</v>
      </c>
      <c r="K711" s="189"/>
      <c r="L711" s="39"/>
      <c r="M711" s="190" t="s">
        <v>1</v>
      </c>
      <c r="N711" s="191" t="s">
        <v>39</v>
      </c>
      <c r="O711" s="71"/>
      <c r="P711" s="192">
        <f>O711*H711</f>
        <v>0</v>
      </c>
      <c r="Q711" s="192">
        <v>3.3E-4</v>
      </c>
      <c r="R711" s="192">
        <f>Q711*H711</f>
        <v>3.3E-4</v>
      </c>
      <c r="S711" s="192">
        <v>0</v>
      </c>
      <c r="T711" s="193">
        <f>S711*H711</f>
        <v>0</v>
      </c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R711" s="194" t="s">
        <v>232</v>
      </c>
      <c r="AT711" s="194" t="s">
        <v>140</v>
      </c>
      <c r="AU711" s="194" t="s">
        <v>145</v>
      </c>
      <c r="AY711" s="17" t="s">
        <v>137</v>
      </c>
      <c r="BE711" s="195">
        <f>IF(N711="základní",J711,0)</f>
        <v>0</v>
      </c>
      <c r="BF711" s="195">
        <f>IF(N711="snížená",J711,0)</f>
        <v>0</v>
      </c>
      <c r="BG711" s="195">
        <f>IF(N711="zákl. přenesená",J711,0)</f>
        <v>0</v>
      </c>
      <c r="BH711" s="195">
        <f>IF(N711="sníž. přenesená",J711,0)</f>
        <v>0</v>
      </c>
      <c r="BI711" s="195">
        <f>IF(N711="nulová",J711,0)</f>
        <v>0</v>
      </c>
      <c r="BJ711" s="17" t="s">
        <v>145</v>
      </c>
      <c r="BK711" s="195">
        <f>ROUND(I711*H711,2)</f>
        <v>0</v>
      </c>
      <c r="BL711" s="17" t="s">
        <v>232</v>
      </c>
      <c r="BM711" s="194" t="s">
        <v>1002</v>
      </c>
    </row>
    <row r="712" spans="1:65" s="14" customFormat="1" ht="11.25" x14ac:dyDescent="0.2">
      <c r="B712" s="207"/>
      <c r="C712" s="208"/>
      <c r="D712" s="198" t="s">
        <v>147</v>
      </c>
      <c r="E712" s="209" t="s">
        <v>1</v>
      </c>
      <c r="F712" s="210" t="s">
        <v>78</v>
      </c>
      <c r="G712" s="208"/>
      <c r="H712" s="211">
        <v>1</v>
      </c>
      <c r="I712" s="212"/>
      <c r="J712" s="208"/>
      <c r="K712" s="208"/>
      <c r="L712" s="213"/>
      <c r="M712" s="214"/>
      <c r="N712" s="215"/>
      <c r="O712" s="215"/>
      <c r="P712" s="215"/>
      <c r="Q712" s="215"/>
      <c r="R712" s="215"/>
      <c r="S712" s="215"/>
      <c r="T712" s="216"/>
      <c r="AT712" s="217" t="s">
        <v>147</v>
      </c>
      <c r="AU712" s="217" t="s">
        <v>145</v>
      </c>
      <c r="AV712" s="14" t="s">
        <v>145</v>
      </c>
      <c r="AW712" s="14" t="s">
        <v>30</v>
      </c>
      <c r="AX712" s="14" t="s">
        <v>78</v>
      </c>
      <c r="AY712" s="217" t="s">
        <v>137</v>
      </c>
    </row>
    <row r="713" spans="1:65" s="2" customFormat="1" ht="24.2" customHeight="1" x14ac:dyDescent="0.2">
      <c r="A713" s="34"/>
      <c r="B713" s="35"/>
      <c r="C713" s="182" t="s">
        <v>1003</v>
      </c>
      <c r="D713" s="182" t="s">
        <v>140</v>
      </c>
      <c r="E713" s="183" t="s">
        <v>1004</v>
      </c>
      <c r="F713" s="184" t="s">
        <v>1005</v>
      </c>
      <c r="G713" s="185" t="s">
        <v>373</v>
      </c>
      <c r="H713" s="186">
        <v>4.0000000000000001E-3</v>
      </c>
      <c r="I713" s="187"/>
      <c r="J713" s="188">
        <f>ROUND(I713*H713,2)</f>
        <v>0</v>
      </c>
      <c r="K713" s="189"/>
      <c r="L713" s="39"/>
      <c r="M713" s="190" t="s">
        <v>1</v>
      </c>
      <c r="N713" s="191" t="s">
        <v>39</v>
      </c>
      <c r="O713" s="71"/>
      <c r="P713" s="192">
        <f>O713*H713</f>
        <v>0</v>
      </c>
      <c r="Q713" s="192">
        <v>0</v>
      </c>
      <c r="R713" s="192">
        <f>Q713*H713</f>
        <v>0</v>
      </c>
      <c r="S713" s="192">
        <v>0</v>
      </c>
      <c r="T713" s="193">
        <f>S713*H713</f>
        <v>0</v>
      </c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R713" s="194" t="s">
        <v>232</v>
      </c>
      <c r="AT713" s="194" t="s">
        <v>140</v>
      </c>
      <c r="AU713" s="194" t="s">
        <v>145</v>
      </c>
      <c r="AY713" s="17" t="s">
        <v>137</v>
      </c>
      <c r="BE713" s="195">
        <f>IF(N713="základní",J713,0)</f>
        <v>0</v>
      </c>
      <c r="BF713" s="195">
        <f>IF(N713="snížená",J713,0)</f>
        <v>0</v>
      </c>
      <c r="BG713" s="195">
        <f>IF(N713="zákl. přenesená",J713,0)</f>
        <v>0</v>
      </c>
      <c r="BH713" s="195">
        <f>IF(N713="sníž. přenesená",J713,0)</f>
        <v>0</v>
      </c>
      <c r="BI713" s="195">
        <f>IF(N713="nulová",J713,0)</f>
        <v>0</v>
      </c>
      <c r="BJ713" s="17" t="s">
        <v>145</v>
      </c>
      <c r="BK713" s="195">
        <f>ROUND(I713*H713,2)</f>
        <v>0</v>
      </c>
      <c r="BL713" s="17" t="s">
        <v>232</v>
      </c>
      <c r="BM713" s="194" t="s">
        <v>1006</v>
      </c>
    </row>
    <row r="714" spans="1:65" s="2" customFormat="1" ht="24.2" customHeight="1" x14ac:dyDescent="0.2">
      <c r="A714" s="34"/>
      <c r="B714" s="35"/>
      <c r="C714" s="182" t="s">
        <v>1007</v>
      </c>
      <c r="D714" s="182" t="s">
        <v>140</v>
      </c>
      <c r="E714" s="183" t="s">
        <v>1008</v>
      </c>
      <c r="F714" s="184" t="s">
        <v>1009</v>
      </c>
      <c r="G714" s="185" t="s">
        <v>373</v>
      </c>
      <c r="H714" s="186">
        <v>8.0000000000000002E-3</v>
      </c>
      <c r="I714" s="187"/>
      <c r="J714" s="188">
        <f>ROUND(I714*H714,2)</f>
        <v>0</v>
      </c>
      <c r="K714" s="189"/>
      <c r="L714" s="39"/>
      <c r="M714" s="190" t="s">
        <v>1</v>
      </c>
      <c r="N714" s="191" t="s">
        <v>39</v>
      </c>
      <c r="O714" s="71"/>
      <c r="P714" s="192">
        <f>O714*H714</f>
        <v>0</v>
      </c>
      <c r="Q714" s="192">
        <v>0</v>
      </c>
      <c r="R714" s="192">
        <f>Q714*H714</f>
        <v>0</v>
      </c>
      <c r="S714" s="192">
        <v>0</v>
      </c>
      <c r="T714" s="193">
        <f>S714*H714</f>
        <v>0</v>
      </c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R714" s="194" t="s">
        <v>232</v>
      </c>
      <c r="AT714" s="194" t="s">
        <v>140</v>
      </c>
      <c r="AU714" s="194" t="s">
        <v>145</v>
      </c>
      <c r="AY714" s="17" t="s">
        <v>137</v>
      </c>
      <c r="BE714" s="195">
        <f>IF(N714="základní",J714,0)</f>
        <v>0</v>
      </c>
      <c r="BF714" s="195">
        <f>IF(N714="snížená",J714,0)</f>
        <v>0</v>
      </c>
      <c r="BG714" s="195">
        <f>IF(N714="zákl. přenesená",J714,0)</f>
        <v>0</v>
      </c>
      <c r="BH714" s="195">
        <f>IF(N714="sníž. přenesená",J714,0)</f>
        <v>0</v>
      </c>
      <c r="BI714" s="195">
        <f>IF(N714="nulová",J714,0)</f>
        <v>0</v>
      </c>
      <c r="BJ714" s="17" t="s">
        <v>145</v>
      </c>
      <c r="BK714" s="195">
        <f>ROUND(I714*H714,2)</f>
        <v>0</v>
      </c>
      <c r="BL714" s="17" t="s">
        <v>232</v>
      </c>
      <c r="BM714" s="194" t="s">
        <v>1010</v>
      </c>
    </row>
    <row r="715" spans="1:65" s="14" customFormat="1" ht="11.25" x14ac:dyDescent="0.2">
      <c r="B715" s="207"/>
      <c r="C715" s="208"/>
      <c r="D715" s="198" t="s">
        <v>147</v>
      </c>
      <c r="E715" s="208"/>
      <c r="F715" s="210" t="s">
        <v>1011</v>
      </c>
      <c r="G715" s="208"/>
      <c r="H715" s="211">
        <v>8.0000000000000002E-3</v>
      </c>
      <c r="I715" s="212"/>
      <c r="J715" s="208"/>
      <c r="K715" s="208"/>
      <c r="L715" s="213"/>
      <c r="M715" s="214"/>
      <c r="N715" s="215"/>
      <c r="O715" s="215"/>
      <c r="P715" s="215"/>
      <c r="Q715" s="215"/>
      <c r="R715" s="215"/>
      <c r="S715" s="215"/>
      <c r="T715" s="216"/>
      <c r="AT715" s="217" t="s">
        <v>147</v>
      </c>
      <c r="AU715" s="217" t="s">
        <v>145</v>
      </c>
      <c r="AV715" s="14" t="s">
        <v>145</v>
      </c>
      <c r="AW715" s="14" t="s">
        <v>4</v>
      </c>
      <c r="AX715" s="14" t="s">
        <v>78</v>
      </c>
      <c r="AY715" s="217" t="s">
        <v>137</v>
      </c>
    </row>
    <row r="716" spans="1:65" s="12" customFormat="1" ht="22.9" customHeight="1" x14ac:dyDescent="0.2">
      <c r="B716" s="166"/>
      <c r="C716" s="167"/>
      <c r="D716" s="168" t="s">
        <v>72</v>
      </c>
      <c r="E716" s="180" t="s">
        <v>1012</v>
      </c>
      <c r="F716" s="180" t="s">
        <v>1013</v>
      </c>
      <c r="G716" s="167"/>
      <c r="H716" s="167"/>
      <c r="I716" s="170"/>
      <c r="J716" s="181">
        <f>BK716</f>
        <v>0</v>
      </c>
      <c r="K716" s="167"/>
      <c r="L716" s="172"/>
      <c r="M716" s="173"/>
      <c r="N716" s="174"/>
      <c r="O716" s="174"/>
      <c r="P716" s="175">
        <f>SUM(P717:P741)</f>
        <v>0</v>
      </c>
      <c r="Q716" s="174"/>
      <c r="R716" s="175">
        <f>SUM(R717:R741)</f>
        <v>9.4370000000000009E-2</v>
      </c>
      <c r="S716" s="174"/>
      <c r="T716" s="176">
        <f>SUM(T717:T741)</f>
        <v>0</v>
      </c>
      <c r="AR716" s="177" t="s">
        <v>145</v>
      </c>
      <c r="AT716" s="178" t="s">
        <v>72</v>
      </c>
      <c r="AU716" s="178" t="s">
        <v>78</v>
      </c>
      <c r="AY716" s="177" t="s">
        <v>137</v>
      </c>
      <c r="BK716" s="179">
        <f>SUM(BK717:BK741)</f>
        <v>0</v>
      </c>
    </row>
    <row r="717" spans="1:65" s="2" customFormat="1" ht="24.2" customHeight="1" x14ac:dyDescent="0.2">
      <c r="A717" s="34"/>
      <c r="B717" s="35"/>
      <c r="C717" s="182" t="s">
        <v>1014</v>
      </c>
      <c r="D717" s="182" t="s">
        <v>140</v>
      </c>
      <c r="E717" s="183" t="s">
        <v>1015</v>
      </c>
      <c r="F717" s="184" t="s">
        <v>1016</v>
      </c>
      <c r="G717" s="185" t="s">
        <v>143</v>
      </c>
      <c r="H717" s="186">
        <v>3</v>
      </c>
      <c r="I717" s="187"/>
      <c r="J717" s="188">
        <f>ROUND(I717*H717,2)</f>
        <v>0</v>
      </c>
      <c r="K717" s="189"/>
      <c r="L717" s="39"/>
      <c r="M717" s="190" t="s">
        <v>1</v>
      </c>
      <c r="N717" s="191" t="s">
        <v>39</v>
      </c>
      <c r="O717" s="71"/>
      <c r="P717" s="192">
        <f>O717*H717</f>
        <v>0</v>
      </c>
      <c r="Q717" s="192">
        <v>0</v>
      </c>
      <c r="R717" s="192">
        <f>Q717*H717</f>
        <v>0</v>
      </c>
      <c r="S717" s="192">
        <v>0</v>
      </c>
      <c r="T717" s="193">
        <f>S717*H717</f>
        <v>0</v>
      </c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R717" s="194" t="s">
        <v>232</v>
      </c>
      <c r="AT717" s="194" t="s">
        <v>140</v>
      </c>
      <c r="AU717" s="194" t="s">
        <v>145</v>
      </c>
      <c r="AY717" s="17" t="s">
        <v>137</v>
      </c>
      <c r="BE717" s="195">
        <f>IF(N717="základní",J717,0)</f>
        <v>0</v>
      </c>
      <c r="BF717" s="195">
        <f>IF(N717="snížená",J717,0)</f>
        <v>0</v>
      </c>
      <c r="BG717" s="195">
        <f>IF(N717="zákl. přenesená",J717,0)</f>
        <v>0</v>
      </c>
      <c r="BH717" s="195">
        <f>IF(N717="sníž. přenesená",J717,0)</f>
        <v>0</v>
      </c>
      <c r="BI717" s="195">
        <f>IF(N717="nulová",J717,0)</f>
        <v>0</v>
      </c>
      <c r="BJ717" s="17" t="s">
        <v>145</v>
      </c>
      <c r="BK717" s="195">
        <f>ROUND(I717*H717,2)</f>
        <v>0</v>
      </c>
      <c r="BL717" s="17" t="s">
        <v>232</v>
      </c>
      <c r="BM717" s="194" t="s">
        <v>1017</v>
      </c>
    </row>
    <row r="718" spans="1:65" s="14" customFormat="1" ht="11.25" x14ac:dyDescent="0.2">
      <c r="B718" s="207"/>
      <c r="C718" s="208"/>
      <c r="D718" s="198" t="s">
        <v>147</v>
      </c>
      <c r="E718" s="209" t="s">
        <v>1</v>
      </c>
      <c r="F718" s="210" t="s">
        <v>138</v>
      </c>
      <c r="G718" s="208"/>
      <c r="H718" s="211">
        <v>3</v>
      </c>
      <c r="I718" s="212"/>
      <c r="J718" s="208"/>
      <c r="K718" s="208"/>
      <c r="L718" s="213"/>
      <c r="M718" s="214"/>
      <c r="N718" s="215"/>
      <c r="O718" s="215"/>
      <c r="P718" s="215"/>
      <c r="Q718" s="215"/>
      <c r="R718" s="215"/>
      <c r="S718" s="215"/>
      <c r="T718" s="216"/>
      <c r="AT718" s="217" t="s">
        <v>147</v>
      </c>
      <c r="AU718" s="217" t="s">
        <v>145</v>
      </c>
      <c r="AV718" s="14" t="s">
        <v>145</v>
      </c>
      <c r="AW718" s="14" t="s">
        <v>30</v>
      </c>
      <c r="AX718" s="14" t="s">
        <v>78</v>
      </c>
      <c r="AY718" s="217" t="s">
        <v>137</v>
      </c>
    </row>
    <row r="719" spans="1:65" s="2" customFormat="1" ht="37.9" customHeight="1" x14ac:dyDescent="0.2">
      <c r="A719" s="34"/>
      <c r="B719" s="35"/>
      <c r="C719" s="182" t="s">
        <v>1018</v>
      </c>
      <c r="D719" s="182" t="s">
        <v>140</v>
      </c>
      <c r="E719" s="183" t="s">
        <v>1019</v>
      </c>
      <c r="F719" s="184" t="s">
        <v>1020</v>
      </c>
      <c r="G719" s="185" t="s">
        <v>143</v>
      </c>
      <c r="H719" s="186">
        <v>1</v>
      </c>
      <c r="I719" s="187"/>
      <c r="J719" s="188">
        <f>ROUND(I719*H719,2)</f>
        <v>0</v>
      </c>
      <c r="K719" s="189"/>
      <c r="L719" s="39"/>
      <c r="M719" s="190" t="s">
        <v>1</v>
      </c>
      <c r="N719" s="191" t="s">
        <v>39</v>
      </c>
      <c r="O719" s="71"/>
      <c r="P719" s="192">
        <f>O719*H719</f>
        <v>0</v>
      </c>
      <c r="Q719" s="192">
        <v>3.6920000000000001E-2</v>
      </c>
      <c r="R719" s="192">
        <f>Q719*H719</f>
        <v>3.6920000000000001E-2</v>
      </c>
      <c r="S719" s="192">
        <v>0</v>
      </c>
      <c r="T719" s="193">
        <f>S719*H719</f>
        <v>0</v>
      </c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R719" s="194" t="s">
        <v>232</v>
      </c>
      <c r="AT719" s="194" t="s">
        <v>140</v>
      </c>
      <c r="AU719" s="194" t="s">
        <v>145</v>
      </c>
      <c r="AY719" s="17" t="s">
        <v>137</v>
      </c>
      <c r="BE719" s="195">
        <f>IF(N719="základní",J719,0)</f>
        <v>0</v>
      </c>
      <c r="BF719" s="195">
        <f>IF(N719="snížená",J719,0)</f>
        <v>0</v>
      </c>
      <c r="BG719" s="195">
        <f>IF(N719="zákl. přenesená",J719,0)</f>
        <v>0</v>
      </c>
      <c r="BH719" s="195">
        <f>IF(N719="sníž. přenesená",J719,0)</f>
        <v>0</v>
      </c>
      <c r="BI719" s="195">
        <f>IF(N719="nulová",J719,0)</f>
        <v>0</v>
      </c>
      <c r="BJ719" s="17" t="s">
        <v>145</v>
      </c>
      <c r="BK719" s="195">
        <f>ROUND(I719*H719,2)</f>
        <v>0</v>
      </c>
      <c r="BL719" s="17" t="s">
        <v>232</v>
      </c>
      <c r="BM719" s="194" t="s">
        <v>1021</v>
      </c>
    </row>
    <row r="720" spans="1:65" s="13" customFormat="1" ht="11.25" x14ac:dyDescent="0.2">
      <c r="B720" s="196"/>
      <c r="C720" s="197"/>
      <c r="D720" s="198" t="s">
        <v>147</v>
      </c>
      <c r="E720" s="199" t="s">
        <v>1</v>
      </c>
      <c r="F720" s="200" t="s">
        <v>1022</v>
      </c>
      <c r="G720" s="197"/>
      <c r="H720" s="199" t="s">
        <v>1</v>
      </c>
      <c r="I720" s="201"/>
      <c r="J720" s="197"/>
      <c r="K720" s="197"/>
      <c r="L720" s="202"/>
      <c r="M720" s="203"/>
      <c r="N720" s="204"/>
      <c r="O720" s="204"/>
      <c r="P720" s="204"/>
      <c r="Q720" s="204"/>
      <c r="R720" s="204"/>
      <c r="S720" s="204"/>
      <c r="T720" s="205"/>
      <c r="AT720" s="206" t="s">
        <v>147</v>
      </c>
      <c r="AU720" s="206" t="s">
        <v>145</v>
      </c>
      <c r="AV720" s="13" t="s">
        <v>78</v>
      </c>
      <c r="AW720" s="13" t="s">
        <v>30</v>
      </c>
      <c r="AX720" s="13" t="s">
        <v>73</v>
      </c>
      <c r="AY720" s="206" t="s">
        <v>137</v>
      </c>
    </row>
    <row r="721" spans="1:65" s="14" customFormat="1" ht="11.25" x14ac:dyDescent="0.2">
      <c r="B721" s="207"/>
      <c r="C721" s="208"/>
      <c r="D721" s="198" t="s">
        <v>147</v>
      </c>
      <c r="E721" s="209" t="s">
        <v>1</v>
      </c>
      <c r="F721" s="210" t="s">
        <v>78</v>
      </c>
      <c r="G721" s="208"/>
      <c r="H721" s="211">
        <v>1</v>
      </c>
      <c r="I721" s="212"/>
      <c r="J721" s="208"/>
      <c r="K721" s="208"/>
      <c r="L721" s="213"/>
      <c r="M721" s="214"/>
      <c r="N721" s="215"/>
      <c r="O721" s="215"/>
      <c r="P721" s="215"/>
      <c r="Q721" s="215"/>
      <c r="R721" s="215"/>
      <c r="S721" s="215"/>
      <c r="T721" s="216"/>
      <c r="AT721" s="217" t="s">
        <v>147</v>
      </c>
      <c r="AU721" s="217" t="s">
        <v>145</v>
      </c>
      <c r="AV721" s="14" t="s">
        <v>145</v>
      </c>
      <c r="AW721" s="14" t="s">
        <v>30</v>
      </c>
      <c r="AX721" s="14" t="s">
        <v>78</v>
      </c>
      <c r="AY721" s="217" t="s">
        <v>137</v>
      </c>
    </row>
    <row r="722" spans="1:65" s="2" customFormat="1" ht="37.9" customHeight="1" x14ac:dyDescent="0.2">
      <c r="A722" s="34"/>
      <c r="B722" s="35"/>
      <c r="C722" s="182" t="s">
        <v>1023</v>
      </c>
      <c r="D722" s="182" t="s">
        <v>140</v>
      </c>
      <c r="E722" s="183" t="s">
        <v>1024</v>
      </c>
      <c r="F722" s="184" t="s">
        <v>1025</v>
      </c>
      <c r="G722" s="185" t="s">
        <v>143</v>
      </c>
      <c r="H722" s="186">
        <v>1</v>
      </c>
      <c r="I722" s="187"/>
      <c r="J722" s="188">
        <f>ROUND(I722*H722,2)</f>
        <v>0</v>
      </c>
      <c r="K722" s="189"/>
      <c r="L722" s="39"/>
      <c r="M722" s="190" t="s">
        <v>1</v>
      </c>
      <c r="N722" s="191" t="s">
        <v>39</v>
      </c>
      <c r="O722" s="71"/>
      <c r="P722" s="192">
        <f>O722*H722</f>
        <v>0</v>
      </c>
      <c r="Q722" s="192">
        <v>4.7940000000000003E-2</v>
      </c>
      <c r="R722" s="192">
        <f>Q722*H722</f>
        <v>4.7940000000000003E-2</v>
      </c>
      <c r="S722" s="192">
        <v>0</v>
      </c>
      <c r="T722" s="193">
        <f>S722*H722</f>
        <v>0</v>
      </c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R722" s="194" t="s">
        <v>232</v>
      </c>
      <c r="AT722" s="194" t="s">
        <v>140</v>
      </c>
      <c r="AU722" s="194" t="s">
        <v>145</v>
      </c>
      <c r="AY722" s="17" t="s">
        <v>137</v>
      </c>
      <c r="BE722" s="195">
        <f>IF(N722="základní",J722,0)</f>
        <v>0</v>
      </c>
      <c r="BF722" s="195">
        <f>IF(N722="snížená",J722,0)</f>
        <v>0</v>
      </c>
      <c r="BG722" s="195">
        <f>IF(N722="zákl. přenesená",J722,0)</f>
        <v>0</v>
      </c>
      <c r="BH722" s="195">
        <f>IF(N722="sníž. přenesená",J722,0)</f>
        <v>0</v>
      </c>
      <c r="BI722" s="195">
        <f>IF(N722="nulová",J722,0)</f>
        <v>0</v>
      </c>
      <c r="BJ722" s="17" t="s">
        <v>145</v>
      </c>
      <c r="BK722" s="195">
        <f>ROUND(I722*H722,2)</f>
        <v>0</v>
      </c>
      <c r="BL722" s="17" t="s">
        <v>232</v>
      </c>
      <c r="BM722" s="194" t="s">
        <v>1026</v>
      </c>
    </row>
    <row r="723" spans="1:65" s="13" customFormat="1" ht="11.25" x14ac:dyDescent="0.2">
      <c r="B723" s="196"/>
      <c r="C723" s="197"/>
      <c r="D723" s="198" t="s">
        <v>147</v>
      </c>
      <c r="E723" s="199" t="s">
        <v>1</v>
      </c>
      <c r="F723" s="200" t="s">
        <v>696</v>
      </c>
      <c r="G723" s="197"/>
      <c r="H723" s="199" t="s">
        <v>1</v>
      </c>
      <c r="I723" s="201"/>
      <c r="J723" s="197"/>
      <c r="K723" s="197"/>
      <c r="L723" s="202"/>
      <c r="M723" s="203"/>
      <c r="N723" s="204"/>
      <c r="O723" s="204"/>
      <c r="P723" s="204"/>
      <c r="Q723" s="204"/>
      <c r="R723" s="204"/>
      <c r="S723" s="204"/>
      <c r="T723" s="205"/>
      <c r="AT723" s="206" t="s">
        <v>147</v>
      </c>
      <c r="AU723" s="206" t="s">
        <v>145</v>
      </c>
      <c r="AV723" s="13" t="s">
        <v>78</v>
      </c>
      <c r="AW723" s="13" t="s">
        <v>30</v>
      </c>
      <c r="AX723" s="13" t="s">
        <v>73</v>
      </c>
      <c r="AY723" s="206" t="s">
        <v>137</v>
      </c>
    </row>
    <row r="724" spans="1:65" s="14" customFormat="1" ht="11.25" x14ac:dyDescent="0.2">
      <c r="B724" s="207"/>
      <c r="C724" s="208"/>
      <c r="D724" s="198" t="s">
        <v>147</v>
      </c>
      <c r="E724" s="209" t="s">
        <v>1</v>
      </c>
      <c r="F724" s="210" t="s">
        <v>78</v>
      </c>
      <c r="G724" s="208"/>
      <c r="H724" s="211">
        <v>1</v>
      </c>
      <c r="I724" s="212"/>
      <c r="J724" s="208"/>
      <c r="K724" s="208"/>
      <c r="L724" s="213"/>
      <c r="M724" s="214"/>
      <c r="N724" s="215"/>
      <c r="O724" s="215"/>
      <c r="P724" s="215"/>
      <c r="Q724" s="215"/>
      <c r="R724" s="215"/>
      <c r="S724" s="215"/>
      <c r="T724" s="216"/>
      <c r="AT724" s="217" t="s">
        <v>147</v>
      </c>
      <c r="AU724" s="217" t="s">
        <v>145</v>
      </c>
      <c r="AV724" s="14" t="s">
        <v>145</v>
      </c>
      <c r="AW724" s="14" t="s">
        <v>30</v>
      </c>
      <c r="AX724" s="14" t="s">
        <v>73</v>
      </c>
      <c r="AY724" s="217" t="s">
        <v>137</v>
      </c>
    </row>
    <row r="725" spans="1:65" s="15" customFormat="1" ht="11.25" x14ac:dyDescent="0.2">
      <c r="B725" s="218"/>
      <c r="C725" s="219"/>
      <c r="D725" s="198" t="s">
        <v>147</v>
      </c>
      <c r="E725" s="220" t="s">
        <v>1</v>
      </c>
      <c r="F725" s="221" t="s">
        <v>150</v>
      </c>
      <c r="G725" s="219"/>
      <c r="H725" s="222">
        <v>1</v>
      </c>
      <c r="I725" s="223"/>
      <c r="J725" s="219"/>
      <c r="K725" s="219"/>
      <c r="L725" s="224"/>
      <c r="M725" s="225"/>
      <c r="N725" s="226"/>
      <c r="O725" s="226"/>
      <c r="P725" s="226"/>
      <c r="Q725" s="226"/>
      <c r="R725" s="226"/>
      <c r="S725" s="226"/>
      <c r="T725" s="227"/>
      <c r="AT725" s="228" t="s">
        <v>147</v>
      </c>
      <c r="AU725" s="228" t="s">
        <v>145</v>
      </c>
      <c r="AV725" s="15" t="s">
        <v>144</v>
      </c>
      <c r="AW725" s="15" t="s">
        <v>30</v>
      </c>
      <c r="AX725" s="15" t="s">
        <v>78</v>
      </c>
      <c r="AY725" s="228" t="s">
        <v>137</v>
      </c>
    </row>
    <row r="726" spans="1:65" s="2" customFormat="1" ht="24.2" customHeight="1" x14ac:dyDescent="0.2">
      <c r="A726" s="34"/>
      <c r="B726" s="35"/>
      <c r="C726" s="182" t="s">
        <v>1027</v>
      </c>
      <c r="D726" s="182" t="s">
        <v>140</v>
      </c>
      <c r="E726" s="183" t="s">
        <v>1028</v>
      </c>
      <c r="F726" s="184" t="s">
        <v>1029</v>
      </c>
      <c r="G726" s="185" t="s">
        <v>143</v>
      </c>
      <c r="H726" s="186">
        <v>1</v>
      </c>
      <c r="I726" s="187"/>
      <c r="J726" s="188">
        <f>ROUND(I726*H726,2)</f>
        <v>0</v>
      </c>
      <c r="K726" s="189"/>
      <c r="L726" s="39"/>
      <c r="M726" s="190" t="s">
        <v>1</v>
      </c>
      <c r="N726" s="191" t="s">
        <v>39</v>
      </c>
      <c r="O726" s="71"/>
      <c r="P726" s="192">
        <f>O726*H726</f>
        <v>0</v>
      </c>
      <c r="Q726" s="192">
        <v>0</v>
      </c>
      <c r="R726" s="192">
        <f>Q726*H726</f>
        <v>0</v>
      </c>
      <c r="S726" s="192">
        <v>0</v>
      </c>
      <c r="T726" s="193">
        <f>S726*H726</f>
        <v>0</v>
      </c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R726" s="194" t="s">
        <v>232</v>
      </c>
      <c r="AT726" s="194" t="s">
        <v>140</v>
      </c>
      <c r="AU726" s="194" t="s">
        <v>145</v>
      </c>
      <c r="AY726" s="17" t="s">
        <v>137</v>
      </c>
      <c r="BE726" s="195">
        <f>IF(N726="základní",J726,0)</f>
        <v>0</v>
      </c>
      <c r="BF726" s="195">
        <f>IF(N726="snížená",J726,0)</f>
        <v>0</v>
      </c>
      <c r="BG726" s="195">
        <f>IF(N726="zákl. přenesená",J726,0)</f>
        <v>0</v>
      </c>
      <c r="BH726" s="195">
        <f>IF(N726="sníž. přenesená",J726,0)</f>
        <v>0</v>
      </c>
      <c r="BI726" s="195">
        <f>IF(N726="nulová",J726,0)</f>
        <v>0</v>
      </c>
      <c r="BJ726" s="17" t="s">
        <v>145</v>
      </c>
      <c r="BK726" s="195">
        <f>ROUND(I726*H726,2)</f>
        <v>0</v>
      </c>
      <c r="BL726" s="17" t="s">
        <v>232</v>
      </c>
      <c r="BM726" s="194" t="s">
        <v>1030</v>
      </c>
    </row>
    <row r="727" spans="1:65" s="14" customFormat="1" ht="11.25" x14ac:dyDescent="0.2">
      <c r="B727" s="207"/>
      <c r="C727" s="208"/>
      <c r="D727" s="198" t="s">
        <v>147</v>
      </c>
      <c r="E727" s="209" t="s">
        <v>1</v>
      </c>
      <c r="F727" s="210" t="s">
        <v>78</v>
      </c>
      <c r="G727" s="208"/>
      <c r="H727" s="211">
        <v>1</v>
      </c>
      <c r="I727" s="212"/>
      <c r="J727" s="208"/>
      <c r="K727" s="208"/>
      <c r="L727" s="213"/>
      <c r="M727" s="214"/>
      <c r="N727" s="215"/>
      <c r="O727" s="215"/>
      <c r="P727" s="215"/>
      <c r="Q727" s="215"/>
      <c r="R727" s="215"/>
      <c r="S727" s="215"/>
      <c r="T727" s="216"/>
      <c r="AT727" s="217" t="s">
        <v>147</v>
      </c>
      <c r="AU727" s="217" t="s">
        <v>145</v>
      </c>
      <c r="AV727" s="14" t="s">
        <v>145</v>
      </c>
      <c r="AW727" s="14" t="s">
        <v>30</v>
      </c>
      <c r="AX727" s="14" t="s">
        <v>78</v>
      </c>
      <c r="AY727" s="217" t="s">
        <v>137</v>
      </c>
    </row>
    <row r="728" spans="1:65" s="2" customFormat="1" ht="24.2" customHeight="1" x14ac:dyDescent="0.2">
      <c r="A728" s="34"/>
      <c r="B728" s="35"/>
      <c r="C728" s="229" t="s">
        <v>1031</v>
      </c>
      <c r="D728" s="229" t="s">
        <v>416</v>
      </c>
      <c r="E728" s="230" t="s">
        <v>1032</v>
      </c>
      <c r="F728" s="231" t="s">
        <v>1033</v>
      </c>
      <c r="G728" s="232" t="s">
        <v>143</v>
      </c>
      <c r="H728" s="233">
        <v>1</v>
      </c>
      <c r="I728" s="234"/>
      <c r="J728" s="235">
        <f>ROUND(I728*H728,2)</f>
        <v>0</v>
      </c>
      <c r="K728" s="236"/>
      <c r="L728" s="237"/>
      <c r="M728" s="238" t="s">
        <v>1</v>
      </c>
      <c r="N728" s="239" t="s">
        <v>39</v>
      </c>
      <c r="O728" s="71"/>
      <c r="P728" s="192">
        <f>O728*H728</f>
        <v>0</v>
      </c>
      <c r="Q728" s="192">
        <v>7.9000000000000008E-3</v>
      </c>
      <c r="R728" s="192">
        <f>Q728*H728</f>
        <v>7.9000000000000008E-3</v>
      </c>
      <c r="S728" s="192">
        <v>0</v>
      </c>
      <c r="T728" s="193">
        <f>S728*H728</f>
        <v>0</v>
      </c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R728" s="194" t="s">
        <v>306</v>
      </c>
      <c r="AT728" s="194" t="s">
        <v>416</v>
      </c>
      <c r="AU728" s="194" t="s">
        <v>145</v>
      </c>
      <c r="AY728" s="17" t="s">
        <v>137</v>
      </c>
      <c r="BE728" s="195">
        <f>IF(N728="základní",J728,0)</f>
        <v>0</v>
      </c>
      <c r="BF728" s="195">
        <f>IF(N728="snížená",J728,0)</f>
        <v>0</v>
      </c>
      <c r="BG728" s="195">
        <f>IF(N728="zákl. přenesená",J728,0)</f>
        <v>0</v>
      </c>
      <c r="BH728" s="195">
        <f>IF(N728="sníž. přenesená",J728,0)</f>
        <v>0</v>
      </c>
      <c r="BI728" s="195">
        <f>IF(N728="nulová",J728,0)</f>
        <v>0</v>
      </c>
      <c r="BJ728" s="17" t="s">
        <v>145</v>
      </c>
      <c r="BK728" s="195">
        <f>ROUND(I728*H728,2)</f>
        <v>0</v>
      </c>
      <c r="BL728" s="17" t="s">
        <v>232</v>
      </c>
      <c r="BM728" s="194" t="s">
        <v>1034</v>
      </c>
    </row>
    <row r="729" spans="1:65" s="2" customFormat="1" ht="16.5" customHeight="1" x14ac:dyDescent="0.2">
      <c r="A729" s="34"/>
      <c r="B729" s="35"/>
      <c r="C729" s="229" t="s">
        <v>1035</v>
      </c>
      <c r="D729" s="229" t="s">
        <v>416</v>
      </c>
      <c r="E729" s="230" t="s">
        <v>1036</v>
      </c>
      <c r="F729" s="231" t="s">
        <v>1037</v>
      </c>
      <c r="G729" s="232" t="s">
        <v>143</v>
      </c>
      <c r="H729" s="233">
        <v>1</v>
      </c>
      <c r="I729" s="234"/>
      <c r="J729" s="235">
        <f>ROUND(I729*H729,2)</f>
        <v>0</v>
      </c>
      <c r="K729" s="236"/>
      <c r="L729" s="237"/>
      <c r="M729" s="238" t="s">
        <v>1</v>
      </c>
      <c r="N729" s="239" t="s">
        <v>39</v>
      </c>
      <c r="O729" s="71"/>
      <c r="P729" s="192">
        <f>O729*H729</f>
        <v>0</v>
      </c>
      <c r="Q729" s="192">
        <v>2.9999999999999997E-4</v>
      </c>
      <c r="R729" s="192">
        <f>Q729*H729</f>
        <v>2.9999999999999997E-4</v>
      </c>
      <c r="S729" s="192">
        <v>0</v>
      </c>
      <c r="T729" s="193">
        <f>S729*H729</f>
        <v>0</v>
      </c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R729" s="194" t="s">
        <v>306</v>
      </c>
      <c r="AT729" s="194" t="s">
        <v>416</v>
      </c>
      <c r="AU729" s="194" t="s">
        <v>145</v>
      </c>
      <c r="AY729" s="17" t="s">
        <v>137</v>
      </c>
      <c r="BE729" s="195">
        <f>IF(N729="základní",J729,0)</f>
        <v>0</v>
      </c>
      <c r="BF729" s="195">
        <f>IF(N729="snížená",J729,0)</f>
        <v>0</v>
      </c>
      <c r="BG729" s="195">
        <f>IF(N729="zákl. přenesená",J729,0)</f>
        <v>0</v>
      </c>
      <c r="BH729" s="195">
        <f>IF(N729="sníž. přenesená",J729,0)</f>
        <v>0</v>
      </c>
      <c r="BI729" s="195">
        <f>IF(N729="nulová",J729,0)</f>
        <v>0</v>
      </c>
      <c r="BJ729" s="17" t="s">
        <v>145</v>
      </c>
      <c r="BK729" s="195">
        <f>ROUND(I729*H729,2)</f>
        <v>0</v>
      </c>
      <c r="BL729" s="17" t="s">
        <v>232</v>
      </c>
      <c r="BM729" s="194" t="s">
        <v>1038</v>
      </c>
    </row>
    <row r="730" spans="1:65" s="2" customFormat="1" ht="33" customHeight="1" x14ac:dyDescent="0.2">
      <c r="A730" s="34"/>
      <c r="B730" s="35"/>
      <c r="C730" s="229" t="s">
        <v>1039</v>
      </c>
      <c r="D730" s="229" t="s">
        <v>416</v>
      </c>
      <c r="E730" s="230" t="s">
        <v>1040</v>
      </c>
      <c r="F730" s="231" t="s">
        <v>1041</v>
      </c>
      <c r="G730" s="232" t="s">
        <v>143</v>
      </c>
      <c r="H730" s="233">
        <v>1</v>
      </c>
      <c r="I730" s="234"/>
      <c r="J730" s="235">
        <f>ROUND(I730*H730,2)</f>
        <v>0</v>
      </c>
      <c r="K730" s="236"/>
      <c r="L730" s="237"/>
      <c r="M730" s="238" t="s">
        <v>1</v>
      </c>
      <c r="N730" s="239" t="s">
        <v>39</v>
      </c>
      <c r="O730" s="71"/>
      <c r="P730" s="192">
        <f>O730*H730</f>
        <v>0</v>
      </c>
      <c r="Q730" s="192">
        <v>1E-3</v>
      </c>
      <c r="R730" s="192">
        <f>Q730*H730</f>
        <v>1E-3</v>
      </c>
      <c r="S730" s="192">
        <v>0</v>
      </c>
      <c r="T730" s="193">
        <f>S730*H730</f>
        <v>0</v>
      </c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R730" s="194" t="s">
        <v>306</v>
      </c>
      <c r="AT730" s="194" t="s">
        <v>416</v>
      </c>
      <c r="AU730" s="194" t="s">
        <v>145</v>
      </c>
      <c r="AY730" s="17" t="s">
        <v>137</v>
      </c>
      <c r="BE730" s="195">
        <f>IF(N730="základní",J730,0)</f>
        <v>0</v>
      </c>
      <c r="BF730" s="195">
        <f>IF(N730="snížená",J730,0)</f>
        <v>0</v>
      </c>
      <c r="BG730" s="195">
        <f>IF(N730="zákl. přenesená",J730,0)</f>
        <v>0</v>
      </c>
      <c r="BH730" s="195">
        <f>IF(N730="sníž. přenesená",J730,0)</f>
        <v>0</v>
      </c>
      <c r="BI730" s="195">
        <f>IF(N730="nulová",J730,0)</f>
        <v>0</v>
      </c>
      <c r="BJ730" s="17" t="s">
        <v>145</v>
      </c>
      <c r="BK730" s="195">
        <f>ROUND(I730*H730,2)</f>
        <v>0</v>
      </c>
      <c r="BL730" s="17" t="s">
        <v>232</v>
      </c>
      <c r="BM730" s="194" t="s">
        <v>1042</v>
      </c>
    </row>
    <row r="731" spans="1:65" s="14" customFormat="1" ht="11.25" x14ac:dyDescent="0.2">
      <c r="B731" s="207"/>
      <c r="C731" s="208"/>
      <c r="D731" s="198" t="s">
        <v>147</v>
      </c>
      <c r="E731" s="209" t="s">
        <v>1</v>
      </c>
      <c r="F731" s="210" t="s">
        <v>78</v>
      </c>
      <c r="G731" s="208"/>
      <c r="H731" s="211">
        <v>1</v>
      </c>
      <c r="I731" s="212"/>
      <c r="J731" s="208"/>
      <c r="K731" s="208"/>
      <c r="L731" s="213"/>
      <c r="M731" s="214"/>
      <c r="N731" s="215"/>
      <c r="O731" s="215"/>
      <c r="P731" s="215"/>
      <c r="Q731" s="215"/>
      <c r="R731" s="215"/>
      <c r="S731" s="215"/>
      <c r="T731" s="216"/>
      <c r="AT731" s="217" t="s">
        <v>147</v>
      </c>
      <c r="AU731" s="217" t="s">
        <v>145</v>
      </c>
      <c r="AV731" s="14" t="s">
        <v>145</v>
      </c>
      <c r="AW731" s="14" t="s">
        <v>30</v>
      </c>
      <c r="AX731" s="14" t="s">
        <v>78</v>
      </c>
      <c r="AY731" s="217" t="s">
        <v>137</v>
      </c>
    </row>
    <row r="732" spans="1:65" s="2" customFormat="1" ht="33" customHeight="1" x14ac:dyDescent="0.2">
      <c r="A732" s="34"/>
      <c r="B732" s="35"/>
      <c r="C732" s="229" t="s">
        <v>1043</v>
      </c>
      <c r="D732" s="229" t="s">
        <v>416</v>
      </c>
      <c r="E732" s="230" t="s">
        <v>1044</v>
      </c>
      <c r="F732" s="231" t="s">
        <v>1045</v>
      </c>
      <c r="G732" s="232" t="s">
        <v>143</v>
      </c>
      <c r="H732" s="233">
        <v>1</v>
      </c>
      <c r="I732" s="234"/>
      <c r="J732" s="235">
        <f>ROUND(I732*H732,2)</f>
        <v>0</v>
      </c>
      <c r="K732" s="236"/>
      <c r="L732" s="237"/>
      <c r="M732" s="238" t="s">
        <v>1</v>
      </c>
      <c r="N732" s="239" t="s">
        <v>39</v>
      </c>
      <c r="O732" s="71"/>
      <c r="P732" s="192">
        <f>O732*H732</f>
        <v>0</v>
      </c>
      <c r="Q732" s="192">
        <v>3.1E-4</v>
      </c>
      <c r="R732" s="192">
        <f>Q732*H732</f>
        <v>3.1E-4</v>
      </c>
      <c r="S732" s="192">
        <v>0</v>
      </c>
      <c r="T732" s="193">
        <f>S732*H732</f>
        <v>0</v>
      </c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R732" s="194" t="s">
        <v>306</v>
      </c>
      <c r="AT732" s="194" t="s">
        <v>416</v>
      </c>
      <c r="AU732" s="194" t="s">
        <v>145</v>
      </c>
      <c r="AY732" s="17" t="s">
        <v>137</v>
      </c>
      <c r="BE732" s="195">
        <f>IF(N732="základní",J732,0)</f>
        <v>0</v>
      </c>
      <c r="BF732" s="195">
        <f>IF(N732="snížená",J732,0)</f>
        <v>0</v>
      </c>
      <c r="BG732" s="195">
        <f>IF(N732="zákl. přenesená",J732,0)</f>
        <v>0</v>
      </c>
      <c r="BH732" s="195">
        <f>IF(N732="sníž. přenesená",J732,0)</f>
        <v>0</v>
      </c>
      <c r="BI732" s="195">
        <f>IF(N732="nulová",J732,0)</f>
        <v>0</v>
      </c>
      <c r="BJ732" s="17" t="s">
        <v>145</v>
      </c>
      <c r="BK732" s="195">
        <f>ROUND(I732*H732,2)</f>
        <v>0</v>
      </c>
      <c r="BL732" s="17" t="s">
        <v>232</v>
      </c>
      <c r="BM732" s="194" t="s">
        <v>1046</v>
      </c>
    </row>
    <row r="733" spans="1:65" s="13" customFormat="1" ht="11.25" x14ac:dyDescent="0.2">
      <c r="B733" s="196"/>
      <c r="C733" s="197"/>
      <c r="D733" s="198" t="s">
        <v>147</v>
      </c>
      <c r="E733" s="199" t="s">
        <v>1</v>
      </c>
      <c r="F733" s="200" t="s">
        <v>1047</v>
      </c>
      <c r="G733" s="197"/>
      <c r="H733" s="199" t="s">
        <v>1</v>
      </c>
      <c r="I733" s="201"/>
      <c r="J733" s="197"/>
      <c r="K733" s="197"/>
      <c r="L733" s="202"/>
      <c r="M733" s="203"/>
      <c r="N733" s="204"/>
      <c r="O733" s="204"/>
      <c r="P733" s="204"/>
      <c r="Q733" s="204"/>
      <c r="R733" s="204"/>
      <c r="S733" s="204"/>
      <c r="T733" s="205"/>
      <c r="AT733" s="206" t="s">
        <v>147</v>
      </c>
      <c r="AU733" s="206" t="s">
        <v>145</v>
      </c>
      <c r="AV733" s="13" t="s">
        <v>78</v>
      </c>
      <c r="AW733" s="13" t="s">
        <v>30</v>
      </c>
      <c r="AX733" s="13" t="s">
        <v>73</v>
      </c>
      <c r="AY733" s="206" t="s">
        <v>137</v>
      </c>
    </row>
    <row r="734" spans="1:65" s="14" customFormat="1" ht="11.25" x14ac:dyDescent="0.2">
      <c r="B734" s="207"/>
      <c r="C734" s="208"/>
      <c r="D734" s="198" t="s">
        <v>147</v>
      </c>
      <c r="E734" s="209" t="s">
        <v>1</v>
      </c>
      <c r="F734" s="210" t="s">
        <v>78</v>
      </c>
      <c r="G734" s="208"/>
      <c r="H734" s="211">
        <v>1</v>
      </c>
      <c r="I734" s="212"/>
      <c r="J734" s="208"/>
      <c r="K734" s="208"/>
      <c r="L734" s="213"/>
      <c r="M734" s="214"/>
      <c r="N734" s="215"/>
      <c r="O734" s="215"/>
      <c r="P734" s="215"/>
      <c r="Q734" s="215"/>
      <c r="R734" s="215"/>
      <c r="S734" s="215"/>
      <c r="T734" s="216"/>
      <c r="AT734" s="217" t="s">
        <v>147</v>
      </c>
      <c r="AU734" s="217" t="s">
        <v>145</v>
      </c>
      <c r="AV734" s="14" t="s">
        <v>145</v>
      </c>
      <c r="AW734" s="14" t="s">
        <v>30</v>
      </c>
      <c r="AX734" s="14" t="s">
        <v>78</v>
      </c>
      <c r="AY734" s="217" t="s">
        <v>137</v>
      </c>
    </row>
    <row r="735" spans="1:65" s="2" customFormat="1" ht="16.5" customHeight="1" x14ac:dyDescent="0.2">
      <c r="A735" s="34"/>
      <c r="B735" s="35"/>
      <c r="C735" s="182" t="s">
        <v>1048</v>
      </c>
      <c r="D735" s="182" t="s">
        <v>140</v>
      </c>
      <c r="E735" s="183" t="s">
        <v>1049</v>
      </c>
      <c r="F735" s="184" t="s">
        <v>1050</v>
      </c>
      <c r="G735" s="185" t="s">
        <v>143</v>
      </c>
      <c r="H735" s="186">
        <v>3</v>
      </c>
      <c r="I735" s="187"/>
      <c r="J735" s="188">
        <f>ROUND(I735*H735,2)</f>
        <v>0</v>
      </c>
      <c r="K735" s="189"/>
      <c r="L735" s="39"/>
      <c r="M735" s="190" t="s">
        <v>1</v>
      </c>
      <c r="N735" s="191" t="s">
        <v>39</v>
      </c>
      <c r="O735" s="71"/>
      <c r="P735" s="192">
        <f>O735*H735</f>
        <v>0</v>
      </c>
      <c r="Q735" s="192">
        <v>0</v>
      </c>
      <c r="R735" s="192">
        <f>Q735*H735</f>
        <v>0</v>
      </c>
      <c r="S735" s="192">
        <v>0</v>
      </c>
      <c r="T735" s="193">
        <f>S735*H735</f>
        <v>0</v>
      </c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R735" s="194" t="s">
        <v>232</v>
      </c>
      <c r="AT735" s="194" t="s">
        <v>140</v>
      </c>
      <c r="AU735" s="194" t="s">
        <v>145</v>
      </c>
      <c r="AY735" s="17" t="s">
        <v>137</v>
      </c>
      <c r="BE735" s="195">
        <f>IF(N735="základní",J735,0)</f>
        <v>0</v>
      </c>
      <c r="BF735" s="195">
        <f>IF(N735="snížená",J735,0)</f>
        <v>0</v>
      </c>
      <c r="BG735" s="195">
        <f>IF(N735="zákl. přenesená",J735,0)</f>
        <v>0</v>
      </c>
      <c r="BH735" s="195">
        <f>IF(N735="sníž. přenesená",J735,0)</f>
        <v>0</v>
      </c>
      <c r="BI735" s="195">
        <f>IF(N735="nulová",J735,0)</f>
        <v>0</v>
      </c>
      <c r="BJ735" s="17" t="s">
        <v>145</v>
      </c>
      <c r="BK735" s="195">
        <f>ROUND(I735*H735,2)</f>
        <v>0</v>
      </c>
      <c r="BL735" s="17" t="s">
        <v>232</v>
      </c>
      <c r="BM735" s="194" t="s">
        <v>1051</v>
      </c>
    </row>
    <row r="736" spans="1:65" s="14" customFormat="1" ht="11.25" x14ac:dyDescent="0.2">
      <c r="B736" s="207"/>
      <c r="C736" s="208"/>
      <c r="D736" s="198" t="s">
        <v>147</v>
      </c>
      <c r="E736" s="209" t="s">
        <v>1</v>
      </c>
      <c r="F736" s="210" t="s">
        <v>138</v>
      </c>
      <c r="G736" s="208"/>
      <c r="H736" s="211">
        <v>3</v>
      </c>
      <c r="I736" s="212"/>
      <c r="J736" s="208"/>
      <c r="K736" s="208"/>
      <c r="L736" s="213"/>
      <c r="M736" s="214"/>
      <c r="N736" s="215"/>
      <c r="O736" s="215"/>
      <c r="P736" s="215"/>
      <c r="Q736" s="215"/>
      <c r="R736" s="215"/>
      <c r="S736" s="215"/>
      <c r="T736" s="216"/>
      <c r="AT736" s="217" t="s">
        <v>147</v>
      </c>
      <c r="AU736" s="217" t="s">
        <v>145</v>
      </c>
      <c r="AV736" s="14" t="s">
        <v>145</v>
      </c>
      <c r="AW736" s="14" t="s">
        <v>30</v>
      </c>
      <c r="AX736" s="14" t="s">
        <v>78</v>
      </c>
      <c r="AY736" s="217" t="s">
        <v>137</v>
      </c>
    </row>
    <row r="737" spans="1:65" s="2" customFormat="1" ht="16.5" customHeight="1" x14ac:dyDescent="0.2">
      <c r="A737" s="34"/>
      <c r="B737" s="35"/>
      <c r="C737" s="182" t="s">
        <v>1052</v>
      </c>
      <c r="D737" s="182" t="s">
        <v>140</v>
      </c>
      <c r="E737" s="183" t="s">
        <v>1053</v>
      </c>
      <c r="F737" s="184" t="s">
        <v>1054</v>
      </c>
      <c r="G737" s="185" t="s">
        <v>154</v>
      </c>
      <c r="H737" s="186">
        <v>4.3890000000000002</v>
      </c>
      <c r="I737" s="187"/>
      <c r="J737" s="188">
        <f>ROUND(I737*H737,2)</f>
        <v>0</v>
      </c>
      <c r="K737" s="189"/>
      <c r="L737" s="39"/>
      <c r="M737" s="190" t="s">
        <v>1</v>
      </c>
      <c r="N737" s="191" t="s">
        <v>39</v>
      </c>
      <c r="O737" s="71"/>
      <c r="P737" s="192">
        <f>O737*H737</f>
        <v>0</v>
      </c>
      <c r="Q737" s="192">
        <v>0</v>
      </c>
      <c r="R737" s="192">
        <f>Q737*H737</f>
        <v>0</v>
      </c>
      <c r="S737" s="192">
        <v>0</v>
      </c>
      <c r="T737" s="193">
        <f>S737*H737</f>
        <v>0</v>
      </c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R737" s="194" t="s">
        <v>232</v>
      </c>
      <c r="AT737" s="194" t="s">
        <v>140</v>
      </c>
      <c r="AU737" s="194" t="s">
        <v>145</v>
      </c>
      <c r="AY737" s="17" t="s">
        <v>137</v>
      </c>
      <c r="BE737" s="195">
        <f>IF(N737="základní",J737,0)</f>
        <v>0</v>
      </c>
      <c r="BF737" s="195">
        <f>IF(N737="snížená",J737,0)</f>
        <v>0</v>
      </c>
      <c r="BG737" s="195">
        <f>IF(N737="zákl. přenesená",J737,0)</f>
        <v>0</v>
      </c>
      <c r="BH737" s="195">
        <f>IF(N737="sníž. přenesená",J737,0)</f>
        <v>0</v>
      </c>
      <c r="BI737" s="195">
        <f>IF(N737="nulová",J737,0)</f>
        <v>0</v>
      </c>
      <c r="BJ737" s="17" t="s">
        <v>145</v>
      </c>
      <c r="BK737" s="195">
        <f>ROUND(I737*H737,2)</f>
        <v>0</v>
      </c>
      <c r="BL737" s="17" t="s">
        <v>232</v>
      </c>
      <c r="BM737" s="194" t="s">
        <v>1055</v>
      </c>
    </row>
    <row r="738" spans="1:65" s="14" customFormat="1" ht="11.25" x14ac:dyDescent="0.2">
      <c r="B738" s="207"/>
      <c r="C738" s="208"/>
      <c r="D738" s="198" t="s">
        <v>147</v>
      </c>
      <c r="E738" s="209" t="s">
        <v>1</v>
      </c>
      <c r="F738" s="210" t="s">
        <v>1056</v>
      </c>
      <c r="G738" s="208"/>
      <c r="H738" s="211">
        <v>4.3890000000000002</v>
      </c>
      <c r="I738" s="212"/>
      <c r="J738" s="208"/>
      <c r="K738" s="208"/>
      <c r="L738" s="213"/>
      <c r="M738" s="214"/>
      <c r="N738" s="215"/>
      <c r="O738" s="215"/>
      <c r="P738" s="215"/>
      <c r="Q738" s="215"/>
      <c r="R738" s="215"/>
      <c r="S738" s="215"/>
      <c r="T738" s="216"/>
      <c r="AT738" s="217" t="s">
        <v>147</v>
      </c>
      <c r="AU738" s="217" t="s">
        <v>145</v>
      </c>
      <c r="AV738" s="14" t="s">
        <v>145</v>
      </c>
      <c r="AW738" s="14" t="s">
        <v>30</v>
      </c>
      <c r="AX738" s="14" t="s">
        <v>78</v>
      </c>
      <c r="AY738" s="217" t="s">
        <v>137</v>
      </c>
    </row>
    <row r="739" spans="1:65" s="2" customFormat="1" ht="24.2" customHeight="1" x14ac:dyDescent="0.2">
      <c r="A739" s="34"/>
      <c r="B739" s="35"/>
      <c r="C739" s="182" t="s">
        <v>1057</v>
      </c>
      <c r="D739" s="182" t="s">
        <v>140</v>
      </c>
      <c r="E739" s="183" t="s">
        <v>1058</v>
      </c>
      <c r="F739" s="184" t="s">
        <v>1059</v>
      </c>
      <c r="G739" s="185" t="s">
        <v>373</v>
      </c>
      <c r="H739" s="186">
        <v>9.4E-2</v>
      </c>
      <c r="I739" s="187"/>
      <c r="J739" s="188">
        <f>ROUND(I739*H739,2)</f>
        <v>0</v>
      </c>
      <c r="K739" s="189"/>
      <c r="L739" s="39"/>
      <c r="M739" s="190" t="s">
        <v>1</v>
      </c>
      <c r="N739" s="191" t="s">
        <v>39</v>
      </c>
      <c r="O739" s="71"/>
      <c r="P739" s="192">
        <f>O739*H739</f>
        <v>0</v>
      </c>
      <c r="Q739" s="192">
        <v>0</v>
      </c>
      <c r="R739" s="192">
        <f>Q739*H739</f>
        <v>0</v>
      </c>
      <c r="S739" s="192">
        <v>0</v>
      </c>
      <c r="T739" s="193">
        <f>S739*H739</f>
        <v>0</v>
      </c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R739" s="194" t="s">
        <v>232</v>
      </c>
      <c r="AT739" s="194" t="s">
        <v>140</v>
      </c>
      <c r="AU739" s="194" t="s">
        <v>145</v>
      </c>
      <c r="AY739" s="17" t="s">
        <v>137</v>
      </c>
      <c r="BE739" s="195">
        <f>IF(N739="základní",J739,0)</f>
        <v>0</v>
      </c>
      <c r="BF739" s="195">
        <f>IF(N739="snížená",J739,0)</f>
        <v>0</v>
      </c>
      <c r="BG739" s="195">
        <f>IF(N739="zákl. přenesená",J739,0)</f>
        <v>0</v>
      </c>
      <c r="BH739" s="195">
        <f>IF(N739="sníž. přenesená",J739,0)</f>
        <v>0</v>
      </c>
      <c r="BI739" s="195">
        <f>IF(N739="nulová",J739,0)</f>
        <v>0</v>
      </c>
      <c r="BJ739" s="17" t="s">
        <v>145</v>
      </c>
      <c r="BK739" s="195">
        <f>ROUND(I739*H739,2)</f>
        <v>0</v>
      </c>
      <c r="BL739" s="17" t="s">
        <v>232</v>
      </c>
      <c r="BM739" s="194" t="s">
        <v>1060</v>
      </c>
    </row>
    <row r="740" spans="1:65" s="2" customFormat="1" ht="33" customHeight="1" x14ac:dyDescent="0.2">
      <c r="A740" s="34"/>
      <c r="B740" s="35"/>
      <c r="C740" s="182" t="s">
        <v>1061</v>
      </c>
      <c r="D740" s="182" t="s">
        <v>140</v>
      </c>
      <c r="E740" s="183" t="s">
        <v>1062</v>
      </c>
      <c r="F740" s="184" t="s">
        <v>1063</v>
      </c>
      <c r="G740" s="185" t="s">
        <v>373</v>
      </c>
      <c r="H740" s="186">
        <v>0.188</v>
      </c>
      <c r="I740" s="187"/>
      <c r="J740" s="188">
        <f>ROUND(I740*H740,2)</f>
        <v>0</v>
      </c>
      <c r="K740" s="189"/>
      <c r="L740" s="39"/>
      <c r="M740" s="190" t="s">
        <v>1</v>
      </c>
      <c r="N740" s="191" t="s">
        <v>39</v>
      </c>
      <c r="O740" s="71"/>
      <c r="P740" s="192">
        <f>O740*H740</f>
        <v>0</v>
      </c>
      <c r="Q740" s="192">
        <v>0</v>
      </c>
      <c r="R740" s="192">
        <f>Q740*H740</f>
        <v>0</v>
      </c>
      <c r="S740" s="192">
        <v>0</v>
      </c>
      <c r="T740" s="193">
        <f>S740*H740</f>
        <v>0</v>
      </c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R740" s="194" t="s">
        <v>232</v>
      </c>
      <c r="AT740" s="194" t="s">
        <v>140</v>
      </c>
      <c r="AU740" s="194" t="s">
        <v>145</v>
      </c>
      <c r="AY740" s="17" t="s">
        <v>137</v>
      </c>
      <c r="BE740" s="195">
        <f>IF(N740="základní",J740,0)</f>
        <v>0</v>
      </c>
      <c r="BF740" s="195">
        <f>IF(N740="snížená",J740,0)</f>
        <v>0</v>
      </c>
      <c r="BG740" s="195">
        <f>IF(N740="zákl. přenesená",J740,0)</f>
        <v>0</v>
      </c>
      <c r="BH740" s="195">
        <f>IF(N740="sníž. přenesená",J740,0)</f>
        <v>0</v>
      </c>
      <c r="BI740" s="195">
        <f>IF(N740="nulová",J740,0)</f>
        <v>0</v>
      </c>
      <c r="BJ740" s="17" t="s">
        <v>145</v>
      </c>
      <c r="BK740" s="195">
        <f>ROUND(I740*H740,2)</f>
        <v>0</v>
      </c>
      <c r="BL740" s="17" t="s">
        <v>232</v>
      </c>
      <c r="BM740" s="194" t="s">
        <v>1064</v>
      </c>
    </row>
    <row r="741" spans="1:65" s="14" customFormat="1" ht="11.25" x14ac:dyDescent="0.2">
      <c r="B741" s="207"/>
      <c r="C741" s="208"/>
      <c r="D741" s="198" t="s">
        <v>147</v>
      </c>
      <c r="E741" s="208"/>
      <c r="F741" s="210" t="s">
        <v>1065</v>
      </c>
      <c r="G741" s="208"/>
      <c r="H741" s="211">
        <v>0.188</v>
      </c>
      <c r="I741" s="212"/>
      <c r="J741" s="208"/>
      <c r="K741" s="208"/>
      <c r="L741" s="213"/>
      <c r="M741" s="214"/>
      <c r="N741" s="215"/>
      <c r="O741" s="215"/>
      <c r="P741" s="215"/>
      <c r="Q741" s="215"/>
      <c r="R741" s="215"/>
      <c r="S741" s="215"/>
      <c r="T741" s="216"/>
      <c r="AT741" s="217" t="s">
        <v>147</v>
      </c>
      <c r="AU741" s="217" t="s">
        <v>145</v>
      </c>
      <c r="AV741" s="14" t="s">
        <v>145</v>
      </c>
      <c r="AW741" s="14" t="s">
        <v>4</v>
      </c>
      <c r="AX741" s="14" t="s">
        <v>78</v>
      </c>
      <c r="AY741" s="217" t="s">
        <v>137</v>
      </c>
    </row>
    <row r="742" spans="1:65" s="12" customFormat="1" ht="22.9" customHeight="1" x14ac:dyDescent="0.2">
      <c r="B742" s="166"/>
      <c r="C742" s="167"/>
      <c r="D742" s="168" t="s">
        <v>72</v>
      </c>
      <c r="E742" s="180" t="s">
        <v>1066</v>
      </c>
      <c r="F742" s="180" t="s">
        <v>1067</v>
      </c>
      <c r="G742" s="167"/>
      <c r="H742" s="167"/>
      <c r="I742" s="170"/>
      <c r="J742" s="181">
        <f>BK742</f>
        <v>0</v>
      </c>
      <c r="K742" s="167"/>
      <c r="L742" s="172"/>
      <c r="M742" s="173"/>
      <c r="N742" s="174"/>
      <c r="O742" s="174"/>
      <c r="P742" s="175">
        <f>SUM(P743:P1016)</f>
        <v>0</v>
      </c>
      <c r="Q742" s="174"/>
      <c r="R742" s="175">
        <f>SUM(R743:R1016)</f>
        <v>3.3583000000000009E-2</v>
      </c>
      <c r="S742" s="174"/>
      <c r="T742" s="176">
        <f>SUM(T743:T1016)</f>
        <v>5.1950000000000003E-2</v>
      </c>
      <c r="AR742" s="177" t="s">
        <v>145</v>
      </c>
      <c r="AT742" s="178" t="s">
        <v>72</v>
      </c>
      <c r="AU742" s="178" t="s">
        <v>78</v>
      </c>
      <c r="AY742" s="177" t="s">
        <v>137</v>
      </c>
      <c r="BK742" s="179">
        <f>SUM(BK743:BK1016)</f>
        <v>0</v>
      </c>
    </row>
    <row r="743" spans="1:65" s="2" customFormat="1" ht="16.5" customHeight="1" x14ac:dyDescent="0.2">
      <c r="A743" s="34"/>
      <c r="B743" s="35"/>
      <c r="C743" s="182" t="s">
        <v>1068</v>
      </c>
      <c r="D743" s="182" t="s">
        <v>140</v>
      </c>
      <c r="E743" s="183" t="s">
        <v>1069</v>
      </c>
      <c r="F743" s="184" t="s">
        <v>1070</v>
      </c>
      <c r="G743" s="185" t="s">
        <v>1071</v>
      </c>
      <c r="H743" s="186">
        <v>1</v>
      </c>
      <c r="I743" s="187"/>
      <c r="J743" s="188">
        <f>ROUND(I743*H743,2)</f>
        <v>0</v>
      </c>
      <c r="K743" s="189"/>
      <c r="L743" s="39"/>
      <c r="M743" s="190" t="s">
        <v>1</v>
      </c>
      <c r="N743" s="191" t="s">
        <v>39</v>
      </c>
      <c r="O743" s="71"/>
      <c r="P743" s="192">
        <f>O743*H743</f>
        <v>0</v>
      </c>
      <c r="Q743" s="192">
        <v>0</v>
      </c>
      <c r="R743" s="192">
        <f>Q743*H743</f>
        <v>0</v>
      </c>
      <c r="S743" s="192">
        <v>0</v>
      </c>
      <c r="T743" s="193">
        <f>S743*H743</f>
        <v>0</v>
      </c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R743" s="194" t="s">
        <v>232</v>
      </c>
      <c r="AT743" s="194" t="s">
        <v>140</v>
      </c>
      <c r="AU743" s="194" t="s">
        <v>145</v>
      </c>
      <c r="AY743" s="17" t="s">
        <v>137</v>
      </c>
      <c r="BE743" s="195">
        <f>IF(N743="základní",J743,0)</f>
        <v>0</v>
      </c>
      <c r="BF743" s="195">
        <f>IF(N743="snížená",J743,0)</f>
        <v>0</v>
      </c>
      <c r="BG743" s="195">
        <f>IF(N743="zákl. přenesená",J743,0)</f>
        <v>0</v>
      </c>
      <c r="BH743" s="195">
        <f>IF(N743="sníž. přenesená",J743,0)</f>
        <v>0</v>
      </c>
      <c r="BI743" s="195">
        <f>IF(N743="nulová",J743,0)</f>
        <v>0</v>
      </c>
      <c r="BJ743" s="17" t="s">
        <v>145</v>
      </c>
      <c r="BK743" s="195">
        <f>ROUND(I743*H743,2)</f>
        <v>0</v>
      </c>
      <c r="BL743" s="17" t="s">
        <v>232</v>
      </c>
      <c r="BM743" s="194" t="s">
        <v>1072</v>
      </c>
    </row>
    <row r="744" spans="1:65" s="14" customFormat="1" ht="11.25" x14ac:dyDescent="0.2">
      <c r="B744" s="207"/>
      <c r="C744" s="208"/>
      <c r="D744" s="198" t="s">
        <v>147</v>
      </c>
      <c r="E744" s="209" t="s">
        <v>1</v>
      </c>
      <c r="F744" s="210" t="s">
        <v>78</v>
      </c>
      <c r="G744" s="208"/>
      <c r="H744" s="211">
        <v>1</v>
      </c>
      <c r="I744" s="212"/>
      <c r="J744" s="208"/>
      <c r="K744" s="208"/>
      <c r="L744" s="213"/>
      <c r="M744" s="214"/>
      <c r="N744" s="215"/>
      <c r="O744" s="215"/>
      <c r="P744" s="215"/>
      <c r="Q744" s="215"/>
      <c r="R744" s="215"/>
      <c r="S744" s="215"/>
      <c r="T744" s="216"/>
      <c r="AT744" s="217" t="s">
        <v>147</v>
      </c>
      <c r="AU744" s="217" t="s">
        <v>145</v>
      </c>
      <c r="AV744" s="14" t="s">
        <v>145</v>
      </c>
      <c r="AW744" s="14" t="s">
        <v>30</v>
      </c>
      <c r="AX744" s="14" t="s">
        <v>78</v>
      </c>
      <c r="AY744" s="217" t="s">
        <v>137</v>
      </c>
    </row>
    <row r="745" spans="1:65" s="2" customFormat="1" ht="16.5" customHeight="1" x14ac:dyDescent="0.2">
      <c r="A745" s="34"/>
      <c r="B745" s="35"/>
      <c r="C745" s="182" t="s">
        <v>1073</v>
      </c>
      <c r="D745" s="182" t="s">
        <v>140</v>
      </c>
      <c r="E745" s="183" t="s">
        <v>1074</v>
      </c>
      <c r="F745" s="184" t="s">
        <v>1075</v>
      </c>
      <c r="G745" s="185" t="s">
        <v>143</v>
      </c>
      <c r="H745" s="186">
        <v>20</v>
      </c>
      <c r="I745" s="187"/>
      <c r="J745" s="188">
        <f>ROUND(I745*H745,2)</f>
        <v>0</v>
      </c>
      <c r="K745" s="189"/>
      <c r="L745" s="39"/>
      <c r="M745" s="190" t="s">
        <v>1</v>
      </c>
      <c r="N745" s="191" t="s">
        <v>39</v>
      </c>
      <c r="O745" s="71"/>
      <c r="P745" s="192">
        <f>O745*H745</f>
        <v>0</v>
      </c>
      <c r="Q745" s="192">
        <v>0</v>
      </c>
      <c r="R745" s="192">
        <f>Q745*H745</f>
        <v>0</v>
      </c>
      <c r="S745" s="192">
        <v>0</v>
      </c>
      <c r="T745" s="193">
        <f>S745*H745</f>
        <v>0</v>
      </c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R745" s="194" t="s">
        <v>232</v>
      </c>
      <c r="AT745" s="194" t="s">
        <v>140</v>
      </c>
      <c r="AU745" s="194" t="s">
        <v>145</v>
      </c>
      <c r="AY745" s="17" t="s">
        <v>137</v>
      </c>
      <c r="BE745" s="195">
        <f>IF(N745="základní",J745,0)</f>
        <v>0</v>
      </c>
      <c r="BF745" s="195">
        <f>IF(N745="snížená",J745,0)</f>
        <v>0</v>
      </c>
      <c r="BG745" s="195">
        <f>IF(N745="zákl. přenesená",J745,0)</f>
        <v>0</v>
      </c>
      <c r="BH745" s="195">
        <f>IF(N745="sníž. přenesená",J745,0)</f>
        <v>0</v>
      </c>
      <c r="BI745" s="195">
        <f>IF(N745="nulová",J745,0)</f>
        <v>0</v>
      </c>
      <c r="BJ745" s="17" t="s">
        <v>145</v>
      </c>
      <c r="BK745" s="195">
        <f>ROUND(I745*H745,2)</f>
        <v>0</v>
      </c>
      <c r="BL745" s="17" t="s">
        <v>232</v>
      </c>
      <c r="BM745" s="194" t="s">
        <v>1076</v>
      </c>
    </row>
    <row r="746" spans="1:65" s="14" customFormat="1" ht="11.25" x14ac:dyDescent="0.2">
      <c r="B746" s="207"/>
      <c r="C746" s="208"/>
      <c r="D746" s="198" t="s">
        <v>147</v>
      </c>
      <c r="E746" s="209" t="s">
        <v>1</v>
      </c>
      <c r="F746" s="210" t="s">
        <v>253</v>
      </c>
      <c r="G746" s="208"/>
      <c r="H746" s="211">
        <v>20</v>
      </c>
      <c r="I746" s="212"/>
      <c r="J746" s="208"/>
      <c r="K746" s="208"/>
      <c r="L746" s="213"/>
      <c r="M746" s="214"/>
      <c r="N746" s="215"/>
      <c r="O746" s="215"/>
      <c r="P746" s="215"/>
      <c r="Q746" s="215"/>
      <c r="R746" s="215"/>
      <c r="S746" s="215"/>
      <c r="T746" s="216"/>
      <c r="AT746" s="217" t="s">
        <v>147</v>
      </c>
      <c r="AU746" s="217" t="s">
        <v>145</v>
      </c>
      <c r="AV746" s="14" t="s">
        <v>145</v>
      </c>
      <c r="AW746" s="14" t="s">
        <v>30</v>
      </c>
      <c r="AX746" s="14" t="s">
        <v>78</v>
      </c>
      <c r="AY746" s="217" t="s">
        <v>137</v>
      </c>
    </row>
    <row r="747" spans="1:65" s="2" customFormat="1" ht="24.2" customHeight="1" x14ac:dyDescent="0.2">
      <c r="A747" s="34"/>
      <c r="B747" s="35"/>
      <c r="C747" s="229" t="s">
        <v>1077</v>
      </c>
      <c r="D747" s="229" t="s">
        <v>416</v>
      </c>
      <c r="E747" s="230" t="s">
        <v>1078</v>
      </c>
      <c r="F747" s="231" t="s">
        <v>1079</v>
      </c>
      <c r="G747" s="232" t="s">
        <v>143</v>
      </c>
      <c r="H747" s="233">
        <v>20</v>
      </c>
      <c r="I747" s="234"/>
      <c r="J747" s="235">
        <f>ROUND(I747*H747,2)</f>
        <v>0</v>
      </c>
      <c r="K747" s="236"/>
      <c r="L747" s="237"/>
      <c r="M747" s="238" t="s">
        <v>1</v>
      </c>
      <c r="N747" s="239" t="s">
        <v>39</v>
      </c>
      <c r="O747" s="71"/>
      <c r="P747" s="192">
        <f>O747*H747</f>
        <v>0</v>
      </c>
      <c r="Q747" s="192">
        <v>9.0000000000000006E-5</v>
      </c>
      <c r="R747" s="192">
        <f>Q747*H747</f>
        <v>1.8000000000000002E-3</v>
      </c>
      <c r="S747" s="192">
        <v>0</v>
      </c>
      <c r="T747" s="193">
        <f>S747*H747</f>
        <v>0</v>
      </c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R747" s="194" t="s">
        <v>306</v>
      </c>
      <c r="AT747" s="194" t="s">
        <v>416</v>
      </c>
      <c r="AU747" s="194" t="s">
        <v>145</v>
      </c>
      <c r="AY747" s="17" t="s">
        <v>137</v>
      </c>
      <c r="BE747" s="195">
        <f>IF(N747="základní",J747,0)</f>
        <v>0</v>
      </c>
      <c r="BF747" s="195">
        <f>IF(N747="snížená",J747,0)</f>
        <v>0</v>
      </c>
      <c r="BG747" s="195">
        <f>IF(N747="zákl. přenesená",J747,0)</f>
        <v>0</v>
      </c>
      <c r="BH747" s="195">
        <f>IF(N747="sníž. přenesená",J747,0)</f>
        <v>0</v>
      </c>
      <c r="BI747" s="195">
        <f>IF(N747="nulová",J747,0)</f>
        <v>0</v>
      </c>
      <c r="BJ747" s="17" t="s">
        <v>145</v>
      </c>
      <c r="BK747" s="195">
        <f>ROUND(I747*H747,2)</f>
        <v>0</v>
      </c>
      <c r="BL747" s="17" t="s">
        <v>232</v>
      </c>
      <c r="BM747" s="194" t="s">
        <v>1080</v>
      </c>
    </row>
    <row r="748" spans="1:65" s="14" customFormat="1" ht="11.25" x14ac:dyDescent="0.2">
      <c r="B748" s="207"/>
      <c r="C748" s="208"/>
      <c r="D748" s="198" t="s">
        <v>147</v>
      </c>
      <c r="E748" s="209" t="s">
        <v>1</v>
      </c>
      <c r="F748" s="210" t="s">
        <v>253</v>
      </c>
      <c r="G748" s="208"/>
      <c r="H748" s="211">
        <v>20</v>
      </c>
      <c r="I748" s="212"/>
      <c r="J748" s="208"/>
      <c r="K748" s="208"/>
      <c r="L748" s="213"/>
      <c r="M748" s="214"/>
      <c r="N748" s="215"/>
      <c r="O748" s="215"/>
      <c r="P748" s="215"/>
      <c r="Q748" s="215"/>
      <c r="R748" s="215"/>
      <c r="S748" s="215"/>
      <c r="T748" s="216"/>
      <c r="AT748" s="217" t="s">
        <v>147</v>
      </c>
      <c r="AU748" s="217" t="s">
        <v>145</v>
      </c>
      <c r="AV748" s="14" t="s">
        <v>145</v>
      </c>
      <c r="AW748" s="14" t="s">
        <v>30</v>
      </c>
      <c r="AX748" s="14" t="s">
        <v>78</v>
      </c>
      <c r="AY748" s="217" t="s">
        <v>137</v>
      </c>
    </row>
    <row r="749" spans="1:65" s="2" customFormat="1" ht="21.75" customHeight="1" x14ac:dyDescent="0.2">
      <c r="A749" s="34"/>
      <c r="B749" s="35"/>
      <c r="C749" s="182" t="s">
        <v>1081</v>
      </c>
      <c r="D749" s="182" t="s">
        <v>140</v>
      </c>
      <c r="E749" s="183" t="s">
        <v>1082</v>
      </c>
      <c r="F749" s="184" t="s">
        <v>1083</v>
      </c>
      <c r="G749" s="185" t="s">
        <v>143</v>
      </c>
      <c r="H749" s="186">
        <v>42</v>
      </c>
      <c r="I749" s="187"/>
      <c r="J749" s="188">
        <f>ROUND(I749*H749,2)</f>
        <v>0</v>
      </c>
      <c r="K749" s="189"/>
      <c r="L749" s="39"/>
      <c r="M749" s="190" t="s">
        <v>1</v>
      </c>
      <c r="N749" s="191" t="s">
        <v>39</v>
      </c>
      <c r="O749" s="71"/>
      <c r="P749" s="192">
        <f>O749*H749</f>
        <v>0</v>
      </c>
      <c r="Q749" s="192">
        <v>0</v>
      </c>
      <c r="R749" s="192">
        <f>Q749*H749</f>
        <v>0</v>
      </c>
      <c r="S749" s="192">
        <v>0</v>
      </c>
      <c r="T749" s="193">
        <f>S749*H749</f>
        <v>0</v>
      </c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R749" s="194" t="s">
        <v>232</v>
      </c>
      <c r="AT749" s="194" t="s">
        <v>140</v>
      </c>
      <c r="AU749" s="194" t="s">
        <v>145</v>
      </c>
      <c r="AY749" s="17" t="s">
        <v>137</v>
      </c>
      <c r="BE749" s="195">
        <f>IF(N749="základní",J749,0)</f>
        <v>0</v>
      </c>
      <c r="BF749" s="195">
        <f>IF(N749="snížená",J749,0)</f>
        <v>0</v>
      </c>
      <c r="BG749" s="195">
        <f>IF(N749="zákl. přenesená",J749,0)</f>
        <v>0</v>
      </c>
      <c r="BH749" s="195">
        <f>IF(N749="sníž. přenesená",J749,0)</f>
        <v>0</v>
      </c>
      <c r="BI749" s="195">
        <f>IF(N749="nulová",J749,0)</f>
        <v>0</v>
      </c>
      <c r="BJ749" s="17" t="s">
        <v>145</v>
      </c>
      <c r="BK749" s="195">
        <f>ROUND(I749*H749,2)</f>
        <v>0</v>
      </c>
      <c r="BL749" s="17" t="s">
        <v>232</v>
      </c>
      <c r="BM749" s="194" t="s">
        <v>1084</v>
      </c>
    </row>
    <row r="750" spans="1:65" s="14" customFormat="1" ht="11.25" x14ac:dyDescent="0.2">
      <c r="B750" s="207"/>
      <c r="C750" s="208"/>
      <c r="D750" s="198" t="s">
        <v>147</v>
      </c>
      <c r="E750" s="209" t="s">
        <v>1</v>
      </c>
      <c r="F750" s="210" t="s">
        <v>360</v>
      </c>
      <c r="G750" s="208"/>
      <c r="H750" s="211">
        <v>42</v>
      </c>
      <c r="I750" s="212"/>
      <c r="J750" s="208"/>
      <c r="K750" s="208"/>
      <c r="L750" s="213"/>
      <c r="M750" s="214"/>
      <c r="N750" s="215"/>
      <c r="O750" s="215"/>
      <c r="P750" s="215"/>
      <c r="Q750" s="215"/>
      <c r="R750" s="215"/>
      <c r="S750" s="215"/>
      <c r="T750" s="216"/>
      <c r="AT750" s="217" t="s">
        <v>147</v>
      </c>
      <c r="AU750" s="217" t="s">
        <v>145</v>
      </c>
      <c r="AV750" s="14" t="s">
        <v>145</v>
      </c>
      <c r="AW750" s="14" t="s">
        <v>30</v>
      </c>
      <c r="AX750" s="14" t="s">
        <v>78</v>
      </c>
      <c r="AY750" s="217" t="s">
        <v>137</v>
      </c>
    </row>
    <row r="751" spans="1:65" s="2" customFormat="1" ht="16.5" customHeight="1" x14ac:dyDescent="0.2">
      <c r="A751" s="34"/>
      <c r="B751" s="35"/>
      <c r="C751" s="229" t="s">
        <v>1085</v>
      </c>
      <c r="D751" s="229" t="s">
        <v>416</v>
      </c>
      <c r="E751" s="230" t="s">
        <v>1086</v>
      </c>
      <c r="F751" s="231" t="s">
        <v>1087</v>
      </c>
      <c r="G751" s="232" t="s">
        <v>143</v>
      </c>
      <c r="H751" s="233">
        <v>42</v>
      </c>
      <c r="I751" s="234"/>
      <c r="J751" s="235">
        <f>ROUND(I751*H751,2)</f>
        <v>0</v>
      </c>
      <c r="K751" s="236"/>
      <c r="L751" s="237"/>
      <c r="M751" s="238" t="s">
        <v>1</v>
      </c>
      <c r="N751" s="239" t="s">
        <v>39</v>
      </c>
      <c r="O751" s="71"/>
      <c r="P751" s="192">
        <f>O751*H751</f>
        <v>0</v>
      </c>
      <c r="Q751" s="192">
        <v>2.0000000000000002E-5</v>
      </c>
      <c r="R751" s="192">
        <f>Q751*H751</f>
        <v>8.4000000000000003E-4</v>
      </c>
      <c r="S751" s="192">
        <v>0</v>
      </c>
      <c r="T751" s="193">
        <f>S751*H751</f>
        <v>0</v>
      </c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R751" s="194" t="s">
        <v>306</v>
      </c>
      <c r="AT751" s="194" t="s">
        <v>416</v>
      </c>
      <c r="AU751" s="194" t="s">
        <v>145</v>
      </c>
      <c r="AY751" s="17" t="s">
        <v>137</v>
      </c>
      <c r="BE751" s="195">
        <f>IF(N751="základní",J751,0)</f>
        <v>0</v>
      </c>
      <c r="BF751" s="195">
        <f>IF(N751="snížená",J751,0)</f>
        <v>0</v>
      </c>
      <c r="BG751" s="195">
        <f>IF(N751="zákl. přenesená",J751,0)</f>
        <v>0</v>
      </c>
      <c r="BH751" s="195">
        <f>IF(N751="sníž. přenesená",J751,0)</f>
        <v>0</v>
      </c>
      <c r="BI751" s="195">
        <f>IF(N751="nulová",J751,0)</f>
        <v>0</v>
      </c>
      <c r="BJ751" s="17" t="s">
        <v>145</v>
      </c>
      <c r="BK751" s="195">
        <f>ROUND(I751*H751,2)</f>
        <v>0</v>
      </c>
      <c r="BL751" s="17" t="s">
        <v>232</v>
      </c>
      <c r="BM751" s="194" t="s">
        <v>1088</v>
      </c>
    </row>
    <row r="752" spans="1:65" s="14" customFormat="1" ht="11.25" x14ac:dyDescent="0.2">
      <c r="B752" s="207"/>
      <c r="C752" s="208"/>
      <c r="D752" s="198" t="s">
        <v>147</v>
      </c>
      <c r="E752" s="209" t="s">
        <v>1</v>
      </c>
      <c r="F752" s="210" t="s">
        <v>360</v>
      </c>
      <c r="G752" s="208"/>
      <c r="H752" s="211">
        <v>42</v>
      </c>
      <c r="I752" s="212"/>
      <c r="J752" s="208"/>
      <c r="K752" s="208"/>
      <c r="L752" s="213"/>
      <c r="M752" s="214"/>
      <c r="N752" s="215"/>
      <c r="O752" s="215"/>
      <c r="P752" s="215"/>
      <c r="Q752" s="215"/>
      <c r="R752" s="215"/>
      <c r="S752" s="215"/>
      <c r="T752" s="216"/>
      <c r="AT752" s="217" t="s">
        <v>147</v>
      </c>
      <c r="AU752" s="217" t="s">
        <v>145</v>
      </c>
      <c r="AV752" s="14" t="s">
        <v>145</v>
      </c>
      <c r="AW752" s="14" t="s">
        <v>30</v>
      </c>
      <c r="AX752" s="14" t="s">
        <v>78</v>
      </c>
      <c r="AY752" s="217" t="s">
        <v>137</v>
      </c>
    </row>
    <row r="753" spans="1:65" s="2" customFormat="1" ht="24.2" customHeight="1" x14ac:dyDescent="0.2">
      <c r="A753" s="34"/>
      <c r="B753" s="35"/>
      <c r="C753" s="182" t="s">
        <v>1089</v>
      </c>
      <c r="D753" s="182" t="s">
        <v>140</v>
      </c>
      <c r="E753" s="183" t="s">
        <v>1090</v>
      </c>
      <c r="F753" s="184" t="s">
        <v>1091</v>
      </c>
      <c r="G753" s="185" t="s">
        <v>161</v>
      </c>
      <c r="H753" s="186">
        <v>174</v>
      </c>
      <c r="I753" s="187"/>
      <c r="J753" s="188">
        <f>ROUND(I753*H753,2)</f>
        <v>0</v>
      </c>
      <c r="K753" s="189"/>
      <c r="L753" s="39"/>
      <c r="M753" s="190" t="s">
        <v>1</v>
      </c>
      <c r="N753" s="191" t="s">
        <v>39</v>
      </c>
      <c r="O753" s="71"/>
      <c r="P753" s="192">
        <f>O753*H753</f>
        <v>0</v>
      </c>
      <c r="Q753" s="192">
        <v>0</v>
      </c>
      <c r="R753" s="192">
        <f>Q753*H753</f>
        <v>0</v>
      </c>
      <c r="S753" s="192">
        <v>0</v>
      </c>
      <c r="T753" s="193">
        <f>S753*H753</f>
        <v>0</v>
      </c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R753" s="194" t="s">
        <v>232</v>
      </c>
      <c r="AT753" s="194" t="s">
        <v>140</v>
      </c>
      <c r="AU753" s="194" t="s">
        <v>145</v>
      </c>
      <c r="AY753" s="17" t="s">
        <v>137</v>
      </c>
      <c r="BE753" s="195">
        <f>IF(N753="základní",J753,0)</f>
        <v>0</v>
      </c>
      <c r="BF753" s="195">
        <f>IF(N753="snížená",J753,0)</f>
        <v>0</v>
      </c>
      <c r="BG753" s="195">
        <f>IF(N753="zákl. přenesená",J753,0)</f>
        <v>0</v>
      </c>
      <c r="BH753" s="195">
        <f>IF(N753="sníž. přenesená",J753,0)</f>
        <v>0</v>
      </c>
      <c r="BI753" s="195">
        <f>IF(N753="nulová",J753,0)</f>
        <v>0</v>
      </c>
      <c r="BJ753" s="17" t="s">
        <v>145</v>
      </c>
      <c r="BK753" s="195">
        <f>ROUND(I753*H753,2)</f>
        <v>0</v>
      </c>
      <c r="BL753" s="17" t="s">
        <v>232</v>
      </c>
      <c r="BM753" s="194" t="s">
        <v>1092</v>
      </c>
    </row>
    <row r="754" spans="1:65" s="14" customFormat="1" ht="11.25" x14ac:dyDescent="0.2">
      <c r="B754" s="207"/>
      <c r="C754" s="208"/>
      <c r="D754" s="198" t="s">
        <v>147</v>
      </c>
      <c r="E754" s="209" t="s">
        <v>1</v>
      </c>
      <c r="F754" s="210" t="s">
        <v>1093</v>
      </c>
      <c r="G754" s="208"/>
      <c r="H754" s="211">
        <v>174</v>
      </c>
      <c r="I754" s="212"/>
      <c r="J754" s="208"/>
      <c r="K754" s="208"/>
      <c r="L754" s="213"/>
      <c r="M754" s="214"/>
      <c r="N754" s="215"/>
      <c r="O754" s="215"/>
      <c r="P754" s="215"/>
      <c r="Q754" s="215"/>
      <c r="R754" s="215"/>
      <c r="S754" s="215"/>
      <c r="T754" s="216"/>
      <c r="AT754" s="217" t="s">
        <v>147</v>
      </c>
      <c r="AU754" s="217" t="s">
        <v>145</v>
      </c>
      <c r="AV754" s="14" t="s">
        <v>145</v>
      </c>
      <c r="AW754" s="14" t="s">
        <v>30</v>
      </c>
      <c r="AX754" s="14" t="s">
        <v>78</v>
      </c>
      <c r="AY754" s="217" t="s">
        <v>137</v>
      </c>
    </row>
    <row r="755" spans="1:65" s="2" customFormat="1" ht="24.2" customHeight="1" x14ac:dyDescent="0.2">
      <c r="A755" s="34"/>
      <c r="B755" s="35"/>
      <c r="C755" s="229" t="s">
        <v>1094</v>
      </c>
      <c r="D755" s="229" t="s">
        <v>416</v>
      </c>
      <c r="E755" s="230" t="s">
        <v>1095</v>
      </c>
      <c r="F755" s="231" t="s">
        <v>1096</v>
      </c>
      <c r="G755" s="232" t="s">
        <v>161</v>
      </c>
      <c r="H755" s="233">
        <v>92.4</v>
      </c>
      <c r="I755" s="234"/>
      <c r="J755" s="235">
        <f>ROUND(I755*H755,2)</f>
        <v>0</v>
      </c>
      <c r="K755" s="236"/>
      <c r="L755" s="237"/>
      <c r="M755" s="238" t="s">
        <v>1</v>
      </c>
      <c r="N755" s="239" t="s">
        <v>39</v>
      </c>
      <c r="O755" s="71"/>
      <c r="P755" s="192">
        <f>O755*H755</f>
        <v>0</v>
      </c>
      <c r="Q755" s="192">
        <v>1.0000000000000001E-5</v>
      </c>
      <c r="R755" s="192">
        <f>Q755*H755</f>
        <v>9.2400000000000013E-4</v>
      </c>
      <c r="S755" s="192">
        <v>0</v>
      </c>
      <c r="T755" s="193">
        <f>S755*H755</f>
        <v>0</v>
      </c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R755" s="194" t="s">
        <v>306</v>
      </c>
      <c r="AT755" s="194" t="s">
        <v>416</v>
      </c>
      <c r="AU755" s="194" t="s">
        <v>145</v>
      </c>
      <c r="AY755" s="17" t="s">
        <v>137</v>
      </c>
      <c r="BE755" s="195">
        <f>IF(N755="základní",J755,0)</f>
        <v>0</v>
      </c>
      <c r="BF755" s="195">
        <f>IF(N755="snížená",J755,0)</f>
        <v>0</v>
      </c>
      <c r="BG755" s="195">
        <f>IF(N755="zákl. přenesená",J755,0)</f>
        <v>0</v>
      </c>
      <c r="BH755" s="195">
        <f>IF(N755="sníž. přenesená",J755,0)</f>
        <v>0</v>
      </c>
      <c r="BI755" s="195">
        <f>IF(N755="nulová",J755,0)</f>
        <v>0</v>
      </c>
      <c r="BJ755" s="17" t="s">
        <v>145</v>
      </c>
      <c r="BK755" s="195">
        <f>ROUND(I755*H755,2)</f>
        <v>0</v>
      </c>
      <c r="BL755" s="17" t="s">
        <v>232</v>
      </c>
      <c r="BM755" s="194" t="s">
        <v>1097</v>
      </c>
    </row>
    <row r="756" spans="1:65" s="13" customFormat="1" ht="11.25" x14ac:dyDescent="0.2">
      <c r="B756" s="196"/>
      <c r="C756" s="197"/>
      <c r="D756" s="198" t="s">
        <v>147</v>
      </c>
      <c r="E756" s="199" t="s">
        <v>1</v>
      </c>
      <c r="F756" s="200" t="s">
        <v>1098</v>
      </c>
      <c r="G756" s="197"/>
      <c r="H756" s="199" t="s">
        <v>1</v>
      </c>
      <c r="I756" s="201"/>
      <c r="J756" s="197"/>
      <c r="K756" s="197"/>
      <c r="L756" s="202"/>
      <c r="M756" s="203"/>
      <c r="N756" s="204"/>
      <c r="O756" s="204"/>
      <c r="P756" s="204"/>
      <c r="Q756" s="204"/>
      <c r="R756" s="204"/>
      <c r="S756" s="204"/>
      <c r="T756" s="205"/>
      <c r="AT756" s="206" t="s">
        <v>147</v>
      </c>
      <c r="AU756" s="206" t="s">
        <v>145</v>
      </c>
      <c r="AV756" s="13" t="s">
        <v>78</v>
      </c>
      <c r="AW756" s="13" t="s">
        <v>30</v>
      </c>
      <c r="AX756" s="13" t="s">
        <v>73</v>
      </c>
      <c r="AY756" s="206" t="s">
        <v>137</v>
      </c>
    </row>
    <row r="757" spans="1:65" s="13" customFormat="1" ht="11.25" x14ac:dyDescent="0.2">
      <c r="B757" s="196"/>
      <c r="C757" s="197"/>
      <c r="D757" s="198" t="s">
        <v>147</v>
      </c>
      <c r="E757" s="199" t="s">
        <v>1</v>
      </c>
      <c r="F757" s="200" t="s">
        <v>1099</v>
      </c>
      <c r="G757" s="197"/>
      <c r="H757" s="199" t="s">
        <v>1</v>
      </c>
      <c r="I757" s="201"/>
      <c r="J757" s="197"/>
      <c r="K757" s="197"/>
      <c r="L757" s="202"/>
      <c r="M757" s="203"/>
      <c r="N757" s="204"/>
      <c r="O757" s="204"/>
      <c r="P757" s="204"/>
      <c r="Q757" s="204"/>
      <c r="R757" s="204"/>
      <c r="S757" s="204"/>
      <c r="T757" s="205"/>
      <c r="AT757" s="206" t="s">
        <v>147</v>
      </c>
      <c r="AU757" s="206" t="s">
        <v>145</v>
      </c>
      <c r="AV757" s="13" t="s">
        <v>78</v>
      </c>
      <c r="AW757" s="13" t="s">
        <v>30</v>
      </c>
      <c r="AX757" s="13" t="s">
        <v>73</v>
      </c>
      <c r="AY757" s="206" t="s">
        <v>137</v>
      </c>
    </row>
    <row r="758" spans="1:65" s="13" customFormat="1" ht="11.25" x14ac:dyDescent="0.2">
      <c r="B758" s="196"/>
      <c r="C758" s="197"/>
      <c r="D758" s="198" t="s">
        <v>147</v>
      </c>
      <c r="E758" s="199" t="s">
        <v>1</v>
      </c>
      <c r="F758" s="200" t="s">
        <v>695</v>
      </c>
      <c r="G758" s="197"/>
      <c r="H758" s="199" t="s">
        <v>1</v>
      </c>
      <c r="I758" s="201"/>
      <c r="J758" s="197"/>
      <c r="K758" s="197"/>
      <c r="L758" s="202"/>
      <c r="M758" s="203"/>
      <c r="N758" s="204"/>
      <c r="O758" s="204"/>
      <c r="P758" s="204"/>
      <c r="Q758" s="204"/>
      <c r="R758" s="204"/>
      <c r="S758" s="204"/>
      <c r="T758" s="205"/>
      <c r="AT758" s="206" t="s">
        <v>147</v>
      </c>
      <c r="AU758" s="206" t="s">
        <v>145</v>
      </c>
      <c r="AV758" s="13" t="s">
        <v>78</v>
      </c>
      <c r="AW758" s="13" t="s">
        <v>30</v>
      </c>
      <c r="AX758" s="13" t="s">
        <v>73</v>
      </c>
      <c r="AY758" s="206" t="s">
        <v>137</v>
      </c>
    </row>
    <row r="759" spans="1:65" s="14" customFormat="1" ht="11.25" x14ac:dyDescent="0.2">
      <c r="B759" s="207"/>
      <c r="C759" s="208"/>
      <c r="D759" s="198" t="s">
        <v>147</v>
      </c>
      <c r="E759" s="209" t="s">
        <v>1</v>
      </c>
      <c r="F759" s="210" t="s">
        <v>227</v>
      </c>
      <c r="G759" s="208"/>
      <c r="H759" s="211">
        <v>15</v>
      </c>
      <c r="I759" s="212"/>
      <c r="J759" s="208"/>
      <c r="K759" s="208"/>
      <c r="L759" s="213"/>
      <c r="M759" s="214"/>
      <c r="N759" s="215"/>
      <c r="O759" s="215"/>
      <c r="P759" s="215"/>
      <c r="Q759" s="215"/>
      <c r="R759" s="215"/>
      <c r="S759" s="215"/>
      <c r="T759" s="216"/>
      <c r="AT759" s="217" t="s">
        <v>147</v>
      </c>
      <c r="AU759" s="217" t="s">
        <v>145</v>
      </c>
      <c r="AV759" s="14" t="s">
        <v>145</v>
      </c>
      <c r="AW759" s="14" t="s">
        <v>30</v>
      </c>
      <c r="AX759" s="14" t="s">
        <v>73</v>
      </c>
      <c r="AY759" s="217" t="s">
        <v>137</v>
      </c>
    </row>
    <row r="760" spans="1:65" s="13" customFormat="1" ht="11.25" x14ac:dyDescent="0.2">
      <c r="B760" s="196"/>
      <c r="C760" s="197"/>
      <c r="D760" s="198" t="s">
        <v>147</v>
      </c>
      <c r="E760" s="199" t="s">
        <v>1</v>
      </c>
      <c r="F760" s="200" t="s">
        <v>439</v>
      </c>
      <c r="G760" s="197"/>
      <c r="H760" s="199" t="s">
        <v>1</v>
      </c>
      <c r="I760" s="201"/>
      <c r="J760" s="197"/>
      <c r="K760" s="197"/>
      <c r="L760" s="202"/>
      <c r="M760" s="203"/>
      <c r="N760" s="204"/>
      <c r="O760" s="204"/>
      <c r="P760" s="204"/>
      <c r="Q760" s="204"/>
      <c r="R760" s="204"/>
      <c r="S760" s="204"/>
      <c r="T760" s="205"/>
      <c r="AT760" s="206" t="s">
        <v>147</v>
      </c>
      <c r="AU760" s="206" t="s">
        <v>145</v>
      </c>
      <c r="AV760" s="13" t="s">
        <v>78</v>
      </c>
      <c r="AW760" s="13" t="s">
        <v>30</v>
      </c>
      <c r="AX760" s="13" t="s">
        <v>73</v>
      </c>
      <c r="AY760" s="206" t="s">
        <v>137</v>
      </c>
    </row>
    <row r="761" spans="1:65" s="14" customFormat="1" ht="11.25" x14ac:dyDescent="0.2">
      <c r="B761" s="207"/>
      <c r="C761" s="208"/>
      <c r="D761" s="198" t="s">
        <v>147</v>
      </c>
      <c r="E761" s="209" t="s">
        <v>1</v>
      </c>
      <c r="F761" s="210" t="s">
        <v>8</v>
      </c>
      <c r="G761" s="208"/>
      <c r="H761" s="211">
        <v>12</v>
      </c>
      <c r="I761" s="212"/>
      <c r="J761" s="208"/>
      <c r="K761" s="208"/>
      <c r="L761" s="213"/>
      <c r="M761" s="214"/>
      <c r="N761" s="215"/>
      <c r="O761" s="215"/>
      <c r="P761" s="215"/>
      <c r="Q761" s="215"/>
      <c r="R761" s="215"/>
      <c r="S761" s="215"/>
      <c r="T761" s="216"/>
      <c r="AT761" s="217" t="s">
        <v>147</v>
      </c>
      <c r="AU761" s="217" t="s">
        <v>145</v>
      </c>
      <c r="AV761" s="14" t="s">
        <v>145</v>
      </c>
      <c r="AW761" s="14" t="s">
        <v>30</v>
      </c>
      <c r="AX761" s="14" t="s">
        <v>73</v>
      </c>
      <c r="AY761" s="217" t="s">
        <v>137</v>
      </c>
    </row>
    <row r="762" spans="1:65" s="13" customFormat="1" ht="11.25" x14ac:dyDescent="0.2">
      <c r="B762" s="196"/>
      <c r="C762" s="197"/>
      <c r="D762" s="198" t="s">
        <v>147</v>
      </c>
      <c r="E762" s="199" t="s">
        <v>1</v>
      </c>
      <c r="F762" s="200" t="s">
        <v>1100</v>
      </c>
      <c r="G762" s="197"/>
      <c r="H762" s="199" t="s">
        <v>1</v>
      </c>
      <c r="I762" s="201"/>
      <c r="J762" s="197"/>
      <c r="K762" s="197"/>
      <c r="L762" s="202"/>
      <c r="M762" s="203"/>
      <c r="N762" s="204"/>
      <c r="O762" s="204"/>
      <c r="P762" s="204"/>
      <c r="Q762" s="204"/>
      <c r="R762" s="204"/>
      <c r="S762" s="204"/>
      <c r="T762" s="205"/>
      <c r="AT762" s="206" t="s">
        <v>147</v>
      </c>
      <c r="AU762" s="206" t="s">
        <v>145</v>
      </c>
      <c r="AV762" s="13" t="s">
        <v>78</v>
      </c>
      <c r="AW762" s="13" t="s">
        <v>30</v>
      </c>
      <c r="AX762" s="13" t="s">
        <v>73</v>
      </c>
      <c r="AY762" s="206" t="s">
        <v>137</v>
      </c>
    </row>
    <row r="763" spans="1:65" s="13" customFormat="1" ht="11.25" x14ac:dyDescent="0.2">
      <c r="B763" s="196"/>
      <c r="C763" s="197"/>
      <c r="D763" s="198" t="s">
        <v>147</v>
      </c>
      <c r="E763" s="199" t="s">
        <v>1</v>
      </c>
      <c r="F763" s="200" t="s">
        <v>1101</v>
      </c>
      <c r="G763" s="197"/>
      <c r="H763" s="199" t="s">
        <v>1</v>
      </c>
      <c r="I763" s="201"/>
      <c r="J763" s="197"/>
      <c r="K763" s="197"/>
      <c r="L763" s="202"/>
      <c r="M763" s="203"/>
      <c r="N763" s="204"/>
      <c r="O763" s="204"/>
      <c r="P763" s="204"/>
      <c r="Q763" s="204"/>
      <c r="R763" s="204"/>
      <c r="S763" s="204"/>
      <c r="T763" s="205"/>
      <c r="AT763" s="206" t="s">
        <v>147</v>
      </c>
      <c r="AU763" s="206" t="s">
        <v>145</v>
      </c>
      <c r="AV763" s="13" t="s">
        <v>78</v>
      </c>
      <c r="AW763" s="13" t="s">
        <v>30</v>
      </c>
      <c r="AX763" s="13" t="s">
        <v>73</v>
      </c>
      <c r="AY763" s="206" t="s">
        <v>137</v>
      </c>
    </row>
    <row r="764" spans="1:65" s="14" customFormat="1" ht="11.25" x14ac:dyDescent="0.2">
      <c r="B764" s="207"/>
      <c r="C764" s="208"/>
      <c r="D764" s="198" t="s">
        <v>147</v>
      </c>
      <c r="E764" s="209" t="s">
        <v>1</v>
      </c>
      <c r="F764" s="210" t="s">
        <v>149</v>
      </c>
      <c r="G764" s="208"/>
      <c r="H764" s="211">
        <v>8</v>
      </c>
      <c r="I764" s="212"/>
      <c r="J764" s="208"/>
      <c r="K764" s="208"/>
      <c r="L764" s="213"/>
      <c r="M764" s="214"/>
      <c r="N764" s="215"/>
      <c r="O764" s="215"/>
      <c r="P764" s="215"/>
      <c r="Q764" s="215"/>
      <c r="R764" s="215"/>
      <c r="S764" s="215"/>
      <c r="T764" s="216"/>
      <c r="AT764" s="217" t="s">
        <v>147</v>
      </c>
      <c r="AU764" s="217" t="s">
        <v>145</v>
      </c>
      <c r="AV764" s="14" t="s">
        <v>145</v>
      </c>
      <c r="AW764" s="14" t="s">
        <v>30</v>
      </c>
      <c r="AX764" s="14" t="s">
        <v>73</v>
      </c>
      <c r="AY764" s="217" t="s">
        <v>137</v>
      </c>
    </row>
    <row r="765" spans="1:65" s="13" customFormat="1" ht="11.25" x14ac:dyDescent="0.2">
      <c r="B765" s="196"/>
      <c r="C765" s="197"/>
      <c r="D765" s="198" t="s">
        <v>147</v>
      </c>
      <c r="E765" s="199" t="s">
        <v>1</v>
      </c>
      <c r="F765" s="200" t="s">
        <v>1102</v>
      </c>
      <c r="G765" s="197"/>
      <c r="H765" s="199" t="s">
        <v>1</v>
      </c>
      <c r="I765" s="201"/>
      <c r="J765" s="197"/>
      <c r="K765" s="197"/>
      <c r="L765" s="202"/>
      <c r="M765" s="203"/>
      <c r="N765" s="204"/>
      <c r="O765" s="204"/>
      <c r="P765" s="204"/>
      <c r="Q765" s="204"/>
      <c r="R765" s="204"/>
      <c r="S765" s="204"/>
      <c r="T765" s="205"/>
      <c r="AT765" s="206" t="s">
        <v>147</v>
      </c>
      <c r="AU765" s="206" t="s">
        <v>145</v>
      </c>
      <c r="AV765" s="13" t="s">
        <v>78</v>
      </c>
      <c r="AW765" s="13" t="s">
        <v>30</v>
      </c>
      <c r="AX765" s="13" t="s">
        <v>73</v>
      </c>
      <c r="AY765" s="206" t="s">
        <v>137</v>
      </c>
    </row>
    <row r="766" spans="1:65" s="14" customFormat="1" ht="11.25" x14ac:dyDescent="0.2">
      <c r="B766" s="207"/>
      <c r="C766" s="208"/>
      <c r="D766" s="198" t="s">
        <v>147</v>
      </c>
      <c r="E766" s="209" t="s">
        <v>1</v>
      </c>
      <c r="F766" s="210" t="s">
        <v>360</v>
      </c>
      <c r="G766" s="208"/>
      <c r="H766" s="211">
        <v>42</v>
      </c>
      <c r="I766" s="212"/>
      <c r="J766" s="208"/>
      <c r="K766" s="208"/>
      <c r="L766" s="213"/>
      <c r="M766" s="214"/>
      <c r="N766" s="215"/>
      <c r="O766" s="215"/>
      <c r="P766" s="215"/>
      <c r="Q766" s="215"/>
      <c r="R766" s="215"/>
      <c r="S766" s="215"/>
      <c r="T766" s="216"/>
      <c r="AT766" s="217" t="s">
        <v>147</v>
      </c>
      <c r="AU766" s="217" t="s">
        <v>145</v>
      </c>
      <c r="AV766" s="14" t="s">
        <v>145</v>
      </c>
      <c r="AW766" s="14" t="s">
        <v>30</v>
      </c>
      <c r="AX766" s="14" t="s">
        <v>73</v>
      </c>
      <c r="AY766" s="217" t="s">
        <v>137</v>
      </c>
    </row>
    <row r="767" spans="1:65" s="15" customFormat="1" ht="11.25" x14ac:dyDescent="0.2">
      <c r="B767" s="218"/>
      <c r="C767" s="219"/>
      <c r="D767" s="198" t="s">
        <v>147</v>
      </c>
      <c r="E767" s="220" t="s">
        <v>1</v>
      </c>
      <c r="F767" s="221" t="s">
        <v>150</v>
      </c>
      <c r="G767" s="219"/>
      <c r="H767" s="222">
        <v>77</v>
      </c>
      <c r="I767" s="223"/>
      <c r="J767" s="219"/>
      <c r="K767" s="219"/>
      <c r="L767" s="224"/>
      <c r="M767" s="225"/>
      <c r="N767" s="226"/>
      <c r="O767" s="226"/>
      <c r="P767" s="226"/>
      <c r="Q767" s="226"/>
      <c r="R767" s="226"/>
      <c r="S767" s="226"/>
      <c r="T767" s="227"/>
      <c r="AT767" s="228" t="s">
        <v>147</v>
      </c>
      <c r="AU767" s="228" t="s">
        <v>145</v>
      </c>
      <c r="AV767" s="15" t="s">
        <v>144</v>
      </c>
      <c r="AW767" s="15" t="s">
        <v>30</v>
      </c>
      <c r="AX767" s="15" t="s">
        <v>78</v>
      </c>
      <c r="AY767" s="228" t="s">
        <v>137</v>
      </c>
    </row>
    <row r="768" spans="1:65" s="14" customFormat="1" ht="11.25" x14ac:dyDescent="0.2">
      <c r="B768" s="207"/>
      <c r="C768" s="208"/>
      <c r="D768" s="198" t="s">
        <v>147</v>
      </c>
      <c r="E768" s="208"/>
      <c r="F768" s="210" t="s">
        <v>1103</v>
      </c>
      <c r="G768" s="208"/>
      <c r="H768" s="211">
        <v>92.4</v>
      </c>
      <c r="I768" s="212"/>
      <c r="J768" s="208"/>
      <c r="K768" s="208"/>
      <c r="L768" s="213"/>
      <c r="M768" s="214"/>
      <c r="N768" s="215"/>
      <c r="O768" s="215"/>
      <c r="P768" s="215"/>
      <c r="Q768" s="215"/>
      <c r="R768" s="215"/>
      <c r="S768" s="215"/>
      <c r="T768" s="216"/>
      <c r="AT768" s="217" t="s">
        <v>147</v>
      </c>
      <c r="AU768" s="217" t="s">
        <v>145</v>
      </c>
      <c r="AV768" s="14" t="s">
        <v>145</v>
      </c>
      <c r="AW768" s="14" t="s">
        <v>4</v>
      </c>
      <c r="AX768" s="14" t="s">
        <v>78</v>
      </c>
      <c r="AY768" s="217" t="s">
        <v>137</v>
      </c>
    </row>
    <row r="769" spans="1:65" s="2" customFormat="1" ht="24.2" customHeight="1" x14ac:dyDescent="0.2">
      <c r="A769" s="34"/>
      <c r="B769" s="35"/>
      <c r="C769" s="229" t="s">
        <v>1104</v>
      </c>
      <c r="D769" s="229" t="s">
        <v>416</v>
      </c>
      <c r="E769" s="230" t="s">
        <v>1105</v>
      </c>
      <c r="F769" s="231" t="s">
        <v>1106</v>
      </c>
      <c r="G769" s="232" t="s">
        <v>161</v>
      </c>
      <c r="H769" s="233">
        <v>116.4</v>
      </c>
      <c r="I769" s="234"/>
      <c r="J769" s="235">
        <f>ROUND(I769*H769,2)</f>
        <v>0</v>
      </c>
      <c r="K769" s="236"/>
      <c r="L769" s="237"/>
      <c r="M769" s="238" t="s">
        <v>1</v>
      </c>
      <c r="N769" s="239" t="s">
        <v>39</v>
      </c>
      <c r="O769" s="71"/>
      <c r="P769" s="192">
        <f>O769*H769</f>
        <v>0</v>
      </c>
      <c r="Q769" s="192">
        <v>1.0000000000000001E-5</v>
      </c>
      <c r="R769" s="192">
        <f>Q769*H769</f>
        <v>1.1640000000000001E-3</v>
      </c>
      <c r="S769" s="192">
        <v>0</v>
      </c>
      <c r="T769" s="193">
        <f>S769*H769</f>
        <v>0</v>
      </c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R769" s="194" t="s">
        <v>306</v>
      </c>
      <c r="AT769" s="194" t="s">
        <v>416</v>
      </c>
      <c r="AU769" s="194" t="s">
        <v>145</v>
      </c>
      <c r="AY769" s="17" t="s">
        <v>137</v>
      </c>
      <c r="BE769" s="195">
        <f>IF(N769="základní",J769,0)</f>
        <v>0</v>
      </c>
      <c r="BF769" s="195">
        <f>IF(N769="snížená",J769,0)</f>
        <v>0</v>
      </c>
      <c r="BG769" s="195">
        <f>IF(N769="zákl. přenesená",J769,0)</f>
        <v>0</v>
      </c>
      <c r="BH769" s="195">
        <f>IF(N769="sníž. přenesená",J769,0)</f>
        <v>0</v>
      </c>
      <c r="BI769" s="195">
        <f>IF(N769="nulová",J769,0)</f>
        <v>0</v>
      </c>
      <c r="BJ769" s="17" t="s">
        <v>145</v>
      </c>
      <c r="BK769" s="195">
        <f>ROUND(I769*H769,2)</f>
        <v>0</v>
      </c>
      <c r="BL769" s="17" t="s">
        <v>232</v>
      </c>
      <c r="BM769" s="194" t="s">
        <v>1107</v>
      </c>
    </row>
    <row r="770" spans="1:65" s="13" customFormat="1" ht="11.25" x14ac:dyDescent="0.2">
      <c r="B770" s="196"/>
      <c r="C770" s="197"/>
      <c r="D770" s="198" t="s">
        <v>147</v>
      </c>
      <c r="E770" s="199" t="s">
        <v>1</v>
      </c>
      <c r="F770" s="200" t="s">
        <v>1108</v>
      </c>
      <c r="G770" s="197"/>
      <c r="H770" s="199" t="s">
        <v>1</v>
      </c>
      <c r="I770" s="201"/>
      <c r="J770" s="197"/>
      <c r="K770" s="197"/>
      <c r="L770" s="202"/>
      <c r="M770" s="203"/>
      <c r="N770" s="204"/>
      <c r="O770" s="204"/>
      <c r="P770" s="204"/>
      <c r="Q770" s="204"/>
      <c r="R770" s="204"/>
      <c r="S770" s="204"/>
      <c r="T770" s="205"/>
      <c r="AT770" s="206" t="s">
        <v>147</v>
      </c>
      <c r="AU770" s="206" t="s">
        <v>145</v>
      </c>
      <c r="AV770" s="13" t="s">
        <v>78</v>
      </c>
      <c r="AW770" s="13" t="s">
        <v>30</v>
      </c>
      <c r="AX770" s="13" t="s">
        <v>73</v>
      </c>
      <c r="AY770" s="206" t="s">
        <v>137</v>
      </c>
    </row>
    <row r="771" spans="1:65" s="13" customFormat="1" ht="11.25" x14ac:dyDescent="0.2">
      <c r="B771" s="196"/>
      <c r="C771" s="197"/>
      <c r="D771" s="198" t="s">
        <v>147</v>
      </c>
      <c r="E771" s="199" t="s">
        <v>1</v>
      </c>
      <c r="F771" s="200" t="s">
        <v>1109</v>
      </c>
      <c r="G771" s="197"/>
      <c r="H771" s="199" t="s">
        <v>1</v>
      </c>
      <c r="I771" s="201"/>
      <c r="J771" s="197"/>
      <c r="K771" s="197"/>
      <c r="L771" s="202"/>
      <c r="M771" s="203"/>
      <c r="N771" s="204"/>
      <c r="O771" s="204"/>
      <c r="P771" s="204"/>
      <c r="Q771" s="204"/>
      <c r="R771" s="204"/>
      <c r="S771" s="204"/>
      <c r="T771" s="205"/>
      <c r="AT771" s="206" t="s">
        <v>147</v>
      </c>
      <c r="AU771" s="206" t="s">
        <v>145</v>
      </c>
      <c r="AV771" s="13" t="s">
        <v>78</v>
      </c>
      <c r="AW771" s="13" t="s">
        <v>30</v>
      </c>
      <c r="AX771" s="13" t="s">
        <v>73</v>
      </c>
      <c r="AY771" s="206" t="s">
        <v>137</v>
      </c>
    </row>
    <row r="772" spans="1:65" s="14" customFormat="1" ht="11.25" x14ac:dyDescent="0.2">
      <c r="B772" s="207"/>
      <c r="C772" s="208"/>
      <c r="D772" s="198" t="s">
        <v>147</v>
      </c>
      <c r="E772" s="209" t="s">
        <v>1</v>
      </c>
      <c r="F772" s="210" t="s">
        <v>149</v>
      </c>
      <c r="G772" s="208"/>
      <c r="H772" s="211">
        <v>8</v>
      </c>
      <c r="I772" s="212"/>
      <c r="J772" s="208"/>
      <c r="K772" s="208"/>
      <c r="L772" s="213"/>
      <c r="M772" s="214"/>
      <c r="N772" s="215"/>
      <c r="O772" s="215"/>
      <c r="P772" s="215"/>
      <c r="Q772" s="215"/>
      <c r="R772" s="215"/>
      <c r="S772" s="215"/>
      <c r="T772" s="216"/>
      <c r="AT772" s="217" t="s">
        <v>147</v>
      </c>
      <c r="AU772" s="217" t="s">
        <v>145</v>
      </c>
      <c r="AV772" s="14" t="s">
        <v>145</v>
      </c>
      <c r="AW772" s="14" t="s">
        <v>30</v>
      </c>
      <c r="AX772" s="14" t="s">
        <v>73</v>
      </c>
      <c r="AY772" s="217" t="s">
        <v>137</v>
      </c>
    </row>
    <row r="773" spans="1:65" s="13" customFormat="1" ht="11.25" x14ac:dyDescent="0.2">
      <c r="B773" s="196"/>
      <c r="C773" s="197"/>
      <c r="D773" s="198" t="s">
        <v>147</v>
      </c>
      <c r="E773" s="199" t="s">
        <v>1</v>
      </c>
      <c r="F773" s="200" t="s">
        <v>1110</v>
      </c>
      <c r="G773" s="197"/>
      <c r="H773" s="199" t="s">
        <v>1</v>
      </c>
      <c r="I773" s="201"/>
      <c r="J773" s="197"/>
      <c r="K773" s="197"/>
      <c r="L773" s="202"/>
      <c r="M773" s="203"/>
      <c r="N773" s="204"/>
      <c r="O773" s="204"/>
      <c r="P773" s="204"/>
      <c r="Q773" s="204"/>
      <c r="R773" s="204"/>
      <c r="S773" s="204"/>
      <c r="T773" s="205"/>
      <c r="AT773" s="206" t="s">
        <v>147</v>
      </c>
      <c r="AU773" s="206" t="s">
        <v>145</v>
      </c>
      <c r="AV773" s="13" t="s">
        <v>78</v>
      </c>
      <c r="AW773" s="13" t="s">
        <v>30</v>
      </c>
      <c r="AX773" s="13" t="s">
        <v>73</v>
      </c>
      <c r="AY773" s="206" t="s">
        <v>137</v>
      </c>
    </row>
    <row r="774" spans="1:65" s="14" customFormat="1" ht="11.25" x14ac:dyDescent="0.2">
      <c r="B774" s="207"/>
      <c r="C774" s="208"/>
      <c r="D774" s="198" t="s">
        <v>147</v>
      </c>
      <c r="E774" s="209" t="s">
        <v>1</v>
      </c>
      <c r="F774" s="210" t="s">
        <v>158</v>
      </c>
      <c r="G774" s="208"/>
      <c r="H774" s="211">
        <v>6</v>
      </c>
      <c r="I774" s="212"/>
      <c r="J774" s="208"/>
      <c r="K774" s="208"/>
      <c r="L774" s="213"/>
      <c r="M774" s="214"/>
      <c r="N774" s="215"/>
      <c r="O774" s="215"/>
      <c r="P774" s="215"/>
      <c r="Q774" s="215"/>
      <c r="R774" s="215"/>
      <c r="S774" s="215"/>
      <c r="T774" s="216"/>
      <c r="AT774" s="217" t="s">
        <v>147</v>
      </c>
      <c r="AU774" s="217" t="s">
        <v>145</v>
      </c>
      <c r="AV774" s="14" t="s">
        <v>145</v>
      </c>
      <c r="AW774" s="14" t="s">
        <v>30</v>
      </c>
      <c r="AX774" s="14" t="s">
        <v>73</v>
      </c>
      <c r="AY774" s="217" t="s">
        <v>137</v>
      </c>
    </row>
    <row r="775" spans="1:65" s="13" customFormat="1" ht="11.25" x14ac:dyDescent="0.2">
      <c r="B775" s="196"/>
      <c r="C775" s="197"/>
      <c r="D775" s="198" t="s">
        <v>147</v>
      </c>
      <c r="E775" s="199" t="s">
        <v>1</v>
      </c>
      <c r="F775" s="200" t="s">
        <v>1111</v>
      </c>
      <c r="G775" s="197"/>
      <c r="H775" s="199" t="s">
        <v>1</v>
      </c>
      <c r="I775" s="201"/>
      <c r="J775" s="197"/>
      <c r="K775" s="197"/>
      <c r="L775" s="202"/>
      <c r="M775" s="203"/>
      <c r="N775" s="204"/>
      <c r="O775" s="204"/>
      <c r="P775" s="204"/>
      <c r="Q775" s="204"/>
      <c r="R775" s="204"/>
      <c r="S775" s="204"/>
      <c r="T775" s="205"/>
      <c r="AT775" s="206" t="s">
        <v>147</v>
      </c>
      <c r="AU775" s="206" t="s">
        <v>145</v>
      </c>
      <c r="AV775" s="13" t="s">
        <v>78</v>
      </c>
      <c r="AW775" s="13" t="s">
        <v>30</v>
      </c>
      <c r="AX775" s="13" t="s">
        <v>73</v>
      </c>
      <c r="AY775" s="206" t="s">
        <v>137</v>
      </c>
    </row>
    <row r="776" spans="1:65" s="14" customFormat="1" ht="11.25" x14ac:dyDescent="0.2">
      <c r="B776" s="207"/>
      <c r="C776" s="208"/>
      <c r="D776" s="198" t="s">
        <v>147</v>
      </c>
      <c r="E776" s="209" t="s">
        <v>1</v>
      </c>
      <c r="F776" s="210" t="s">
        <v>144</v>
      </c>
      <c r="G776" s="208"/>
      <c r="H776" s="211">
        <v>4</v>
      </c>
      <c r="I776" s="212"/>
      <c r="J776" s="208"/>
      <c r="K776" s="208"/>
      <c r="L776" s="213"/>
      <c r="M776" s="214"/>
      <c r="N776" s="215"/>
      <c r="O776" s="215"/>
      <c r="P776" s="215"/>
      <c r="Q776" s="215"/>
      <c r="R776" s="215"/>
      <c r="S776" s="215"/>
      <c r="T776" s="216"/>
      <c r="AT776" s="217" t="s">
        <v>147</v>
      </c>
      <c r="AU776" s="217" t="s">
        <v>145</v>
      </c>
      <c r="AV776" s="14" t="s">
        <v>145</v>
      </c>
      <c r="AW776" s="14" t="s">
        <v>30</v>
      </c>
      <c r="AX776" s="14" t="s">
        <v>73</v>
      </c>
      <c r="AY776" s="217" t="s">
        <v>137</v>
      </c>
    </row>
    <row r="777" spans="1:65" s="13" customFormat="1" ht="11.25" x14ac:dyDescent="0.2">
      <c r="B777" s="196"/>
      <c r="C777" s="197"/>
      <c r="D777" s="198" t="s">
        <v>147</v>
      </c>
      <c r="E777" s="199" t="s">
        <v>1</v>
      </c>
      <c r="F777" s="200" t="s">
        <v>1112</v>
      </c>
      <c r="G777" s="197"/>
      <c r="H777" s="199" t="s">
        <v>1</v>
      </c>
      <c r="I777" s="201"/>
      <c r="J777" s="197"/>
      <c r="K777" s="197"/>
      <c r="L777" s="202"/>
      <c r="M777" s="203"/>
      <c r="N777" s="204"/>
      <c r="O777" s="204"/>
      <c r="P777" s="204"/>
      <c r="Q777" s="204"/>
      <c r="R777" s="204"/>
      <c r="S777" s="204"/>
      <c r="T777" s="205"/>
      <c r="AT777" s="206" t="s">
        <v>147</v>
      </c>
      <c r="AU777" s="206" t="s">
        <v>145</v>
      </c>
      <c r="AV777" s="13" t="s">
        <v>78</v>
      </c>
      <c r="AW777" s="13" t="s">
        <v>30</v>
      </c>
      <c r="AX777" s="13" t="s">
        <v>73</v>
      </c>
      <c r="AY777" s="206" t="s">
        <v>137</v>
      </c>
    </row>
    <row r="778" spans="1:65" s="14" customFormat="1" ht="11.25" x14ac:dyDescent="0.2">
      <c r="B778" s="207"/>
      <c r="C778" s="208"/>
      <c r="D778" s="198" t="s">
        <v>147</v>
      </c>
      <c r="E778" s="209" t="s">
        <v>1</v>
      </c>
      <c r="F778" s="210" t="s">
        <v>1113</v>
      </c>
      <c r="G778" s="208"/>
      <c r="H778" s="211">
        <v>14</v>
      </c>
      <c r="I778" s="212"/>
      <c r="J778" s="208"/>
      <c r="K778" s="208"/>
      <c r="L778" s="213"/>
      <c r="M778" s="214"/>
      <c r="N778" s="215"/>
      <c r="O778" s="215"/>
      <c r="P778" s="215"/>
      <c r="Q778" s="215"/>
      <c r="R778" s="215"/>
      <c r="S778" s="215"/>
      <c r="T778" s="216"/>
      <c r="AT778" s="217" t="s">
        <v>147</v>
      </c>
      <c r="AU778" s="217" t="s">
        <v>145</v>
      </c>
      <c r="AV778" s="14" t="s">
        <v>145</v>
      </c>
      <c r="AW778" s="14" t="s">
        <v>30</v>
      </c>
      <c r="AX778" s="14" t="s">
        <v>73</v>
      </c>
      <c r="AY778" s="217" t="s">
        <v>137</v>
      </c>
    </row>
    <row r="779" spans="1:65" s="13" customFormat="1" ht="11.25" x14ac:dyDescent="0.2">
      <c r="B779" s="196"/>
      <c r="C779" s="197"/>
      <c r="D779" s="198" t="s">
        <v>147</v>
      </c>
      <c r="E779" s="199" t="s">
        <v>1</v>
      </c>
      <c r="F779" s="200" t="s">
        <v>1114</v>
      </c>
      <c r="G779" s="197"/>
      <c r="H779" s="199" t="s">
        <v>1</v>
      </c>
      <c r="I779" s="201"/>
      <c r="J779" s="197"/>
      <c r="K779" s="197"/>
      <c r="L779" s="202"/>
      <c r="M779" s="203"/>
      <c r="N779" s="204"/>
      <c r="O779" s="204"/>
      <c r="P779" s="204"/>
      <c r="Q779" s="204"/>
      <c r="R779" s="204"/>
      <c r="S779" s="204"/>
      <c r="T779" s="205"/>
      <c r="AT779" s="206" t="s">
        <v>147</v>
      </c>
      <c r="AU779" s="206" t="s">
        <v>145</v>
      </c>
      <c r="AV779" s="13" t="s">
        <v>78</v>
      </c>
      <c r="AW779" s="13" t="s">
        <v>30</v>
      </c>
      <c r="AX779" s="13" t="s">
        <v>73</v>
      </c>
      <c r="AY779" s="206" t="s">
        <v>137</v>
      </c>
    </row>
    <row r="780" spans="1:65" s="13" customFormat="1" ht="11.25" x14ac:dyDescent="0.2">
      <c r="B780" s="196"/>
      <c r="C780" s="197"/>
      <c r="D780" s="198" t="s">
        <v>147</v>
      </c>
      <c r="E780" s="199" t="s">
        <v>1</v>
      </c>
      <c r="F780" s="200" t="s">
        <v>695</v>
      </c>
      <c r="G780" s="197"/>
      <c r="H780" s="199" t="s">
        <v>1</v>
      </c>
      <c r="I780" s="201"/>
      <c r="J780" s="197"/>
      <c r="K780" s="197"/>
      <c r="L780" s="202"/>
      <c r="M780" s="203"/>
      <c r="N780" s="204"/>
      <c r="O780" s="204"/>
      <c r="P780" s="204"/>
      <c r="Q780" s="204"/>
      <c r="R780" s="204"/>
      <c r="S780" s="204"/>
      <c r="T780" s="205"/>
      <c r="AT780" s="206" t="s">
        <v>147</v>
      </c>
      <c r="AU780" s="206" t="s">
        <v>145</v>
      </c>
      <c r="AV780" s="13" t="s">
        <v>78</v>
      </c>
      <c r="AW780" s="13" t="s">
        <v>30</v>
      </c>
      <c r="AX780" s="13" t="s">
        <v>73</v>
      </c>
      <c r="AY780" s="206" t="s">
        <v>137</v>
      </c>
    </row>
    <row r="781" spans="1:65" s="14" customFormat="1" ht="11.25" x14ac:dyDescent="0.2">
      <c r="B781" s="207"/>
      <c r="C781" s="208"/>
      <c r="D781" s="198" t="s">
        <v>147</v>
      </c>
      <c r="E781" s="209" t="s">
        <v>1</v>
      </c>
      <c r="F781" s="210" t="s">
        <v>158</v>
      </c>
      <c r="G781" s="208"/>
      <c r="H781" s="211">
        <v>6</v>
      </c>
      <c r="I781" s="212"/>
      <c r="J781" s="208"/>
      <c r="K781" s="208"/>
      <c r="L781" s="213"/>
      <c r="M781" s="214"/>
      <c r="N781" s="215"/>
      <c r="O781" s="215"/>
      <c r="P781" s="215"/>
      <c r="Q781" s="215"/>
      <c r="R781" s="215"/>
      <c r="S781" s="215"/>
      <c r="T781" s="216"/>
      <c r="AT781" s="217" t="s">
        <v>147</v>
      </c>
      <c r="AU781" s="217" t="s">
        <v>145</v>
      </c>
      <c r="AV781" s="14" t="s">
        <v>145</v>
      </c>
      <c r="AW781" s="14" t="s">
        <v>30</v>
      </c>
      <c r="AX781" s="14" t="s">
        <v>73</v>
      </c>
      <c r="AY781" s="217" t="s">
        <v>137</v>
      </c>
    </row>
    <row r="782" spans="1:65" s="13" customFormat="1" ht="11.25" x14ac:dyDescent="0.2">
      <c r="B782" s="196"/>
      <c r="C782" s="197"/>
      <c r="D782" s="198" t="s">
        <v>147</v>
      </c>
      <c r="E782" s="199" t="s">
        <v>1</v>
      </c>
      <c r="F782" s="200" t="s">
        <v>439</v>
      </c>
      <c r="G782" s="197"/>
      <c r="H782" s="199" t="s">
        <v>1</v>
      </c>
      <c r="I782" s="201"/>
      <c r="J782" s="197"/>
      <c r="K782" s="197"/>
      <c r="L782" s="202"/>
      <c r="M782" s="203"/>
      <c r="N782" s="204"/>
      <c r="O782" s="204"/>
      <c r="P782" s="204"/>
      <c r="Q782" s="204"/>
      <c r="R782" s="204"/>
      <c r="S782" s="204"/>
      <c r="T782" s="205"/>
      <c r="AT782" s="206" t="s">
        <v>147</v>
      </c>
      <c r="AU782" s="206" t="s">
        <v>145</v>
      </c>
      <c r="AV782" s="13" t="s">
        <v>78</v>
      </c>
      <c r="AW782" s="13" t="s">
        <v>30</v>
      </c>
      <c r="AX782" s="13" t="s">
        <v>73</v>
      </c>
      <c r="AY782" s="206" t="s">
        <v>137</v>
      </c>
    </row>
    <row r="783" spans="1:65" s="14" customFormat="1" ht="11.25" x14ac:dyDescent="0.2">
      <c r="B783" s="207"/>
      <c r="C783" s="208"/>
      <c r="D783" s="198" t="s">
        <v>147</v>
      </c>
      <c r="E783" s="209" t="s">
        <v>1</v>
      </c>
      <c r="F783" s="210" t="s">
        <v>181</v>
      </c>
      <c r="G783" s="208"/>
      <c r="H783" s="211">
        <v>9</v>
      </c>
      <c r="I783" s="212"/>
      <c r="J783" s="208"/>
      <c r="K783" s="208"/>
      <c r="L783" s="213"/>
      <c r="M783" s="214"/>
      <c r="N783" s="215"/>
      <c r="O783" s="215"/>
      <c r="P783" s="215"/>
      <c r="Q783" s="215"/>
      <c r="R783" s="215"/>
      <c r="S783" s="215"/>
      <c r="T783" s="216"/>
      <c r="AT783" s="217" t="s">
        <v>147</v>
      </c>
      <c r="AU783" s="217" t="s">
        <v>145</v>
      </c>
      <c r="AV783" s="14" t="s">
        <v>145</v>
      </c>
      <c r="AW783" s="14" t="s">
        <v>30</v>
      </c>
      <c r="AX783" s="14" t="s">
        <v>73</v>
      </c>
      <c r="AY783" s="217" t="s">
        <v>137</v>
      </c>
    </row>
    <row r="784" spans="1:65" s="13" customFormat="1" ht="11.25" x14ac:dyDescent="0.2">
      <c r="B784" s="196"/>
      <c r="C784" s="197"/>
      <c r="D784" s="198" t="s">
        <v>147</v>
      </c>
      <c r="E784" s="199" t="s">
        <v>1</v>
      </c>
      <c r="F784" s="200" t="s">
        <v>1115</v>
      </c>
      <c r="G784" s="197"/>
      <c r="H784" s="199" t="s">
        <v>1</v>
      </c>
      <c r="I784" s="201"/>
      <c r="J784" s="197"/>
      <c r="K784" s="197"/>
      <c r="L784" s="202"/>
      <c r="M784" s="203"/>
      <c r="N784" s="204"/>
      <c r="O784" s="204"/>
      <c r="P784" s="204"/>
      <c r="Q784" s="204"/>
      <c r="R784" s="204"/>
      <c r="S784" s="204"/>
      <c r="T784" s="205"/>
      <c r="AT784" s="206" t="s">
        <v>147</v>
      </c>
      <c r="AU784" s="206" t="s">
        <v>145</v>
      </c>
      <c r="AV784" s="13" t="s">
        <v>78</v>
      </c>
      <c r="AW784" s="13" t="s">
        <v>30</v>
      </c>
      <c r="AX784" s="13" t="s">
        <v>73</v>
      </c>
      <c r="AY784" s="206" t="s">
        <v>137</v>
      </c>
    </row>
    <row r="785" spans="1:65" s="13" customFormat="1" ht="11.25" x14ac:dyDescent="0.2">
      <c r="B785" s="196"/>
      <c r="C785" s="197"/>
      <c r="D785" s="198" t="s">
        <v>147</v>
      </c>
      <c r="E785" s="199" t="s">
        <v>1</v>
      </c>
      <c r="F785" s="200" t="s">
        <v>1101</v>
      </c>
      <c r="G785" s="197"/>
      <c r="H785" s="199" t="s">
        <v>1</v>
      </c>
      <c r="I785" s="201"/>
      <c r="J785" s="197"/>
      <c r="K785" s="197"/>
      <c r="L785" s="202"/>
      <c r="M785" s="203"/>
      <c r="N785" s="204"/>
      <c r="O785" s="204"/>
      <c r="P785" s="204"/>
      <c r="Q785" s="204"/>
      <c r="R785" s="204"/>
      <c r="S785" s="204"/>
      <c r="T785" s="205"/>
      <c r="AT785" s="206" t="s">
        <v>147</v>
      </c>
      <c r="AU785" s="206" t="s">
        <v>145</v>
      </c>
      <c r="AV785" s="13" t="s">
        <v>78</v>
      </c>
      <c r="AW785" s="13" t="s">
        <v>30</v>
      </c>
      <c r="AX785" s="13" t="s">
        <v>73</v>
      </c>
      <c r="AY785" s="206" t="s">
        <v>137</v>
      </c>
    </row>
    <row r="786" spans="1:65" s="14" customFormat="1" ht="11.25" x14ac:dyDescent="0.2">
      <c r="B786" s="207"/>
      <c r="C786" s="208"/>
      <c r="D786" s="198" t="s">
        <v>147</v>
      </c>
      <c r="E786" s="209" t="s">
        <v>1</v>
      </c>
      <c r="F786" s="210" t="s">
        <v>220</v>
      </c>
      <c r="G786" s="208"/>
      <c r="H786" s="211">
        <v>14</v>
      </c>
      <c r="I786" s="212"/>
      <c r="J786" s="208"/>
      <c r="K786" s="208"/>
      <c r="L786" s="213"/>
      <c r="M786" s="214"/>
      <c r="N786" s="215"/>
      <c r="O786" s="215"/>
      <c r="P786" s="215"/>
      <c r="Q786" s="215"/>
      <c r="R786" s="215"/>
      <c r="S786" s="215"/>
      <c r="T786" s="216"/>
      <c r="AT786" s="217" t="s">
        <v>147</v>
      </c>
      <c r="AU786" s="217" t="s">
        <v>145</v>
      </c>
      <c r="AV786" s="14" t="s">
        <v>145</v>
      </c>
      <c r="AW786" s="14" t="s">
        <v>30</v>
      </c>
      <c r="AX786" s="14" t="s">
        <v>73</v>
      </c>
      <c r="AY786" s="217" t="s">
        <v>137</v>
      </c>
    </row>
    <row r="787" spans="1:65" s="13" customFormat="1" ht="11.25" x14ac:dyDescent="0.2">
      <c r="B787" s="196"/>
      <c r="C787" s="197"/>
      <c r="D787" s="198" t="s">
        <v>147</v>
      </c>
      <c r="E787" s="199" t="s">
        <v>1</v>
      </c>
      <c r="F787" s="200" t="s">
        <v>1102</v>
      </c>
      <c r="G787" s="197"/>
      <c r="H787" s="199" t="s">
        <v>1</v>
      </c>
      <c r="I787" s="201"/>
      <c r="J787" s="197"/>
      <c r="K787" s="197"/>
      <c r="L787" s="202"/>
      <c r="M787" s="203"/>
      <c r="N787" s="204"/>
      <c r="O787" s="204"/>
      <c r="P787" s="204"/>
      <c r="Q787" s="204"/>
      <c r="R787" s="204"/>
      <c r="S787" s="204"/>
      <c r="T787" s="205"/>
      <c r="AT787" s="206" t="s">
        <v>147</v>
      </c>
      <c r="AU787" s="206" t="s">
        <v>145</v>
      </c>
      <c r="AV787" s="13" t="s">
        <v>78</v>
      </c>
      <c r="AW787" s="13" t="s">
        <v>30</v>
      </c>
      <c r="AX787" s="13" t="s">
        <v>73</v>
      </c>
      <c r="AY787" s="206" t="s">
        <v>137</v>
      </c>
    </row>
    <row r="788" spans="1:65" s="14" customFormat="1" ht="11.25" x14ac:dyDescent="0.2">
      <c r="B788" s="207"/>
      <c r="C788" s="208"/>
      <c r="D788" s="198" t="s">
        <v>147</v>
      </c>
      <c r="E788" s="209" t="s">
        <v>1</v>
      </c>
      <c r="F788" s="210" t="s">
        <v>329</v>
      </c>
      <c r="G788" s="208"/>
      <c r="H788" s="211">
        <v>36</v>
      </c>
      <c r="I788" s="212"/>
      <c r="J788" s="208"/>
      <c r="K788" s="208"/>
      <c r="L788" s="213"/>
      <c r="M788" s="214"/>
      <c r="N788" s="215"/>
      <c r="O788" s="215"/>
      <c r="P788" s="215"/>
      <c r="Q788" s="215"/>
      <c r="R788" s="215"/>
      <c r="S788" s="215"/>
      <c r="T788" s="216"/>
      <c r="AT788" s="217" t="s">
        <v>147</v>
      </c>
      <c r="AU788" s="217" t="s">
        <v>145</v>
      </c>
      <c r="AV788" s="14" t="s">
        <v>145</v>
      </c>
      <c r="AW788" s="14" t="s">
        <v>30</v>
      </c>
      <c r="AX788" s="14" t="s">
        <v>73</v>
      </c>
      <c r="AY788" s="217" t="s">
        <v>137</v>
      </c>
    </row>
    <row r="789" spans="1:65" s="15" customFormat="1" ht="11.25" x14ac:dyDescent="0.2">
      <c r="B789" s="218"/>
      <c r="C789" s="219"/>
      <c r="D789" s="198" t="s">
        <v>147</v>
      </c>
      <c r="E789" s="220" t="s">
        <v>1</v>
      </c>
      <c r="F789" s="221" t="s">
        <v>150</v>
      </c>
      <c r="G789" s="219"/>
      <c r="H789" s="222">
        <v>97</v>
      </c>
      <c r="I789" s="223"/>
      <c r="J789" s="219"/>
      <c r="K789" s="219"/>
      <c r="L789" s="224"/>
      <c r="M789" s="225"/>
      <c r="N789" s="226"/>
      <c r="O789" s="226"/>
      <c r="P789" s="226"/>
      <c r="Q789" s="226"/>
      <c r="R789" s="226"/>
      <c r="S789" s="226"/>
      <c r="T789" s="227"/>
      <c r="AT789" s="228" t="s">
        <v>147</v>
      </c>
      <c r="AU789" s="228" t="s">
        <v>145</v>
      </c>
      <c r="AV789" s="15" t="s">
        <v>144</v>
      </c>
      <c r="AW789" s="15" t="s">
        <v>30</v>
      </c>
      <c r="AX789" s="15" t="s">
        <v>78</v>
      </c>
      <c r="AY789" s="228" t="s">
        <v>137</v>
      </c>
    </row>
    <row r="790" spans="1:65" s="14" customFormat="1" ht="11.25" x14ac:dyDescent="0.2">
      <c r="B790" s="207"/>
      <c r="C790" s="208"/>
      <c r="D790" s="198" t="s">
        <v>147</v>
      </c>
      <c r="E790" s="208"/>
      <c r="F790" s="210" t="s">
        <v>1116</v>
      </c>
      <c r="G790" s="208"/>
      <c r="H790" s="211">
        <v>116.4</v>
      </c>
      <c r="I790" s="212"/>
      <c r="J790" s="208"/>
      <c r="K790" s="208"/>
      <c r="L790" s="213"/>
      <c r="M790" s="214"/>
      <c r="N790" s="215"/>
      <c r="O790" s="215"/>
      <c r="P790" s="215"/>
      <c r="Q790" s="215"/>
      <c r="R790" s="215"/>
      <c r="S790" s="215"/>
      <c r="T790" s="216"/>
      <c r="AT790" s="217" t="s">
        <v>147</v>
      </c>
      <c r="AU790" s="217" t="s">
        <v>145</v>
      </c>
      <c r="AV790" s="14" t="s">
        <v>145</v>
      </c>
      <c r="AW790" s="14" t="s">
        <v>4</v>
      </c>
      <c r="AX790" s="14" t="s">
        <v>78</v>
      </c>
      <c r="AY790" s="217" t="s">
        <v>137</v>
      </c>
    </row>
    <row r="791" spans="1:65" s="2" customFormat="1" ht="24.2" customHeight="1" x14ac:dyDescent="0.2">
      <c r="A791" s="34"/>
      <c r="B791" s="35"/>
      <c r="C791" s="182" t="s">
        <v>1117</v>
      </c>
      <c r="D791" s="182" t="s">
        <v>140</v>
      </c>
      <c r="E791" s="183" t="s">
        <v>1118</v>
      </c>
      <c r="F791" s="184" t="s">
        <v>1119</v>
      </c>
      <c r="G791" s="185" t="s">
        <v>161</v>
      </c>
      <c r="H791" s="186">
        <v>10</v>
      </c>
      <c r="I791" s="187"/>
      <c r="J791" s="188">
        <f>ROUND(I791*H791,2)</f>
        <v>0</v>
      </c>
      <c r="K791" s="189"/>
      <c r="L791" s="39"/>
      <c r="M791" s="190" t="s">
        <v>1</v>
      </c>
      <c r="N791" s="191" t="s">
        <v>39</v>
      </c>
      <c r="O791" s="71"/>
      <c r="P791" s="192">
        <f>O791*H791</f>
        <v>0</v>
      </c>
      <c r="Q791" s="192">
        <v>0</v>
      </c>
      <c r="R791" s="192">
        <f>Q791*H791</f>
        <v>0</v>
      </c>
      <c r="S791" s="192">
        <v>0</v>
      </c>
      <c r="T791" s="193">
        <f>S791*H791</f>
        <v>0</v>
      </c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R791" s="194" t="s">
        <v>232</v>
      </c>
      <c r="AT791" s="194" t="s">
        <v>140</v>
      </c>
      <c r="AU791" s="194" t="s">
        <v>145</v>
      </c>
      <c r="AY791" s="17" t="s">
        <v>137</v>
      </c>
      <c r="BE791" s="195">
        <f>IF(N791="základní",J791,0)</f>
        <v>0</v>
      </c>
      <c r="BF791" s="195">
        <f>IF(N791="snížená",J791,0)</f>
        <v>0</v>
      </c>
      <c r="BG791" s="195">
        <f>IF(N791="zákl. přenesená",J791,0)</f>
        <v>0</v>
      </c>
      <c r="BH791" s="195">
        <f>IF(N791="sníž. přenesená",J791,0)</f>
        <v>0</v>
      </c>
      <c r="BI791" s="195">
        <f>IF(N791="nulová",J791,0)</f>
        <v>0</v>
      </c>
      <c r="BJ791" s="17" t="s">
        <v>145</v>
      </c>
      <c r="BK791" s="195">
        <f>ROUND(I791*H791,2)</f>
        <v>0</v>
      </c>
      <c r="BL791" s="17" t="s">
        <v>232</v>
      </c>
      <c r="BM791" s="194" t="s">
        <v>1120</v>
      </c>
    </row>
    <row r="792" spans="1:65" s="13" customFormat="1" ht="11.25" x14ac:dyDescent="0.2">
      <c r="B792" s="196"/>
      <c r="C792" s="197"/>
      <c r="D792" s="198" t="s">
        <v>147</v>
      </c>
      <c r="E792" s="199" t="s">
        <v>1</v>
      </c>
      <c r="F792" s="200" t="s">
        <v>1121</v>
      </c>
      <c r="G792" s="197"/>
      <c r="H792" s="199" t="s">
        <v>1</v>
      </c>
      <c r="I792" s="201"/>
      <c r="J792" s="197"/>
      <c r="K792" s="197"/>
      <c r="L792" s="202"/>
      <c r="M792" s="203"/>
      <c r="N792" s="204"/>
      <c r="O792" s="204"/>
      <c r="P792" s="204"/>
      <c r="Q792" s="204"/>
      <c r="R792" s="204"/>
      <c r="S792" s="204"/>
      <c r="T792" s="205"/>
      <c r="AT792" s="206" t="s">
        <v>147</v>
      </c>
      <c r="AU792" s="206" t="s">
        <v>145</v>
      </c>
      <c r="AV792" s="13" t="s">
        <v>78</v>
      </c>
      <c r="AW792" s="13" t="s">
        <v>30</v>
      </c>
      <c r="AX792" s="13" t="s">
        <v>73</v>
      </c>
      <c r="AY792" s="206" t="s">
        <v>137</v>
      </c>
    </row>
    <row r="793" spans="1:65" s="14" customFormat="1" ht="11.25" x14ac:dyDescent="0.2">
      <c r="B793" s="207"/>
      <c r="C793" s="208"/>
      <c r="D793" s="198" t="s">
        <v>147</v>
      </c>
      <c r="E793" s="209" t="s">
        <v>1</v>
      </c>
      <c r="F793" s="210" t="s">
        <v>14</v>
      </c>
      <c r="G793" s="208"/>
      <c r="H793" s="211">
        <v>10</v>
      </c>
      <c r="I793" s="212"/>
      <c r="J793" s="208"/>
      <c r="K793" s="208"/>
      <c r="L793" s="213"/>
      <c r="M793" s="214"/>
      <c r="N793" s="215"/>
      <c r="O793" s="215"/>
      <c r="P793" s="215"/>
      <c r="Q793" s="215"/>
      <c r="R793" s="215"/>
      <c r="S793" s="215"/>
      <c r="T793" s="216"/>
      <c r="AT793" s="217" t="s">
        <v>147</v>
      </c>
      <c r="AU793" s="217" t="s">
        <v>145</v>
      </c>
      <c r="AV793" s="14" t="s">
        <v>145</v>
      </c>
      <c r="AW793" s="14" t="s">
        <v>30</v>
      </c>
      <c r="AX793" s="14" t="s">
        <v>73</v>
      </c>
      <c r="AY793" s="217" t="s">
        <v>137</v>
      </c>
    </row>
    <row r="794" spans="1:65" s="15" customFormat="1" ht="11.25" x14ac:dyDescent="0.2">
      <c r="B794" s="218"/>
      <c r="C794" s="219"/>
      <c r="D794" s="198" t="s">
        <v>147</v>
      </c>
      <c r="E794" s="220" t="s">
        <v>1</v>
      </c>
      <c r="F794" s="221" t="s">
        <v>150</v>
      </c>
      <c r="G794" s="219"/>
      <c r="H794" s="222">
        <v>10</v>
      </c>
      <c r="I794" s="223"/>
      <c r="J794" s="219"/>
      <c r="K794" s="219"/>
      <c r="L794" s="224"/>
      <c r="M794" s="225"/>
      <c r="N794" s="226"/>
      <c r="O794" s="226"/>
      <c r="P794" s="226"/>
      <c r="Q794" s="226"/>
      <c r="R794" s="226"/>
      <c r="S794" s="226"/>
      <c r="T794" s="227"/>
      <c r="AT794" s="228" t="s">
        <v>147</v>
      </c>
      <c r="AU794" s="228" t="s">
        <v>145</v>
      </c>
      <c r="AV794" s="15" t="s">
        <v>144</v>
      </c>
      <c r="AW794" s="15" t="s">
        <v>30</v>
      </c>
      <c r="AX794" s="15" t="s">
        <v>78</v>
      </c>
      <c r="AY794" s="228" t="s">
        <v>137</v>
      </c>
    </row>
    <row r="795" spans="1:65" s="2" customFormat="1" ht="24.2" customHeight="1" x14ac:dyDescent="0.2">
      <c r="A795" s="34"/>
      <c r="B795" s="35"/>
      <c r="C795" s="229" t="s">
        <v>1122</v>
      </c>
      <c r="D795" s="229" t="s">
        <v>416</v>
      </c>
      <c r="E795" s="230" t="s">
        <v>1123</v>
      </c>
      <c r="F795" s="231" t="s">
        <v>1124</v>
      </c>
      <c r="G795" s="232" t="s">
        <v>161</v>
      </c>
      <c r="H795" s="233">
        <v>12</v>
      </c>
      <c r="I795" s="234"/>
      <c r="J795" s="235">
        <f>ROUND(I795*H795,2)</f>
        <v>0</v>
      </c>
      <c r="K795" s="236"/>
      <c r="L795" s="237"/>
      <c r="M795" s="238" t="s">
        <v>1</v>
      </c>
      <c r="N795" s="239" t="s">
        <v>39</v>
      </c>
      <c r="O795" s="71"/>
      <c r="P795" s="192">
        <f>O795*H795</f>
        <v>0</v>
      </c>
      <c r="Q795" s="192">
        <v>2.5000000000000001E-4</v>
      </c>
      <c r="R795" s="192">
        <f>Q795*H795</f>
        <v>3.0000000000000001E-3</v>
      </c>
      <c r="S795" s="192">
        <v>0</v>
      </c>
      <c r="T795" s="193">
        <f>S795*H795</f>
        <v>0</v>
      </c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R795" s="194" t="s">
        <v>306</v>
      </c>
      <c r="AT795" s="194" t="s">
        <v>416</v>
      </c>
      <c r="AU795" s="194" t="s">
        <v>145</v>
      </c>
      <c r="AY795" s="17" t="s">
        <v>137</v>
      </c>
      <c r="BE795" s="195">
        <f>IF(N795="základní",J795,0)</f>
        <v>0</v>
      </c>
      <c r="BF795" s="195">
        <f>IF(N795="snížená",J795,0)</f>
        <v>0</v>
      </c>
      <c r="BG795" s="195">
        <f>IF(N795="zákl. přenesená",J795,0)</f>
        <v>0</v>
      </c>
      <c r="BH795" s="195">
        <f>IF(N795="sníž. přenesená",J795,0)</f>
        <v>0</v>
      </c>
      <c r="BI795" s="195">
        <f>IF(N795="nulová",J795,0)</f>
        <v>0</v>
      </c>
      <c r="BJ795" s="17" t="s">
        <v>145</v>
      </c>
      <c r="BK795" s="195">
        <f>ROUND(I795*H795,2)</f>
        <v>0</v>
      </c>
      <c r="BL795" s="17" t="s">
        <v>232</v>
      </c>
      <c r="BM795" s="194" t="s">
        <v>1125</v>
      </c>
    </row>
    <row r="796" spans="1:65" s="14" customFormat="1" ht="11.25" x14ac:dyDescent="0.2">
      <c r="B796" s="207"/>
      <c r="C796" s="208"/>
      <c r="D796" s="198" t="s">
        <v>147</v>
      </c>
      <c r="E796" s="209" t="s">
        <v>1</v>
      </c>
      <c r="F796" s="210" t="s">
        <v>14</v>
      </c>
      <c r="G796" s="208"/>
      <c r="H796" s="211">
        <v>10</v>
      </c>
      <c r="I796" s="212"/>
      <c r="J796" s="208"/>
      <c r="K796" s="208"/>
      <c r="L796" s="213"/>
      <c r="M796" s="214"/>
      <c r="N796" s="215"/>
      <c r="O796" s="215"/>
      <c r="P796" s="215"/>
      <c r="Q796" s="215"/>
      <c r="R796" s="215"/>
      <c r="S796" s="215"/>
      <c r="T796" s="216"/>
      <c r="AT796" s="217" t="s">
        <v>147</v>
      </c>
      <c r="AU796" s="217" t="s">
        <v>145</v>
      </c>
      <c r="AV796" s="14" t="s">
        <v>145</v>
      </c>
      <c r="AW796" s="14" t="s">
        <v>30</v>
      </c>
      <c r="AX796" s="14" t="s">
        <v>78</v>
      </c>
      <c r="AY796" s="217" t="s">
        <v>137</v>
      </c>
    </row>
    <row r="797" spans="1:65" s="14" customFormat="1" ht="11.25" x14ac:dyDescent="0.2">
      <c r="B797" s="207"/>
      <c r="C797" s="208"/>
      <c r="D797" s="198" t="s">
        <v>147</v>
      </c>
      <c r="E797" s="208"/>
      <c r="F797" s="210" t="s">
        <v>1126</v>
      </c>
      <c r="G797" s="208"/>
      <c r="H797" s="211">
        <v>12</v>
      </c>
      <c r="I797" s="212"/>
      <c r="J797" s="208"/>
      <c r="K797" s="208"/>
      <c r="L797" s="213"/>
      <c r="M797" s="214"/>
      <c r="N797" s="215"/>
      <c r="O797" s="215"/>
      <c r="P797" s="215"/>
      <c r="Q797" s="215"/>
      <c r="R797" s="215"/>
      <c r="S797" s="215"/>
      <c r="T797" s="216"/>
      <c r="AT797" s="217" t="s">
        <v>147</v>
      </c>
      <c r="AU797" s="217" t="s">
        <v>145</v>
      </c>
      <c r="AV797" s="14" t="s">
        <v>145</v>
      </c>
      <c r="AW797" s="14" t="s">
        <v>4</v>
      </c>
      <c r="AX797" s="14" t="s">
        <v>78</v>
      </c>
      <c r="AY797" s="217" t="s">
        <v>137</v>
      </c>
    </row>
    <row r="798" spans="1:65" s="2" customFormat="1" ht="24.2" customHeight="1" x14ac:dyDescent="0.2">
      <c r="A798" s="34"/>
      <c r="B798" s="35"/>
      <c r="C798" s="182" t="s">
        <v>1127</v>
      </c>
      <c r="D798" s="182" t="s">
        <v>140</v>
      </c>
      <c r="E798" s="183" t="s">
        <v>1128</v>
      </c>
      <c r="F798" s="184" t="s">
        <v>1129</v>
      </c>
      <c r="G798" s="185" t="s">
        <v>161</v>
      </c>
      <c r="H798" s="186">
        <v>10</v>
      </c>
      <c r="I798" s="187"/>
      <c r="J798" s="188">
        <f>ROUND(I798*H798,2)</f>
        <v>0</v>
      </c>
      <c r="K798" s="189"/>
      <c r="L798" s="39"/>
      <c r="M798" s="190" t="s">
        <v>1</v>
      </c>
      <c r="N798" s="191" t="s">
        <v>39</v>
      </c>
      <c r="O798" s="71"/>
      <c r="P798" s="192">
        <f>O798*H798</f>
        <v>0</v>
      </c>
      <c r="Q798" s="192">
        <v>0</v>
      </c>
      <c r="R798" s="192">
        <f>Q798*H798</f>
        <v>0</v>
      </c>
      <c r="S798" s="192">
        <v>0</v>
      </c>
      <c r="T798" s="193">
        <f>S798*H798</f>
        <v>0</v>
      </c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R798" s="194" t="s">
        <v>232</v>
      </c>
      <c r="AT798" s="194" t="s">
        <v>140</v>
      </c>
      <c r="AU798" s="194" t="s">
        <v>145</v>
      </c>
      <c r="AY798" s="17" t="s">
        <v>137</v>
      </c>
      <c r="BE798" s="195">
        <f>IF(N798="základní",J798,0)</f>
        <v>0</v>
      </c>
      <c r="BF798" s="195">
        <f>IF(N798="snížená",J798,0)</f>
        <v>0</v>
      </c>
      <c r="BG798" s="195">
        <f>IF(N798="zákl. přenesená",J798,0)</f>
        <v>0</v>
      </c>
      <c r="BH798" s="195">
        <f>IF(N798="sníž. přenesená",J798,0)</f>
        <v>0</v>
      </c>
      <c r="BI798" s="195">
        <f>IF(N798="nulová",J798,0)</f>
        <v>0</v>
      </c>
      <c r="BJ798" s="17" t="s">
        <v>145</v>
      </c>
      <c r="BK798" s="195">
        <f>ROUND(I798*H798,2)</f>
        <v>0</v>
      </c>
      <c r="BL798" s="17" t="s">
        <v>232</v>
      </c>
      <c r="BM798" s="194" t="s">
        <v>1130</v>
      </c>
    </row>
    <row r="799" spans="1:65" s="13" customFormat="1" ht="11.25" x14ac:dyDescent="0.2">
      <c r="B799" s="196"/>
      <c r="C799" s="197"/>
      <c r="D799" s="198" t="s">
        <v>147</v>
      </c>
      <c r="E799" s="199" t="s">
        <v>1</v>
      </c>
      <c r="F799" s="200" t="s">
        <v>1131</v>
      </c>
      <c r="G799" s="197"/>
      <c r="H799" s="199" t="s">
        <v>1</v>
      </c>
      <c r="I799" s="201"/>
      <c r="J799" s="197"/>
      <c r="K799" s="197"/>
      <c r="L799" s="202"/>
      <c r="M799" s="203"/>
      <c r="N799" s="204"/>
      <c r="O799" s="204"/>
      <c r="P799" s="204"/>
      <c r="Q799" s="204"/>
      <c r="R799" s="204"/>
      <c r="S799" s="204"/>
      <c r="T799" s="205"/>
      <c r="AT799" s="206" t="s">
        <v>147</v>
      </c>
      <c r="AU799" s="206" t="s">
        <v>145</v>
      </c>
      <c r="AV799" s="13" t="s">
        <v>78</v>
      </c>
      <c r="AW799" s="13" t="s">
        <v>30</v>
      </c>
      <c r="AX799" s="13" t="s">
        <v>73</v>
      </c>
      <c r="AY799" s="206" t="s">
        <v>137</v>
      </c>
    </row>
    <row r="800" spans="1:65" s="14" customFormat="1" ht="11.25" x14ac:dyDescent="0.2">
      <c r="B800" s="207"/>
      <c r="C800" s="208"/>
      <c r="D800" s="198" t="s">
        <v>147</v>
      </c>
      <c r="E800" s="209" t="s">
        <v>1</v>
      </c>
      <c r="F800" s="210" t="s">
        <v>14</v>
      </c>
      <c r="G800" s="208"/>
      <c r="H800" s="211">
        <v>10</v>
      </c>
      <c r="I800" s="212"/>
      <c r="J800" s="208"/>
      <c r="K800" s="208"/>
      <c r="L800" s="213"/>
      <c r="M800" s="214"/>
      <c r="N800" s="215"/>
      <c r="O800" s="215"/>
      <c r="P800" s="215"/>
      <c r="Q800" s="215"/>
      <c r="R800" s="215"/>
      <c r="S800" s="215"/>
      <c r="T800" s="216"/>
      <c r="AT800" s="217" t="s">
        <v>147</v>
      </c>
      <c r="AU800" s="217" t="s">
        <v>145</v>
      </c>
      <c r="AV800" s="14" t="s">
        <v>145</v>
      </c>
      <c r="AW800" s="14" t="s">
        <v>30</v>
      </c>
      <c r="AX800" s="14" t="s">
        <v>78</v>
      </c>
      <c r="AY800" s="217" t="s">
        <v>137</v>
      </c>
    </row>
    <row r="801" spans="1:65" s="2" customFormat="1" ht="24.2" customHeight="1" x14ac:dyDescent="0.2">
      <c r="A801" s="34"/>
      <c r="B801" s="35"/>
      <c r="C801" s="229" t="s">
        <v>1132</v>
      </c>
      <c r="D801" s="229" t="s">
        <v>416</v>
      </c>
      <c r="E801" s="230" t="s">
        <v>1133</v>
      </c>
      <c r="F801" s="231" t="s">
        <v>1134</v>
      </c>
      <c r="G801" s="232" t="s">
        <v>161</v>
      </c>
      <c r="H801" s="233">
        <v>11.5</v>
      </c>
      <c r="I801" s="234"/>
      <c r="J801" s="235">
        <f>ROUND(I801*H801,2)</f>
        <v>0</v>
      </c>
      <c r="K801" s="236"/>
      <c r="L801" s="237"/>
      <c r="M801" s="238" t="s">
        <v>1</v>
      </c>
      <c r="N801" s="239" t="s">
        <v>39</v>
      </c>
      <c r="O801" s="71"/>
      <c r="P801" s="192">
        <f>O801*H801</f>
        <v>0</v>
      </c>
      <c r="Q801" s="192">
        <v>5.2999999999999998E-4</v>
      </c>
      <c r="R801" s="192">
        <f>Q801*H801</f>
        <v>6.0949999999999997E-3</v>
      </c>
      <c r="S801" s="192">
        <v>0</v>
      </c>
      <c r="T801" s="193">
        <f>S801*H801</f>
        <v>0</v>
      </c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R801" s="194" t="s">
        <v>306</v>
      </c>
      <c r="AT801" s="194" t="s">
        <v>416</v>
      </c>
      <c r="AU801" s="194" t="s">
        <v>145</v>
      </c>
      <c r="AY801" s="17" t="s">
        <v>137</v>
      </c>
      <c r="BE801" s="195">
        <f>IF(N801="základní",J801,0)</f>
        <v>0</v>
      </c>
      <c r="BF801" s="195">
        <f>IF(N801="snížená",J801,0)</f>
        <v>0</v>
      </c>
      <c r="BG801" s="195">
        <f>IF(N801="zákl. přenesená",J801,0)</f>
        <v>0</v>
      </c>
      <c r="BH801" s="195">
        <f>IF(N801="sníž. přenesená",J801,0)</f>
        <v>0</v>
      </c>
      <c r="BI801" s="195">
        <f>IF(N801="nulová",J801,0)</f>
        <v>0</v>
      </c>
      <c r="BJ801" s="17" t="s">
        <v>145</v>
      </c>
      <c r="BK801" s="195">
        <f>ROUND(I801*H801,2)</f>
        <v>0</v>
      </c>
      <c r="BL801" s="17" t="s">
        <v>232</v>
      </c>
      <c r="BM801" s="194" t="s">
        <v>1135</v>
      </c>
    </row>
    <row r="802" spans="1:65" s="14" customFormat="1" ht="11.25" x14ac:dyDescent="0.2">
      <c r="B802" s="207"/>
      <c r="C802" s="208"/>
      <c r="D802" s="198" t="s">
        <v>147</v>
      </c>
      <c r="E802" s="208"/>
      <c r="F802" s="210" t="s">
        <v>1136</v>
      </c>
      <c r="G802" s="208"/>
      <c r="H802" s="211">
        <v>11.5</v>
      </c>
      <c r="I802" s="212"/>
      <c r="J802" s="208"/>
      <c r="K802" s="208"/>
      <c r="L802" s="213"/>
      <c r="M802" s="214"/>
      <c r="N802" s="215"/>
      <c r="O802" s="215"/>
      <c r="P802" s="215"/>
      <c r="Q802" s="215"/>
      <c r="R802" s="215"/>
      <c r="S802" s="215"/>
      <c r="T802" s="216"/>
      <c r="AT802" s="217" t="s">
        <v>147</v>
      </c>
      <c r="AU802" s="217" t="s">
        <v>145</v>
      </c>
      <c r="AV802" s="14" t="s">
        <v>145</v>
      </c>
      <c r="AW802" s="14" t="s">
        <v>4</v>
      </c>
      <c r="AX802" s="14" t="s">
        <v>78</v>
      </c>
      <c r="AY802" s="217" t="s">
        <v>137</v>
      </c>
    </row>
    <row r="803" spans="1:65" s="2" customFormat="1" ht="24.2" customHeight="1" x14ac:dyDescent="0.2">
      <c r="A803" s="34"/>
      <c r="B803" s="35"/>
      <c r="C803" s="182" t="s">
        <v>1137</v>
      </c>
      <c r="D803" s="182" t="s">
        <v>140</v>
      </c>
      <c r="E803" s="183" t="s">
        <v>1138</v>
      </c>
      <c r="F803" s="184" t="s">
        <v>1139</v>
      </c>
      <c r="G803" s="185" t="s">
        <v>143</v>
      </c>
      <c r="H803" s="186">
        <v>55</v>
      </c>
      <c r="I803" s="187"/>
      <c r="J803" s="188">
        <f>ROUND(I803*H803,2)</f>
        <v>0</v>
      </c>
      <c r="K803" s="189"/>
      <c r="L803" s="39"/>
      <c r="M803" s="190" t="s">
        <v>1</v>
      </c>
      <c r="N803" s="191" t="s">
        <v>39</v>
      </c>
      <c r="O803" s="71"/>
      <c r="P803" s="192">
        <f>O803*H803</f>
        <v>0</v>
      </c>
      <c r="Q803" s="192">
        <v>0</v>
      </c>
      <c r="R803" s="192">
        <f>Q803*H803</f>
        <v>0</v>
      </c>
      <c r="S803" s="192">
        <v>0</v>
      </c>
      <c r="T803" s="193">
        <f>S803*H803</f>
        <v>0</v>
      </c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R803" s="194" t="s">
        <v>232</v>
      </c>
      <c r="AT803" s="194" t="s">
        <v>140</v>
      </c>
      <c r="AU803" s="194" t="s">
        <v>145</v>
      </c>
      <c r="AY803" s="17" t="s">
        <v>137</v>
      </c>
      <c r="BE803" s="195">
        <f>IF(N803="základní",J803,0)</f>
        <v>0</v>
      </c>
      <c r="BF803" s="195">
        <f>IF(N803="snížená",J803,0)</f>
        <v>0</v>
      </c>
      <c r="BG803" s="195">
        <f>IF(N803="zákl. přenesená",J803,0)</f>
        <v>0</v>
      </c>
      <c r="BH803" s="195">
        <f>IF(N803="sníž. přenesená",J803,0)</f>
        <v>0</v>
      </c>
      <c r="BI803" s="195">
        <f>IF(N803="nulová",J803,0)</f>
        <v>0</v>
      </c>
      <c r="BJ803" s="17" t="s">
        <v>145</v>
      </c>
      <c r="BK803" s="195">
        <f>ROUND(I803*H803,2)</f>
        <v>0</v>
      </c>
      <c r="BL803" s="17" t="s">
        <v>232</v>
      </c>
      <c r="BM803" s="194" t="s">
        <v>1140</v>
      </c>
    </row>
    <row r="804" spans="1:65" s="2" customFormat="1" ht="24.2" customHeight="1" x14ac:dyDescent="0.2">
      <c r="A804" s="34"/>
      <c r="B804" s="35"/>
      <c r="C804" s="182" t="s">
        <v>1141</v>
      </c>
      <c r="D804" s="182" t="s">
        <v>140</v>
      </c>
      <c r="E804" s="183" t="s">
        <v>1142</v>
      </c>
      <c r="F804" s="184" t="s">
        <v>1143</v>
      </c>
      <c r="G804" s="185" t="s">
        <v>143</v>
      </c>
      <c r="H804" s="186">
        <v>15</v>
      </c>
      <c r="I804" s="187"/>
      <c r="J804" s="188">
        <f>ROUND(I804*H804,2)</f>
        <v>0</v>
      </c>
      <c r="K804" s="189"/>
      <c r="L804" s="39"/>
      <c r="M804" s="190" t="s">
        <v>1</v>
      </c>
      <c r="N804" s="191" t="s">
        <v>39</v>
      </c>
      <c r="O804" s="71"/>
      <c r="P804" s="192">
        <f>O804*H804</f>
        <v>0</v>
      </c>
      <c r="Q804" s="192">
        <v>0</v>
      </c>
      <c r="R804" s="192">
        <f>Q804*H804</f>
        <v>0</v>
      </c>
      <c r="S804" s="192">
        <v>0</v>
      </c>
      <c r="T804" s="193">
        <f>S804*H804</f>
        <v>0</v>
      </c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R804" s="194" t="s">
        <v>232</v>
      </c>
      <c r="AT804" s="194" t="s">
        <v>140</v>
      </c>
      <c r="AU804" s="194" t="s">
        <v>145</v>
      </c>
      <c r="AY804" s="17" t="s">
        <v>137</v>
      </c>
      <c r="BE804" s="195">
        <f>IF(N804="základní",J804,0)</f>
        <v>0</v>
      </c>
      <c r="BF804" s="195">
        <f>IF(N804="snížená",J804,0)</f>
        <v>0</v>
      </c>
      <c r="BG804" s="195">
        <f>IF(N804="zákl. přenesená",J804,0)</f>
        <v>0</v>
      </c>
      <c r="BH804" s="195">
        <f>IF(N804="sníž. přenesená",J804,0)</f>
        <v>0</v>
      </c>
      <c r="BI804" s="195">
        <f>IF(N804="nulová",J804,0)</f>
        <v>0</v>
      </c>
      <c r="BJ804" s="17" t="s">
        <v>145</v>
      </c>
      <c r="BK804" s="195">
        <f>ROUND(I804*H804,2)</f>
        <v>0</v>
      </c>
      <c r="BL804" s="17" t="s">
        <v>232</v>
      </c>
      <c r="BM804" s="194" t="s">
        <v>1144</v>
      </c>
    </row>
    <row r="805" spans="1:65" s="14" customFormat="1" ht="11.25" x14ac:dyDescent="0.2">
      <c r="B805" s="207"/>
      <c r="C805" s="208"/>
      <c r="D805" s="198" t="s">
        <v>147</v>
      </c>
      <c r="E805" s="209" t="s">
        <v>1</v>
      </c>
      <c r="F805" s="210" t="s">
        <v>227</v>
      </c>
      <c r="G805" s="208"/>
      <c r="H805" s="211">
        <v>15</v>
      </c>
      <c r="I805" s="212"/>
      <c r="J805" s="208"/>
      <c r="K805" s="208"/>
      <c r="L805" s="213"/>
      <c r="M805" s="214"/>
      <c r="N805" s="215"/>
      <c r="O805" s="215"/>
      <c r="P805" s="215"/>
      <c r="Q805" s="215"/>
      <c r="R805" s="215"/>
      <c r="S805" s="215"/>
      <c r="T805" s="216"/>
      <c r="AT805" s="217" t="s">
        <v>147</v>
      </c>
      <c r="AU805" s="217" t="s">
        <v>145</v>
      </c>
      <c r="AV805" s="14" t="s">
        <v>145</v>
      </c>
      <c r="AW805" s="14" t="s">
        <v>30</v>
      </c>
      <c r="AX805" s="14" t="s">
        <v>78</v>
      </c>
      <c r="AY805" s="217" t="s">
        <v>137</v>
      </c>
    </row>
    <row r="806" spans="1:65" s="2" customFormat="1" ht="21.75" customHeight="1" x14ac:dyDescent="0.2">
      <c r="A806" s="34"/>
      <c r="B806" s="35"/>
      <c r="C806" s="182" t="s">
        <v>1145</v>
      </c>
      <c r="D806" s="182" t="s">
        <v>140</v>
      </c>
      <c r="E806" s="183" t="s">
        <v>1146</v>
      </c>
      <c r="F806" s="184" t="s">
        <v>1147</v>
      </c>
      <c r="G806" s="185" t="s">
        <v>143</v>
      </c>
      <c r="H806" s="186">
        <v>38</v>
      </c>
      <c r="I806" s="187"/>
      <c r="J806" s="188">
        <f>ROUND(I806*H806,2)</f>
        <v>0</v>
      </c>
      <c r="K806" s="189"/>
      <c r="L806" s="39"/>
      <c r="M806" s="190" t="s">
        <v>1</v>
      </c>
      <c r="N806" s="191" t="s">
        <v>39</v>
      </c>
      <c r="O806" s="71"/>
      <c r="P806" s="192">
        <f>O806*H806</f>
        <v>0</v>
      </c>
      <c r="Q806" s="192">
        <v>0</v>
      </c>
      <c r="R806" s="192">
        <f>Q806*H806</f>
        <v>0</v>
      </c>
      <c r="S806" s="192">
        <v>0</v>
      </c>
      <c r="T806" s="193">
        <f>S806*H806</f>
        <v>0</v>
      </c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R806" s="194" t="s">
        <v>232</v>
      </c>
      <c r="AT806" s="194" t="s">
        <v>140</v>
      </c>
      <c r="AU806" s="194" t="s">
        <v>145</v>
      </c>
      <c r="AY806" s="17" t="s">
        <v>137</v>
      </c>
      <c r="BE806" s="195">
        <f>IF(N806="základní",J806,0)</f>
        <v>0</v>
      </c>
      <c r="BF806" s="195">
        <f>IF(N806="snížená",J806,0)</f>
        <v>0</v>
      </c>
      <c r="BG806" s="195">
        <f>IF(N806="zákl. přenesená",J806,0)</f>
        <v>0</v>
      </c>
      <c r="BH806" s="195">
        <f>IF(N806="sníž. přenesená",J806,0)</f>
        <v>0</v>
      </c>
      <c r="BI806" s="195">
        <f>IF(N806="nulová",J806,0)</f>
        <v>0</v>
      </c>
      <c r="BJ806" s="17" t="s">
        <v>145</v>
      </c>
      <c r="BK806" s="195">
        <f>ROUND(I806*H806,2)</f>
        <v>0</v>
      </c>
      <c r="BL806" s="17" t="s">
        <v>232</v>
      </c>
      <c r="BM806" s="194" t="s">
        <v>1148</v>
      </c>
    </row>
    <row r="807" spans="1:65" s="2" customFormat="1" ht="16.5" customHeight="1" x14ac:dyDescent="0.2">
      <c r="A807" s="34"/>
      <c r="B807" s="35"/>
      <c r="C807" s="182" t="s">
        <v>1149</v>
      </c>
      <c r="D807" s="182" t="s">
        <v>140</v>
      </c>
      <c r="E807" s="183" t="s">
        <v>1150</v>
      </c>
      <c r="F807" s="184" t="s">
        <v>1151</v>
      </c>
      <c r="G807" s="185" t="s">
        <v>1071</v>
      </c>
      <c r="H807" s="186">
        <v>1</v>
      </c>
      <c r="I807" s="187"/>
      <c r="J807" s="188">
        <f>ROUND(I807*H807,2)</f>
        <v>0</v>
      </c>
      <c r="K807" s="189"/>
      <c r="L807" s="39"/>
      <c r="M807" s="190" t="s">
        <v>1</v>
      </c>
      <c r="N807" s="191" t="s">
        <v>39</v>
      </c>
      <c r="O807" s="71"/>
      <c r="P807" s="192">
        <f>O807*H807</f>
        <v>0</v>
      </c>
      <c r="Q807" s="192">
        <v>0</v>
      </c>
      <c r="R807" s="192">
        <f>Q807*H807</f>
        <v>0</v>
      </c>
      <c r="S807" s="192">
        <v>0</v>
      </c>
      <c r="T807" s="193">
        <f>S807*H807</f>
        <v>0</v>
      </c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R807" s="194" t="s">
        <v>232</v>
      </c>
      <c r="AT807" s="194" t="s">
        <v>140</v>
      </c>
      <c r="AU807" s="194" t="s">
        <v>145</v>
      </c>
      <c r="AY807" s="17" t="s">
        <v>137</v>
      </c>
      <c r="BE807" s="195">
        <f>IF(N807="základní",J807,0)</f>
        <v>0</v>
      </c>
      <c r="BF807" s="195">
        <f>IF(N807="snížená",J807,0)</f>
        <v>0</v>
      </c>
      <c r="BG807" s="195">
        <f>IF(N807="zákl. přenesená",J807,0)</f>
        <v>0</v>
      </c>
      <c r="BH807" s="195">
        <f>IF(N807="sníž. přenesená",J807,0)</f>
        <v>0</v>
      </c>
      <c r="BI807" s="195">
        <f>IF(N807="nulová",J807,0)</f>
        <v>0</v>
      </c>
      <c r="BJ807" s="17" t="s">
        <v>145</v>
      </c>
      <c r="BK807" s="195">
        <f>ROUND(I807*H807,2)</f>
        <v>0</v>
      </c>
      <c r="BL807" s="17" t="s">
        <v>232</v>
      </c>
      <c r="BM807" s="194" t="s">
        <v>1152</v>
      </c>
    </row>
    <row r="808" spans="1:65" s="14" customFormat="1" ht="11.25" x14ac:dyDescent="0.2">
      <c r="B808" s="207"/>
      <c r="C808" s="208"/>
      <c r="D808" s="198" t="s">
        <v>147</v>
      </c>
      <c r="E808" s="209" t="s">
        <v>1</v>
      </c>
      <c r="F808" s="210" t="s">
        <v>78</v>
      </c>
      <c r="G808" s="208"/>
      <c r="H808" s="211">
        <v>1</v>
      </c>
      <c r="I808" s="212"/>
      <c r="J808" s="208"/>
      <c r="K808" s="208"/>
      <c r="L808" s="213"/>
      <c r="M808" s="214"/>
      <c r="N808" s="215"/>
      <c r="O808" s="215"/>
      <c r="P808" s="215"/>
      <c r="Q808" s="215"/>
      <c r="R808" s="215"/>
      <c r="S808" s="215"/>
      <c r="T808" s="216"/>
      <c r="AT808" s="217" t="s">
        <v>147</v>
      </c>
      <c r="AU808" s="217" t="s">
        <v>145</v>
      </c>
      <c r="AV808" s="14" t="s">
        <v>145</v>
      </c>
      <c r="AW808" s="14" t="s">
        <v>30</v>
      </c>
      <c r="AX808" s="14" t="s">
        <v>78</v>
      </c>
      <c r="AY808" s="217" t="s">
        <v>137</v>
      </c>
    </row>
    <row r="809" spans="1:65" s="2" customFormat="1" ht="24.2" customHeight="1" x14ac:dyDescent="0.2">
      <c r="A809" s="34"/>
      <c r="B809" s="35"/>
      <c r="C809" s="182" t="s">
        <v>1153</v>
      </c>
      <c r="D809" s="182" t="s">
        <v>140</v>
      </c>
      <c r="E809" s="183" t="s">
        <v>1154</v>
      </c>
      <c r="F809" s="184" t="s">
        <v>1155</v>
      </c>
      <c r="G809" s="185" t="s">
        <v>143</v>
      </c>
      <c r="H809" s="186">
        <v>1</v>
      </c>
      <c r="I809" s="187"/>
      <c r="J809" s="188">
        <f>ROUND(I809*H809,2)</f>
        <v>0</v>
      </c>
      <c r="K809" s="189"/>
      <c r="L809" s="39"/>
      <c r="M809" s="190" t="s">
        <v>1</v>
      </c>
      <c r="N809" s="191" t="s">
        <v>39</v>
      </c>
      <c r="O809" s="71"/>
      <c r="P809" s="192">
        <f>O809*H809</f>
        <v>0</v>
      </c>
      <c r="Q809" s="192">
        <v>0</v>
      </c>
      <c r="R809" s="192">
        <f>Q809*H809</f>
        <v>0</v>
      </c>
      <c r="S809" s="192">
        <v>0</v>
      </c>
      <c r="T809" s="193">
        <f>S809*H809</f>
        <v>0</v>
      </c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R809" s="194" t="s">
        <v>232</v>
      </c>
      <c r="AT809" s="194" t="s">
        <v>140</v>
      </c>
      <c r="AU809" s="194" t="s">
        <v>145</v>
      </c>
      <c r="AY809" s="17" t="s">
        <v>137</v>
      </c>
      <c r="BE809" s="195">
        <f>IF(N809="základní",J809,0)</f>
        <v>0</v>
      </c>
      <c r="BF809" s="195">
        <f>IF(N809="snížená",J809,0)</f>
        <v>0</v>
      </c>
      <c r="BG809" s="195">
        <f>IF(N809="zákl. přenesená",J809,0)</f>
        <v>0</v>
      </c>
      <c r="BH809" s="195">
        <f>IF(N809="sníž. přenesená",J809,0)</f>
        <v>0</v>
      </c>
      <c r="BI809" s="195">
        <f>IF(N809="nulová",J809,0)</f>
        <v>0</v>
      </c>
      <c r="BJ809" s="17" t="s">
        <v>145</v>
      </c>
      <c r="BK809" s="195">
        <f>ROUND(I809*H809,2)</f>
        <v>0</v>
      </c>
      <c r="BL809" s="17" t="s">
        <v>232</v>
      </c>
      <c r="BM809" s="194" t="s">
        <v>1156</v>
      </c>
    </row>
    <row r="810" spans="1:65" s="2" customFormat="1" ht="24.2" customHeight="1" x14ac:dyDescent="0.2">
      <c r="A810" s="34"/>
      <c r="B810" s="35"/>
      <c r="C810" s="229" t="s">
        <v>1157</v>
      </c>
      <c r="D810" s="229" t="s">
        <v>416</v>
      </c>
      <c r="E810" s="230" t="s">
        <v>1158</v>
      </c>
      <c r="F810" s="231" t="s">
        <v>1159</v>
      </c>
      <c r="G810" s="232" t="s">
        <v>143</v>
      </c>
      <c r="H810" s="233">
        <v>1</v>
      </c>
      <c r="I810" s="234"/>
      <c r="J810" s="235">
        <f>ROUND(I810*H810,2)</f>
        <v>0</v>
      </c>
      <c r="K810" s="236"/>
      <c r="L810" s="237"/>
      <c r="M810" s="238" t="s">
        <v>1</v>
      </c>
      <c r="N810" s="239" t="s">
        <v>39</v>
      </c>
      <c r="O810" s="71"/>
      <c r="P810" s="192">
        <f>O810*H810</f>
        <v>0</v>
      </c>
      <c r="Q810" s="192">
        <v>1.6199999999999999E-3</v>
      </c>
      <c r="R810" s="192">
        <f>Q810*H810</f>
        <v>1.6199999999999999E-3</v>
      </c>
      <c r="S810" s="192">
        <v>0</v>
      </c>
      <c r="T810" s="193">
        <f>S810*H810</f>
        <v>0</v>
      </c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R810" s="194" t="s">
        <v>306</v>
      </c>
      <c r="AT810" s="194" t="s">
        <v>416</v>
      </c>
      <c r="AU810" s="194" t="s">
        <v>145</v>
      </c>
      <c r="AY810" s="17" t="s">
        <v>137</v>
      </c>
      <c r="BE810" s="195">
        <f>IF(N810="základní",J810,0)</f>
        <v>0</v>
      </c>
      <c r="BF810" s="195">
        <f>IF(N810="snížená",J810,0)</f>
        <v>0</v>
      </c>
      <c r="BG810" s="195">
        <f>IF(N810="zákl. přenesená",J810,0)</f>
        <v>0</v>
      </c>
      <c r="BH810" s="195">
        <f>IF(N810="sníž. přenesená",J810,0)</f>
        <v>0</v>
      </c>
      <c r="BI810" s="195">
        <f>IF(N810="nulová",J810,0)</f>
        <v>0</v>
      </c>
      <c r="BJ810" s="17" t="s">
        <v>145</v>
      </c>
      <c r="BK810" s="195">
        <f>ROUND(I810*H810,2)</f>
        <v>0</v>
      </c>
      <c r="BL810" s="17" t="s">
        <v>232</v>
      </c>
      <c r="BM810" s="194" t="s">
        <v>1160</v>
      </c>
    </row>
    <row r="811" spans="1:65" s="2" customFormat="1" ht="24.2" customHeight="1" x14ac:dyDescent="0.2">
      <c r="A811" s="34"/>
      <c r="B811" s="35"/>
      <c r="C811" s="182" t="s">
        <v>1161</v>
      </c>
      <c r="D811" s="182" t="s">
        <v>140</v>
      </c>
      <c r="E811" s="183" t="s">
        <v>1162</v>
      </c>
      <c r="F811" s="184" t="s">
        <v>1163</v>
      </c>
      <c r="G811" s="185" t="s">
        <v>143</v>
      </c>
      <c r="H811" s="186">
        <v>1</v>
      </c>
      <c r="I811" s="187"/>
      <c r="J811" s="188">
        <f>ROUND(I811*H811,2)</f>
        <v>0</v>
      </c>
      <c r="K811" s="189"/>
      <c r="L811" s="39"/>
      <c r="M811" s="190" t="s">
        <v>1</v>
      </c>
      <c r="N811" s="191" t="s">
        <v>39</v>
      </c>
      <c r="O811" s="71"/>
      <c r="P811" s="192">
        <f>O811*H811</f>
        <v>0</v>
      </c>
      <c r="Q811" s="192">
        <v>0</v>
      </c>
      <c r="R811" s="192">
        <f>Q811*H811</f>
        <v>0</v>
      </c>
      <c r="S811" s="192">
        <v>0.04</v>
      </c>
      <c r="T811" s="193">
        <f>S811*H811</f>
        <v>0.04</v>
      </c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R811" s="194" t="s">
        <v>232</v>
      </c>
      <c r="AT811" s="194" t="s">
        <v>140</v>
      </c>
      <c r="AU811" s="194" t="s">
        <v>145</v>
      </c>
      <c r="AY811" s="17" t="s">
        <v>137</v>
      </c>
      <c r="BE811" s="195">
        <f>IF(N811="základní",J811,0)</f>
        <v>0</v>
      </c>
      <c r="BF811" s="195">
        <f>IF(N811="snížená",J811,0)</f>
        <v>0</v>
      </c>
      <c r="BG811" s="195">
        <f>IF(N811="zákl. přenesená",J811,0)</f>
        <v>0</v>
      </c>
      <c r="BH811" s="195">
        <f>IF(N811="sníž. přenesená",J811,0)</f>
        <v>0</v>
      </c>
      <c r="BI811" s="195">
        <f>IF(N811="nulová",J811,0)</f>
        <v>0</v>
      </c>
      <c r="BJ811" s="17" t="s">
        <v>145</v>
      </c>
      <c r="BK811" s="195">
        <f>ROUND(I811*H811,2)</f>
        <v>0</v>
      </c>
      <c r="BL811" s="17" t="s">
        <v>232</v>
      </c>
      <c r="BM811" s="194" t="s">
        <v>1164</v>
      </c>
    </row>
    <row r="812" spans="1:65" s="13" customFormat="1" ht="11.25" x14ac:dyDescent="0.2">
      <c r="B812" s="196"/>
      <c r="C812" s="197"/>
      <c r="D812" s="198" t="s">
        <v>147</v>
      </c>
      <c r="E812" s="199" t="s">
        <v>1</v>
      </c>
      <c r="F812" s="200" t="s">
        <v>695</v>
      </c>
      <c r="G812" s="197"/>
      <c r="H812" s="199" t="s">
        <v>1</v>
      </c>
      <c r="I812" s="201"/>
      <c r="J812" s="197"/>
      <c r="K812" s="197"/>
      <c r="L812" s="202"/>
      <c r="M812" s="203"/>
      <c r="N812" s="204"/>
      <c r="O812" s="204"/>
      <c r="P812" s="204"/>
      <c r="Q812" s="204"/>
      <c r="R812" s="204"/>
      <c r="S812" s="204"/>
      <c r="T812" s="205"/>
      <c r="AT812" s="206" t="s">
        <v>147</v>
      </c>
      <c r="AU812" s="206" t="s">
        <v>145</v>
      </c>
      <c r="AV812" s="13" t="s">
        <v>78</v>
      </c>
      <c r="AW812" s="13" t="s">
        <v>30</v>
      </c>
      <c r="AX812" s="13" t="s">
        <v>73</v>
      </c>
      <c r="AY812" s="206" t="s">
        <v>137</v>
      </c>
    </row>
    <row r="813" spans="1:65" s="14" customFormat="1" ht="11.25" x14ac:dyDescent="0.2">
      <c r="B813" s="207"/>
      <c r="C813" s="208"/>
      <c r="D813" s="198" t="s">
        <v>147</v>
      </c>
      <c r="E813" s="209" t="s">
        <v>1</v>
      </c>
      <c r="F813" s="210" t="s">
        <v>78</v>
      </c>
      <c r="G813" s="208"/>
      <c r="H813" s="211">
        <v>1</v>
      </c>
      <c r="I813" s="212"/>
      <c r="J813" s="208"/>
      <c r="K813" s="208"/>
      <c r="L813" s="213"/>
      <c r="M813" s="214"/>
      <c r="N813" s="215"/>
      <c r="O813" s="215"/>
      <c r="P813" s="215"/>
      <c r="Q813" s="215"/>
      <c r="R813" s="215"/>
      <c r="S813" s="215"/>
      <c r="T813" s="216"/>
      <c r="AT813" s="217" t="s">
        <v>147</v>
      </c>
      <c r="AU813" s="217" t="s">
        <v>145</v>
      </c>
      <c r="AV813" s="14" t="s">
        <v>145</v>
      </c>
      <c r="AW813" s="14" t="s">
        <v>30</v>
      </c>
      <c r="AX813" s="14" t="s">
        <v>78</v>
      </c>
      <c r="AY813" s="217" t="s">
        <v>137</v>
      </c>
    </row>
    <row r="814" spans="1:65" s="2" customFormat="1" ht="24.2" customHeight="1" x14ac:dyDescent="0.2">
      <c r="A814" s="34"/>
      <c r="B814" s="35"/>
      <c r="C814" s="182" t="s">
        <v>1165</v>
      </c>
      <c r="D814" s="182" t="s">
        <v>140</v>
      </c>
      <c r="E814" s="183" t="s">
        <v>1166</v>
      </c>
      <c r="F814" s="184" t="s">
        <v>1167</v>
      </c>
      <c r="G814" s="185" t="s">
        <v>143</v>
      </c>
      <c r="H814" s="186">
        <v>10</v>
      </c>
      <c r="I814" s="187"/>
      <c r="J814" s="188">
        <f>ROUND(I814*H814,2)</f>
        <v>0</v>
      </c>
      <c r="K814" s="189"/>
      <c r="L814" s="39"/>
      <c r="M814" s="190" t="s">
        <v>1</v>
      </c>
      <c r="N814" s="191" t="s">
        <v>39</v>
      </c>
      <c r="O814" s="71"/>
      <c r="P814" s="192">
        <f>O814*H814</f>
        <v>0</v>
      </c>
      <c r="Q814" s="192">
        <v>0</v>
      </c>
      <c r="R814" s="192">
        <f>Q814*H814</f>
        <v>0</v>
      </c>
      <c r="S814" s="192">
        <v>2.3000000000000001E-4</v>
      </c>
      <c r="T814" s="193">
        <f>S814*H814</f>
        <v>2.3E-3</v>
      </c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R814" s="194" t="s">
        <v>232</v>
      </c>
      <c r="AT814" s="194" t="s">
        <v>140</v>
      </c>
      <c r="AU814" s="194" t="s">
        <v>145</v>
      </c>
      <c r="AY814" s="17" t="s">
        <v>137</v>
      </c>
      <c r="BE814" s="195">
        <f>IF(N814="základní",J814,0)</f>
        <v>0</v>
      </c>
      <c r="BF814" s="195">
        <f>IF(N814="snížená",J814,0)</f>
        <v>0</v>
      </c>
      <c r="BG814" s="195">
        <f>IF(N814="zákl. přenesená",J814,0)</f>
        <v>0</v>
      </c>
      <c r="BH814" s="195">
        <f>IF(N814="sníž. přenesená",J814,0)</f>
        <v>0</v>
      </c>
      <c r="BI814" s="195">
        <f>IF(N814="nulová",J814,0)</f>
        <v>0</v>
      </c>
      <c r="BJ814" s="17" t="s">
        <v>145</v>
      </c>
      <c r="BK814" s="195">
        <f>ROUND(I814*H814,2)</f>
        <v>0</v>
      </c>
      <c r="BL814" s="17" t="s">
        <v>232</v>
      </c>
      <c r="BM814" s="194" t="s">
        <v>1168</v>
      </c>
    </row>
    <row r="815" spans="1:65" s="14" customFormat="1" ht="11.25" x14ac:dyDescent="0.2">
      <c r="B815" s="207"/>
      <c r="C815" s="208"/>
      <c r="D815" s="198" t="s">
        <v>147</v>
      </c>
      <c r="E815" s="209" t="s">
        <v>1</v>
      </c>
      <c r="F815" s="210" t="s">
        <v>14</v>
      </c>
      <c r="G815" s="208"/>
      <c r="H815" s="211">
        <v>10</v>
      </c>
      <c r="I815" s="212"/>
      <c r="J815" s="208"/>
      <c r="K815" s="208"/>
      <c r="L815" s="213"/>
      <c r="M815" s="214"/>
      <c r="N815" s="215"/>
      <c r="O815" s="215"/>
      <c r="P815" s="215"/>
      <c r="Q815" s="215"/>
      <c r="R815" s="215"/>
      <c r="S815" s="215"/>
      <c r="T815" s="216"/>
      <c r="AT815" s="217" t="s">
        <v>147</v>
      </c>
      <c r="AU815" s="217" t="s">
        <v>145</v>
      </c>
      <c r="AV815" s="14" t="s">
        <v>145</v>
      </c>
      <c r="AW815" s="14" t="s">
        <v>30</v>
      </c>
      <c r="AX815" s="14" t="s">
        <v>78</v>
      </c>
      <c r="AY815" s="217" t="s">
        <v>137</v>
      </c>
    </row>
    <row r="816" spans="1:65" s="2" customFormat="1" ht="24.2" customHeight="1" x14ac:dyDescent="0.2">
      <c r="A816" s="34"/>
      <c r="B816" s="35"/>
      <c r="C816" s="182" t="s">
        <v>1169</v>
      </c>
      <c r="D816" s="182" t="s">
        <v>140</v>
      </c>
      <c r="E816" s="183" t="s">
        <v>1170</v>
      </c>
      <c r="F816" s="184" t="s">
        <v>1171</v>
      </c>
      <c r="G816" s="185" t="s">
        <v>143</v>
      </c>
      <c r="H816" s="186">
        <v>1</v>
      </c>
      <c r="I816" s="187"/>
      <c r="J816" s="188">
        <f>ROUND(I816*H816,2)</f>
        <v>0</v>
      </c>
      <c r="K816" s="189"/>
      <c r="L816" s="39"/>
      <c r="M816" s="190" t="s">
        <v>1</v>
      </c>
      <c r="N816" s="191" t="s">
        <v>39</v>
      </c>
      <c r="O816" s="71"/>
      <c r="P816" s="192">
        <f>O816*H816</f>
        <v>0</v>
      </c>
      <c r="Q816" s="192">
        <v>0</v>
      </c>
      <c r="R816" s="192">
        <f>Q816*H816</f>
        <v>0</v>
      </c>
      <c r="S816" s="192">
        <v>0</v>
      </c>
      <c r="T816" s="193">
        <f>S816*H816</f>
        <v>0</v>
      </c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R816" s="194" t="s">
        <v>232</v>
      </c>
      <c r="AT816" s="194" t="s">
        <v>140</v>
      </c>
      <c r="AU816" s="194" t="s">
        <v>145</v>
      </c>
      <c r="AY816" s="17" t="s">
        <v>137</v>
      </c>
      <c r="BE816" s="195">
        <f>IF(N816="základní",J816,0)</f>
        <v>0</v>
      </c>
      <c r="BF816" s="195">
        <f>IF(N816="snížená",J816,0)</f>
        <v>0</v>
      </c>
      <c r="BG816" s="195">
        <f>IF(N816="zákl. přenesená",J816,0)</f>
        <v>0</v>
      </c>
      <c r="BH816" s="195">
        <f>IF(N816="sníž. přenesená",J816,0)</f>
        <v>0</v>
      </c>
      <c r="BI816" s="195">
        <f>IF(N816="nulová",J816,0)</f>
        <v>0</v>
      </c>
      <c r="BJ816" s="17" t="s">
        <v>145</v>
      </c>
      <c r="BK816" s="195">
        <f>ROUND(I816*H816,2)</f>
        <v>0</v>
      </c>
      <c r="BL816" s="17" t="s">
        <v>232</v>
      </c>
      <c r="BM816" s="194" t="s">
        <v>1172</v>
      </c>
    </row>
    <row r="817" spans="1:65" s="2" customFormat="1" ht="24.2" customHeight="1" x14ac:dyDescent="0.2">
      <c r="A817" s="34"/>
      <c r="B817" s="35"/>
      <c r="C817" s="182" t="s">
        <v>1173</v>
      </c>
      <c r="D817" s="182" t="s">
        <v>140</v>
      </c>
      <c r="E817" s="183" t="s">
        <v>1174</v>
      </c>
      <c r="F817" s="184" t="s">
        <v>1175</v>
      </c>
      <c r="G817" s="185" t="s">
        <v>143</v>
      </c>
      <c r="H817" s="186">
        <v>6</v>
      </c>
      <c r="I817" s="187"/>
      <c r="J817" s="188">
        <f>ROUND(I817*H817,2)</f>
        <v>0</v>
      </c>
      <c r="K817" s="189"/>
      <c r="L817" s="39"/>
      <c r="M817" s="190" t="s">
        <v>1</v>
      </c>
      <c r="N817" s="191" t="s">
        <v>39</v>
      </c>
      <c r="O817" s="71"/>
      <c r="P817" s="192">
        <f>O817*H817</f>
        <v>0</v>
      </c>
      <c r="Q817" s="192">
        <v>0</v>
      </c>
      <c r="R817" s="192">
        <f>Q817*H817</f>
        <v>0</v>
      </c>
      <c r="S817" s="192">
        <v>0</v>
      </c>
      <c r="T817" s="193">
        <f>S817*H817</f>
        <v>0</v>
      </c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R817" s="194" t="s">
        <v>232</v>
      </c>
      <c r="AT817" s="194" t="s">
        <v>140</v>
      </c>
      <c r="AU817" s="194" t="s">
        <v>145</v>
      </c>
      <c r="AY817" s="17" t="s">
        <v>137</v>
      </c>
      <c r="BE817" s="195">
        <f>IF(N817="základní",J817,0)</f>
        <v>0</v>
      </c>
      <c r="BF817" s="195">
        <f>IF(N817="snížená",J817,0)</f>
        <v>0</v>
      </c>
      <c r="BG817" s="195">
        <f>IF(N817="zákl. přenesená",J817,0)</f>
        <v>0</v>
      </c>
      <c r="BH817" s="195">
        <f>IF(N817="sníž. přenesená",J817,0)</f>
        <v>0</v>
      </c>
      <c r="BI817" s="195">
        <f>IF(N817="nulová",J817,0)</f>
        <v>0</v>
      </c>
      <c r="BJ817" s="17" t="s">
        <v>145</v>
      </c>
      <c r="BK817" s="195">
        <f>ROUND(I817*H817,2)</f>
        <v>0</v>
      </c>
      <c r="BL817" s="17" t="s">
        <v>232</v>
      </c>
      <c r="BM817" s="194" t="s">
        <v>1176</v>
      </c>
    </row>
    <row r="818" spans="1:65" s="13" customFormat="1" ht="11.25" x14ac:dyDescent="0.2">
      <c r="B818" s="196"/>
      <c r="C818" s="197"/>
      <c r="D818" s="198" t="s">
        <v>147</v>
      </c>
      <c r="E818" s="199" t="s">
        <v>1</v>
      </c>
      <c r="F818" s="200" t="s">
        <v>300</v>
      </c>
      <c r="G818" s="197"/>
      <c r="H818" s="199" t="s">
        <v>1</v>
      </c>
      <c r="I818" s="201"/>
      <c r="J818" s="197"/>
      <c r="K818" s="197"/>
      <c r="L818" s="202"/>
      <c r="M818" s="203"/>
      <c r="N818" s="204"/>
      <c r="O818" s="204"/>
      <c r="P818" s="204"/>
      <c r="Q818" s="204"/>
      <c r="R818" s="204"/>
      <c r="S818" s="204"/>
      <c r="T818" s="205"/>
      <c r="AT818" s="206" t="s">
        <v>147</v>
      </c>
      <c r="AU818" s="206" t="s">
        <v>145</v>
      </c>
      <c r="AV818" s="13" t="s">
        <v>78</v>
      </c>
      <c r="AW818" s="13" t="s">
        <v>30</v>
      </c>
      <c r="AX818" s="13" t="s">
        <v>73</v>
      </c>
      <c r="AY818" s="206" t="s">
        <v>137</v>
      </c>
    </row>
    <row r="819" spans="1:65" s="14" customFormat="1" ht="11.25" x14ac:dyDescent="0.2">
      <c r="B819" s="207"/>
      <c r="C819" s="208"/>
      <c r="D819" s="198" t="s">
        <v>147</v>
      </c>
      <c r="E819" s="209" t="s">
        <v>1</v>
      </c>
      <c r="F819" s="210" t="s">
        <v>145</v>
      </c>
      <c r="G819" s="208"/>
      <c r="H819" s="211">
        <v>2</v>
      </c>
      <c r="I819" s="212"/>
      <c r="J819" s="208"/>
      <c r="K819" s="208"/>
      <c r="L819" s="213"/>
      <c r="M819" s="214"/>
      <c r="N819" s="215"/>
      <c r="O819" s="215"/>
      <c r="P819" s="215"/>
      <c r="Q819" s="215"/>
      <c r="R819" s="215"/>
      <c r="S819" s="215"/>
      <c r="T819" s="216"/>
      <c r="AT819" s="217" t="s">
        <v>147</v>
      </c>
      <c r="AU819" s="217" t="s">
        <v>145</v>
      </c>
      <c r="AV819" s="14" t="s">
        <v>145</v>
      </c>
      <c r="AW819" s="14" t="s">
        <v>30</v>
      </c>
      <c r="AX819" s="14" t="s">
        <v>73</v>
      </c>
      <c r="AY819" s="217" t="s">
        <v>137</v>
      </c>
    </row>
    <row r="820" spans="1:65" s="13" customFormat="1" ht="11.25" x14ac:dyDescent="0.2">
      <c r="B820" s="196"/>
      <c r="C820" s="197"/>
      <c r="D820" s="198" t="s">
        <v>147</v>
      </c>
      <c r="E820" s="199" t="s">
        <v>1</v>
      </c>
      <c r="F820" s="200" t="s">
        <v>338</v>
      </c>
      <c r="G820" s="197"/>
      <c r="H820" s="199" t="s">
        <v>1</v>
      </c>
      <c r="I820" s="201"/>
      <c r="J820" s="197"/>
      <c r="K820" s="197"/>
      <c r="L820" s="202"/>
      <c r="M820" s="203"/>
      <c r="N820" s="204"/>
      <c r="O820" s="204"/>
      <c r="P820" s="204"/>
      <c r="Q820" s="204"/>
      <c r="R820" s="204"/>
      <c r="S820" s="204"/>
      <c r="T820" s="205"/>
      <c r="AT820" s="206" t="s">
        <v>147</v>
      </c>
      <c r="AU820" s="206" t="s">
        <v>145</v>
      </c>
      <c r="AV820" s="13" t="s">
        <v>78</v>
      </c>
      <c r="AW820" s="13" t="s">
        <v>30</v>
      </c>
      <c r="AX820" s="13" t="s">
        <v>73</v>
      </c>
      <c r="AY820" s="206" t="s">
        <v>137</v>
      </c>
    </row>
    <row r="821" spans="1:65" s="14" customFormat="1" ht="11.25" x14ac:dyDescent="0.2">
      <c r="B821" s="207"/>
      <c r="C821" s="208"/>
      <c r="D821" s="198" t="s">
        <v>147</v>
      </c>
      <c r="E821" s="209" t="s">
        <v>1</v>
      </c>
      <c r="F821" s="210" t="s">
        <v>78</v>
      </c>
      <c r="G821" s="208"/>
      <c r="H821" s="211">
        <v>1</v>
      </c>
      <c r="I821" s="212"/>
      <c r="J821" s="208"/>
      <c r="K821" s="208"/>
      <c r="L821" s="213"/>
      <c r="M821" s="214"/>
      <c r="N821" s="215"/>
      <c r="O821" s="215"/>
      <c r="P821" s="215"/>
      <c r="Q821" s="215"/>
      <c r="R821" s="215"/>
      <c r="S821" s="215"/>
      <c r="T821" s="216"/>
      <c r="AT821" s="217" t="s">
        <v>147</v>
      </c>
      <c r="AU821" s="217" t="s">
        <v>145</v>
      </c>
      <c r="AV821" s="14" t="s">
        <v>145</v>
      </c>
      <c r="AW821" s="14" t="s">
        <v>30</v>
      </c>
      <c r="AX821" s="14" t="s">
        <v>73</v>
      </c>
      <c r="AY821" s="217" t="s">
        <v>137</v>
      </c>
    </row>
    <row r="822" spans="1:65" s="13" customFormat="1" ht="11.25" x14ac:dyDescent="0.2">
      <c r="B822" s="196"/>
      <c r="C822" s="197"/>
      <c r="D822" s="198" t="s">
        <v>147</v>
      </c>
      <c r="E822" s="199" t="s">
        <v>1</v>
      </c>
      <c r="F822" s="200" t="s">
        <v>439</v>
      </c>
      <c r="G822" s="197"/>
      <c r="H822" s="199" t="s">
        <v>1</v>
      </c>
      <c r="I822" s="201"/>
      <c r="J822" s="197"/>
      <c r="K822" s="197"/>
      <c r="L822" s="202"/>
      <c r="M822" s="203"/>
      <c r="N822" s="204"/>
      <c r="O822" s="204"/>
      <c r="P822" s="204"/>
      <c r="Q822" s="204"/>
      <c r="R822" s="204"/>
      <c r="S822" s="204"/>
      <c r="T822" s="205"/>
      <c r="AT822" s="206" t="s">
        <v>147</v>
      </c>
      <c r="AU822" s="206" t="s">
        <v>145</v>
      </c>
      <c r="AV822" s="13" t="s">
        <v>78</v>
      </c>
      <c r="AW822" s="13" t="s">
        <v>30</v>
      </c>
      <c r="AX822" s="13" t="s">
        <v>73</v>
      </c>
      <c r="AY822" s="206" t="s">
        <v>137</v>
      </c>
    </row>
    <row r="823" spans="1:65" s="14" customFormat="1" ht="11.25" x14ac:dyDescent="0.2">
      <c r="B823" s="207"/>
      <c r="C823" s="208"/>
      <c r="D823" s="198" t="s">
        <v>147</v>
      </c>
      <c r="E823" s="209" t="s">
        <v>1</v>
      </c>
      <c r="F823" s="210" t="s">
        <v>145</v>
      </c>
      <c r="G823" s="208"/>
      <c r="H823" s="211">
        <v>2</v>
      </c>
      <c r="I823" s="212"/>
      <c r="J823" s="208"/>
      <c r="K823" s="208"/>
      <c r="L823" s="213"/>
      <c r="M823" s="214"/>
      <c r="N823" s="215"/>
      <c r="O823" s="215"/>
      <c r="P823" s="215"/>
      <c r="Q823" s="215"/>
      <c r="R823" s="215"/>
      <c r="S823" s="215"/>
      <c r="T823" s="216"/>
      <c r="AT823" s="217" t="s">
        <v>147</v>
      </c>
      <c r="AU823" s="217" t="s">
        <v>145</v>
      </c>
      <c r="AV823" s="14" t="s">
        <v>145</v>
      </c>
      <c r="AW823" s="14" t="s">
        <v>30</v>
      </c>
      <c r="AX823" s="14" t="s">
        <v>73</v>
      </c>
      <c r="AY823" s="217" t="s">
        <v>137</v>
      </c>
    </row>
    <row r="824" spans="1:65" s="13" customFormat="1" ht="11.25" x14ac:dyDescent="0.2">
      <c r="B824" s="196"/>
      <c r="C824" s="197"/>
      <c r="D824" s="198" t="s">
        <v>147</v>
      </c>
      <c r="E824" s="199" t="s">
        <v>1</v>
      </c>
      <c r="F824" s="200" t="s">
        <v>1101</v>
      </c>
      <c r="G824" s="197"/>
      <c r="H824" s="199" t="s">
        <v>1</v>
      </c>
      <c r="I824" s="201"/>
      <c r="J824" s="197"/>
      <c r="K824" s="197"/>
      <c r="L824" s="202"/>
      <c r="M824" s="203"/>
      <c r="N824" s="204"/>
      <c r="O824" s="204"/>
      <c r="P824" s="204"/>
      <c r="Q824" s="204"/>
      <c r="R824" s="204"/>
      <c r="S824" s="204"/>
      <c r="T824" s="205"/>
      <c r="AT824" s="206" t="s">
        <v>147</v>
      </c>
      <c r="AU824" s="206" t="s">
        <v>145</v>
      </c>
      <c r="AV824" s="13" t="s">
        <v>78</v>
      </c>
      <c r="AW824" s="13" t="s">
        <v>30</v>
      </c>
      <c r="AX824" s="13" t="s">
        <v>73</v>
      </c>
      <c r="AY824" s="206" t="s">
        <v>137</v>
      </c>
    </row>
    <row r="825" spans="1:65" s="14" customFormat="1" ht="11.25" x14ac:dyDescent="0.2">
      <c r="B825" s="207"/>
      <c r="C825" s="208"/>
      <c r="D825" s="198" t="s">
        <v>147</v>
      </c>
      <c r="E825" s="209" t="s">
        <v>1</v>
      </c>
      <c r="F825" s="210" t="s">
        <v>78</v>
      </c>
      <c r="G825" s="208"/>
      <c r="H825" s="211">
        <v>1</v>
      </c>
      <c r="I825" s="212"/>
      <c r="J825" s="208"/>
      <c r="K825" s="208"/>
      <c r="L825" s="213"/>
      <c r="M825" s="214"/>
      <c r="N825" s="215"/>
      <c r="O825" s="215"/>
      <c r="P825" s="215"/>
      <c r="Q825" s="215"/>
      <c r="R825" s="215"/>
      <c r="S825" s="215"/>
      <c r="T825" s="216"/>
      <c r="AT825" s="217" t="s">
        <v>147</v>
      </c>
      <c r="AU825" s="217" t="s">
        <v>145</v>
      </c>
      <c r="AV825" s="14" t="s">
        <v>145</v>
      </c>
      <c r="AW825" s="14" t="s">
        <v>30</v>
      </c>
      <c r="AX825" s="14" t="s">
        <v>73</v>
      </c>
      <c r="AY825" s="217" t="s">
        <v>137</v>
      </c>
    </row>
    <row r="826" spans="1:65" s="15" customFormat="1" ht="11.25" x14ac:dyDescent="0.2">
      <c r="B826" s="218"/>
      <c r="C826" s="219"/>
      <c r="D826" s="198" t="s">
        <v>147</v>
      </c>
      <c r="E826" s="220" t="s">
        <v>1</v>
      </c>
      <c r="F826" s="221" t="s">
        <v>150</v>
      </c>
      <c r="G826" s="219"/>
      <c r="H826" s="222">
        <v>6</v>
      </c>
      <c r="I826" s="223"/>
      <c r="J826" s="219"/>
      <c r="K826" s="219"/>
      <c r="L826" s="224"/>
      <c r="M826" s="225"/>
      <c r="N826" s="226"/>
      <c r="O826" s="226"/>
      <c r="P826" s="226"/>
      <c r="Q826" s="226"/>
      <c r="R826" s="226"/>
      <c r="S826" s="226"/>
      <c r="T826" s="227"/>
      <c r="AT826" s="228" t="s">
        <v>147</v>
      </c>
      <c r="AU826" s="228" t="s">
        <v>145</v>
      </c>
      <c r="AV826" s="15" t="s">
        <v>144</v>
      </c>
      <c r="AW826" s="15" t="s">
        <v>30</v>
      </c>
      <c r="AX826" s="15" t="s">
        <v>78</v>
      </c>
      <c r="AY826" s="228" t="s">
        <v>137</v>
      </c>
    </row>
    <row r="827" spans="1:65" s="2" customFormat="1" ht="16.5" customHeight="1" x14ac:dyDescent="0.2">
      <c r="A827" s="34"/>
      <c r="B827" s="35"/>
      <c r="C827" s="229" t="s">
        <v>1177</v>
      </c>
      <c r="D827" s="229" t="s">
        <v>416</v>
      </c>
      <c r="E827" s="230" t="s">
        <v>1178</v>
      </c>
      <c r="F827" s="231" t="s">
        <v>1179</v>
      </c>
      <c r="G827" s="232" t="s">
        <v>143</v>
      </c>
      <c r="H827" s="233">
        <v>5</v>
      </c>
      <c r="I827" s="234"/>
      <c r="J827" s="235">
        <f>ROUND(I827*H827,2)</f>
        <v>0</v>
      </c>
      <c r="K827" s="236"/>
      <c r="L827" s="237"/>
      <c r="M827" s="238" t="s">
        <v>1</v>
      </c>
      <c r="N827" s="239" t="s">
        <v>39</v>
      </c>
      <c r="O827" s="71"/>
      <c r="P827" s="192">
        <f>O827*H827</f>
        <v>0</v>
      </c>
      <c r="Q827" s="192">
        <v>1.1E-4</v>
      </c>
      <c r="R827" s="192">
        <f>Q827*H827</f>
        <v>5.5000000000000003E-4</v>
      </c>
      <c r="S827" s="192">
        <v>0</v>
      </c>
      <c r="T827" s="193">
        <f>S827*H827</f>
        <v>0</v>
      </c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R827" s="194" t="s">
        <v>306</v>
      </c>
      <c r="AT827" s="194" t="s">
        <v>416</v>
      </c>
      <c r="AU827" s="194" t="s">
        <v>145</v>
      </c>
      <c r="AY827" s="17" t="s">
        <v>137</v>
      </c>
      <c r="BE827" s="195">
        <f>IF(N827="základní",J827,0)</f>
        <v>0</v>
      </c>
      <c r="BF827" s="195">
        <f>IF(N827="snížená",J827,0)</f>
        <v>0</v>
      </c>
      <c r="BG827" s="195">
        <f>IF(N827="zákl. přenesená",J827,0)</f>
        <v>0</v>
      </c>
      <c r="BH827" s="195">
        <f>IF(N827="sníž. přenesená",J827,0)</f>
        <v>0</v>
      </c>
      <c r="BI827" s="195">
        <f>IF(N827="nulová",J827,0)</f>
        <v>0</v>
      </c>
      <c r="BJ827" s="17" t="s">
        <v>145</v>
      </c>
      <c r="BK827" s="195">
        <f>ROUND(I827*H827,2)</f>
        <v>0</v>
      </c>
      <c r="BL827" s="17" t="s">
        <v>232</v>
      </c>
      <c r="BM827" s="194" t="s">
        <v>1180</v>
      </c>
    </row>
    <row r="828" spans="1:65" s="13" customFormat="1" ht="11.25" x14ac:dyDescent="0.2">
      <c r="B828" s="196"/>
      <c r="C828" s="197"/>
      <c r="D828" s="198" t="s">
        <v>147</v>
      </c>
      <c r="E828" s="199" t="s">
        <v>1</v>
      </c>
      <c r="F828" s="200" t="s">
        <v>300</v>
      </c>
      <c r="G828" s="197"/>
      <c r="H828" s="199" t="s">
        <v>1</v>
      </c>
      <c r="I828" s="201"/>
      <c r="J828" s="197"/>
      <c r="K828" s="197"/>
      <c r="L828" s="202"/>
      <c r="M828" s="203"/>
      <c r="N828" s="204"/>
      <c r="O828" s="204"/>
      <c r="P828" s="204"/>
      <c r="Q828" s="204"/>
      <c r="R828" s="204"/>
      <c r="S828" s="204"/>
      <c r="T828" s="205"/>
      <c r="AT828" s="206" t="s">
        <v>147</v>
      </c>
      <c r="AU828" s="206" t="s">
        <v>145</v>
      </c>
      <c r="AV828" s="13" t="s">
        <v>78</v>
      </c>
      <c r="AW828" s="13" t="s">
        <v>30</v>
      </c>
      <c r="AX828" s="13" t="s">
        <v>73</v>
      </c>
      <c r="AY828" s="206" t="s">
        <v>137</v>
      </c>
    </row>
    <row r="829" spans="1:65" s="14" customFormat="1" ht="11.25" x14ac:dyDescent="0.2">
      <c r="B829" s="207"/>
      <c r="C829" s="208"/>
      <c r="D829" s="198" t="s">
        <v>147</v>
      </c>
      <c r="E829" s="209" t="s">
        <v>1</v>
      </c>
      <c r="F829" s="210" t="s">
        <v>145</v>
      </c>
      <c r="G829" s="208"/>
      <c r="H829" s="211">
        <v>2</v>
      </c>
      <c r="I829" s="212"/>
      <c r="J829" s="208"/>
      <c r="K829" s="208"/>
      <c r="L829" s="213"/>
      <c r="M829" s="214"/>
      <c r="N829" s="215"/>
      <c r="O829" s="215"/>
      <c r="P829" s="215"/>
      <c r="Q829" s="215"/>
      <c r="R829" s="215"/>
      <c r="S829" s="215"/>
      <c r="T829" s="216"/>
      <c r="AT829" s="217" t="s">
        <v>147</v>
      </c>
      <c r="AU829" s="217" t="s">
        <v>145</v>
      </c>
      <c r="AV829" s="14" t="s">
        <v>145</v>
      </c>
      <c r="AW829" s="14" t="s">
        <v>30</v>
      </c>
      <c r="AX829" s="14" t="s">
        <v>73</v>
      </c>
      <c r="AY829" s="217" t="s">
        <v>137</v>
      </c>
    </row>
    <row r="830" spans="1:65" s="13" customFormat="1" ht="11.25" x14ac:dyDescent="0.2">
      <c r="B830" s="196"/>
      <c r="C830" s="197"/>
      <c r="D830" s="198" t="s">
        <v>147</v>
      </c>
      <c r="E830" s="199" t="s">
        <v>1</v>
      </c>
      <c r="F830" s="200" t="s">
        <v>439</v>
      </c>
      <c r="G830" s="197"/>
      <c r="H830" s="199" t="s">
        <v>1</v>
      </c>
      <c r="I830" s="201"/>
      <c r="J830" s="197"/>
      <c r="K830" s="197"/>
      <c r="L830" s="202"/>
      <c r="M830" s="203"/>
      <c r="N830" s="204"/>
      <c r="O830" s="204"/>
      <c r="P830" s="204"/>
      <c r="Q830" s="204"/>
      <c r="R830" s="204"/>
      <c r="S830" s="204"/>
      <c r="T830" s="205"/>
      <c r="AT830" s="206" t="s">
        <v>147</v>
      </c>
      <c r="AU830" s="206" t="s">
        <v>145</v>
      </c>
      <c r="AV830" s="13" t="s">
        <v>78</v>
      </c>
      <c r="AW830" s="13" t="s">
        <v>30</v>
      </c>
      <c r="AX830" s="13" t="s">
        <v>73</v>
      </c>
      <c r="AY830" s="206" t="s">
        <v>137</v>
      </c>
    </row>
    <row r="831" spans="1:65" s="14" customFormat="1" ht="11.25" x14ac:dyDescent="0.2">
      <c r="B831" s="207"/>
      <c r="C831" s="208"/>
      <c r="D831" s="198" t="s">
        <v>147</v>
      </c>
      <c r="E831" s="209" t="s">
        <v>1</v>
      </c>
      <c r="F831" s="210" t="s">
        <v>145</v>
      </c>
      <c r="G831" s="208"/>
      <c r="H831" s="211">
        <v>2</v>
      </c>
      <c r="I831" s="212"/>
      <c r="J831" s="208"/>
      <c r="K831" s="208"/>
      <c r="L831" s="213"/>
      <c r="M831" s="214"/>
      <c r="N831" s="215"/>
      <c r="O831" s="215"/>
      <c r="P831" s="215"/>
      <c r="Q831" s="215"/>
      <c r="R831" s="215"/>
      <c r="S831" s="215"/>
      <c r="T831" s="216"/>
      <c r="AT831" s="217" t="s">
        <v>147</v>
      </c>
      <c r="AU831" s="217" t="s">
        <v>145</v>
      </c>
      <c r="AV831" s="14" t="s">
        <v>145</v>
      </c>
      <c r="AW831" s="14" t="s">
        <v>30</v>
      </c>
      <c r="AX831" s="14" t="s">
        <v>73</v>
      </c>
      <c r="AY831" s="217" t="s">
        <v>137</v>
      </c>
    </row>
    <row r="832" spans="1:65" s="13" customFormat="1" ht="11.25" x14ac:dyDescent="0.2">
      <c r="B832" s="196"/>
      <c r="C832" s="197"/>
      <c r="D832" s="198" t="s">
        <v>147</v>
      </c>
      <c r="E832" s="199" t="s">
        <v>1</v>
      </c>
      <c r="F832" s="200" t="s">
        <v>1022</v>
      </c>
      <c r="G832" s="197"/>
      <c r="H832" s="199" t="s">
        <v>1</v>
      </c>
      <c r="I832" s="201"/>
      <c r="J832" s="197"/>
      <c r="K832" s="197"/>
      <c r="L832" s="202"/>
      <c r="M832" s="203"/>
      <c r="N832" s="204"/>
      <c r="O832" s="204"/>
      <c r="P832" s="204"/>
      <c r="Q832" s="204"/>
      <c r="R832" s="204"/>
      <c r="S832" s="204"/>
      <c r="T832" s="205"/>
      <c r="AT832" s="206" t="s">
        <v>147</v>
      </c>
      <c r="AU832" s="206" t="s">
        <v>145</v>
      </c>
      <c r="AV832" s="13" t="s">
        <v>78</v>
      </c>
      <c r="AW832" s="13" t="s">
        <v>30</v>
      </c>
      <c r="AX832" s="13" t="s">
        <v>73</v>
      </c>
      <c r="AY832" s="206" t="s">
        <v>137</v>
      </c>
    </row>
    <row r="833" spans="1:65" s="14" customFormat="1" ht="11.25" x14ac:dyDescent="0.2">
      <c r="B833" s="207"/>
      <c r="C833" s="208"/>
      <c r="D833" s="198" t="s">
        <v>147</v>
      </c>
      <c r="E833" s="209" t="s">
        <v>1</v>
      </c>
      <c r="F833" s="210" t="s">
        <v>78</v>
      </c>
      <c r="G833" s="208"/>
      <c r="H833" s="211">
        <v>1</v>
      </c>
      <c r="I833" s="212"/>
      <c r="J833" s="208"/>
      <c r="K833" s="208"/>
      <c r="L833" s="213"/>
      <c r="M833" s="214"/>
      <c r="N833" s="215"/>
      <c r="O833" s="215"/>
      <c r="P833" s="215"/>
      <c r="Q833" s="215"/>
      <c r="R833" s="215"/>
      <c r="S833" s="215"/>
      <c r="T833" s="216"/>
      <c r="AT833" s="217" t="s">
        <v>147</v>
      </c>
      <c r="AU833" s="217" t="s">
        <v>145</v>
      </c>
      <c r="AV833" s="14" t="s">
        <v>145</v>
      </c>
      <c r="AW833" s="14" t="s">
        <v>30</v>
      </c>
      <c r="AX833" s="14" t="s">
        <v>73</v>
      </c>
      <c r="AY833" s="217" t="s">
        <v>137</v>
      </c>
    </row>
    <row r="834" spans="1:65" s="15" customFormat="1" ht="11.25" x14ac:dyDescent="0.2">
      <c r="B834" s="218"/>
      <c r="C834" s="219"/>
      <c r="D834" s="198" t="s">
        <v>147</v>
      </c>
      <c r="E834" s="220" t="s">
        <v>1</v>
      </c>
      <c r="F834" s="221" t="s">
        <v>150</v>
      </c>
      <c r="G834" s="219"/>
      <c r="H834" s="222">
        <v>5</v>
      </c>
      <c r="I834" s="223"/>
      <c r="J834" s="219"/>
      <c r="K834" s="219"/>
      <c r="L834" s="224"/>
      <c r="M834" s="225"/>
      <c r="N834" s="226"/>
      <c r="O834" s="226"/>
      <c r="P834" s="226"/>
      <c r="Q834" s="226"/>
      <c r="R834" s="226"/>
      <c r="S834" s="226"/>
      <c r="T834" s="227"/>
      <c r="AT834" s="228" t="s">
        <v>147</v>
      </c>
      <c r="AU834" s="228" t="s">
        <v>145</v>
      </c>
      <c r="AV834" s="15" t="s">
        <v>144</v>
      </c>
      <c r="AW834" s="15" t="s">
        <v>30</v>
      </c>
      <c r="AX834" s="15" t="s">
        <v>78</v>
      </c>
      <c r="AY834" s="228" t="s">
        <v>137</v>
      </c>
    </row>
    <row r="835" spans="1:65" s="2" customFormat="1" ht="24.2" customHeight="1" x14ac:dyDescent="0.2">
      <c r="A835" s="34"/>
      <c r="B835" s="35"/>
      <c r="C835" s="229" t="s">
        <v>1181</v>
      </c>
      <c r="D835" s="229" t="s">
        <v>416</v>
      </c>
      <c r="E835" s="230" t="s">
        <v>1182</v>
      </c>
      <c r="F835" s="231" t="s">
        <v>1183</v>
      </c>
      <c r="G835" s="232" t="s">
        <v>143</v>
      </c>
      <c r="H835" s="233">
        <v>13</v>
      </c>
      <c r="I835" s="234"/>
      <c r="J835" s="235">
        <f>ROUND(I835*H835,2)</f>
        <v>0</v>
      </c>
      <c r="K835" s="236"/>
      <c r="L835" s="237"/>
      <c r="M835" s="238" t="s">
        <v>1</v>
      </c>
      <c r="N835" s="239" t="s">
        <v>39</v>
      </c>
      <c r="O835" s="71"/>
      <c r="P835" s="192">
        <f>O835*H835</f>
        <v>0</v>
      </c>
      <c r="Q835" s="192">
        <v>1.0000000000000001E-5</v>
      </c>
      <c r="R835" s="192">
        <f>Q835*H835</f>
        <v>1.3000000000000002E-4</v>
      </c>
      <c r="S835" s="192">
        <v>0</v>
      </c>
      <c r="T835" s="193">
        <f>S835*H835</f>
        <v>0</v>
      </c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R835" s="194" t="s">
        <v>306</v>
      </c>
      <c r="AT835" s="194" t="s">
        <v>416</v>
      </c>
      <c r="AU835" s="194" t="s">
        <v>145</v>
      </c>
      <c r="AY835" s="17" t="s">
        <v>137</v>
      </c>
      <c r="BE835" s="195">
        <f>IF(N835="základní",J835,0)</f>
        <v>0</v>
      </c>
      <c r="BF835" s="195">
        <f>IF(N835="snížená",J835,0)</f>
        <v>0</v>
      </c>
      <c r="BG835" s="195">
        <f>IF(N835="zákl. přenesená",J835,0)</f>
        <v>0</v>
      </c>
      <c r="BH835" s="195">
        <f>IF(N835="sníž. přenesená",J835,0)</f>
        <v>0</v>
      </c>
      <c r="BI835" s="195">
        <f>IF(N835="nulová",J835,0)</f>
        <v>0</v>
      </c>
      <c r="BJ835" s="17" t="s">
        <v>145</v>
      </c>
      <c r="BK835" s="195">
        <f>ROUND(I835*H835,2)</f>
        <v>0</v>
      </c>
      <c r="BL835" s="17" t="s">
        <v>232</v>
      </c>
      <c r="BM835" s="194" t="s">
        <v>1184</v>
      </c>
    </row>
    <row r="836" spans="1:65" s="13" customFormat="1" ht="11.25" x14ac:dyDescent="0.2">
      <c r="B836" s="196"/>
      <c r="C836" s="197"/>
      <c r="D836" s="198" t="s">
        <v>147</v>
      </c>
      <c r="E836" s="199" t="s">
        <v>1</v>
      </c>
      <c r="F836" s="200" t="s">
        <v>1185</v>
      </c>
      <c r="G836" s="197"/>
      <c r="H836" s="199" t="s">
        <v>1</v>
      </c>
      <c r="I836" s="201"/>
      <c r="J836" s="197"/>
      <c r="K836" s="197"/>
      <c r="L836" s="202"/>
      <c r="M836" s="203"/>
      <c r="N836" s="204"/>
      <c r="O836" s="204"/>
      <c r="P836" s="204"/>
      <c r="Q836" s="204"/>
      <c r="R836" s="204"/>
      <c r="S836" s="204"/>
      <c r="T836" s="205"/>
      <c r="AT836" s="206" t="s">
        <v>147</v>
      </c>
      <c r="AU836" s="206" t="s">
        <v>145</v>
      </c>
      <c r="AV836" s="13" t="s">
        <v>78</v>
      </c>
      <c r="AW836" s="13" t="s">
        <v>30</v>
      </c>
      <c r="AX836" s="13" t="s">
        <v>73</v>
      </c>
      <c r="AY836" s="206" t="s">
        <v>137</v>
      </c>
    </row>
    <row r="837" spans="1:65" s="14" customFormat="1" ht="11.25" x14ac:dyDescent="0.2">
      <c r="B837" s="207"/>
      <c r="C837" s="208"/>
      <c r="D837" s="198" t="s">
        <v>147</v>
      </c>
      <c r="E837" s="209" t="s">
        <v>1</v>
      </c>
      <c r="F837" s="210" t="s">
        <v>151</v>
      </c>
      <c r="G837" s="208"/>
      <c r="H837" s="211">
        <v>5</v>
      </c>
      <c r="I837" s="212"/>
      <c r="J837" s="208"/>
      <c r="K837" s="208"/>
      <c r="L837" s="213"/>
      <c r="M837" s="214"/>
      <c r="N837" s="215"/>
      <c r="O837" s="215"/>
      <c r="P837" s="215"/>
      <c r="Q837" s="215"/>
      <c r="R837" s="215"/>
      <c r="S837" s="215"/>
      <c r="T837" s="216"/>
      <c r="AT837" s="217" t="s">
        <v>147</v>
      </c>
      <c r="AU837" s="217" t="s">
        <v>145</v>
      </c>
      <c r="AV837" s="14" t="s">
        <v>145</v>
      </c>
      <c r="AW837" s="14" t="s">
        <v>30</v>
      </c>
      <c r="AX837" s="14" t="s">
        <v>73</v>
      </c>
      <c r="AY837" s="217" t="s">
        <v>137</v>
      </c>
    </row>
    <row r="838" spans="1:65" s="13" customFormat="1" ht="11.25" x14ac:dyDescent="0.2">
      <c r="B838" s="196"/>
      <c r="C838" s="197"/>
      <c r="D838" s="198" t="s">
        <v>147</v>
      </c>
      <c r="E838" s="199" t="s">
        <v>1</v>
      </c>
      <c r="F838" s="200" t="s">
        <v>1186</v>
      </c>
      <c r="G838" s="197"/>
      <c r="H838" s="199" t="s">
        <v>1</v>
      </c>
      <c r="I838" s="201"/>
      <c r="J838" s="197"/>
      <c r="K838" s="197"/>
      <c r="L838" s="202"/>
      <c r="M838" s="203"/>
      <c r="N838" s="204"/>
      <c r="O838" s="204"/>
      <c r="P838" s="204"/>
      <c r="Q838" s="204"/>
      <c r="R838" s="204"/>
      <c r="S838" s="204"/>
      <c r="T838" s="205"/>
      <c r="AT838" s="206" t="s">
        <v>147</v>
      </c>
      <c r="AU838" s="206" t="s">
        <v>145</v>
      </c>
      <c r="AV838" s="13" t="s">
        <v>78</v>
      </c>
      <c r="AW838" s="13" t="s">
        <v>30</v>
      </c>
      <c r="AX838" s="13" t="s">
        <v>73</v>
      </c>
      <c r="AY838" s="206" t="s">
        <v>137</v>
      </c>
    </row>
    <row r="839" spans="1:65" s="14" customFormat="1" ht="11.25" x14ac:dyDescent="0.2">
      <c r="B839" s="207"/>
      <c r="C839" s="208"/>
      <c r="D839" s="198" t="s">
        <v>147</v>
      </c>
      <c r="E839" s="209" t="s">
        <v>1</v>
      </c>
      <c r="F839" s="210" t="s">
        <v>144</v>
      </c>
      <c r="G839" s="208"/>
      <c r="H839" s="211">
        <v>4</v>
      </c>
      <c r="I839" s="212"/>
      <c r="J839" s="208"/>
      <c r="K839" s="208"/>
      <c r="L839" s="213"/>
      <c r="M839" s="214"/>
      <c r="N839" s="215"/>
      <c r="O839" s="215"/>
      <c r="P839" s="215"/>
      <c r="Q839" s="215"/>
      <c r="R839" s="215"/>
      <c r="S839" s="215"/>
      <c r="T839" s="216"/>
      <c r="AT839" s="217" t="s">
        <v>147</v>
      </c>
      <c r="AU839" s="217" t="s">
        <v>145</v>
      </c>
      <c r="AV839" s="14" t="s">
        <v>145</v>
      </c>
      <c r="AW839" s="14" t="s">
        <v>30</v>
      </c>
      <c r="AX839" s="14" t="s">
        <v>73</v>
      </c>
      <c r="AY839" s="217" t="s">
        <v>137</v>
      </c>
    </row>
    <row r="840" spans="1:65" s="13" customFormat="1" ht="11.25" x14ac:dyDescent="0.2">
      <c r="B840" s="196"/>
      <c r="C840" s="197"/>
      <c r="D840" s="198" t="s">
        <v>147</v>
      </c>
      <c r="E840" s="199" t="s">
        <v>1</v>
      </c>
      <c r="F840" s="200" t="s">
        <v>1187</v>
      </c>
      <c r="G840" s="197"/>
      <c r="H840" s="199" t="s">
        <v>1</v>
      </c>
      <c r="I840" s="201"/>
      <c r="J840" s="197"/>
      <c r="K840" s="197"/>
      <c r="L840" s="202"/>
      <c r="M840" s="203"/>
      <c r="N840" s="204"/>
      <c r="O840" s="204"/>
      <c r="P840" s="204"/>
      <c r="Q840" s="204"/>
      <c r="R840" s="204"/>
      <c r="S840" s="204"/>
      <c r="T840" s="205"/>
      <c r="AT840" s="206" t="s">
        <v>147</v>
      </c>
      <c r="AU840" s="206" t="s">
        <v>145</v>
      </c>
      <c r="AV840" s="13" t="s">
        <v>78</v>
      </c>
      <c r="AW840" s="13" t="s">
        <v>30</v>
      </c>
      <c r="AX840" s="13" t="s">
        <v>73</v>
      </c>
      <c r="AY840" s="206" t="s">
        <v>137</v>
      </c>
    </row>
    <row r="841" spans="1:65" s="14" customFormat="1" ht="11.25" x14ac:dyDescent="0.2">
      <c r="B841" s="207"/>
      <c r="C841" s="208"/>
      <c r="D841" s="198" t="s">
        <v>147</v>
      </c>
      <c r="E841" s="209" t="s">
        <v>1</v>
      </c>
      <c r="F841" s="210" t="s">
        <v>144</v>
      </c>
      <c r="G841" s="208"/>
      <c r="H841" s="211">
        <v>4</v>
      </c>
      <c r="I841" s="212"/>
      <c r="J841" s="208"/>
      <c r="K841" s="208"/>
      <c r="L841" s="213"/>
      <c r="M841" s="214"/>
      <c r="N841" s="215"/>
      <c r="O841" s="215"/>
      <c r="P841" s="215"/>
      <c r="Q841" s="215"/>
      <c r="R841" s="215"/>
      <c r="S841" s="215"/>
      <c r="T841" s="216"/>
      <c r="AT841" s="217" t="s">
        <v>147</v>
      </c>
      <c r="AU841" s="217" t="s">
        <v>145</v>
      </c>
      <c r="AV841" s="14" t="s">
        <v>145</v>
      </c>
      <c r="AW841" s="14" t="s">
        <v>30</v>
      </c>
      <c r="AX841" s="14" t="s">
        <v>73</v>
      </c>
      <c r="AY841" s="217" t="s">
        <v>137</v>
      </c>
    </row>
    <row r="842" spans="1:65" s="15" customFormat="1" ht="11.25" x14ac:dyDescent="0.2">
      <c r="B842" s="218"/>
      <c r="C842" s="219"/>
      <c r="D842" s="198" t="s">
        <v>147</v>
      </c>
      <c r="E842" s="220" t="s">
        <v>1</v>
      </c>
      <c r="F842" s="221" t="s">
        <v>150</v>
      </c>
      <c r="G842" s="219"/>
      <c r="H842" s="222">
        <v>13</v>
      </c>
      <c r="I842" s="223"/>
      <c r="J842" s="219"/>
      <c r="K842" s="219"/>
      <c r="L842" s="224"/>
      <c r="M842" s="225"/>
      <c r="N842" s="226"/>
      <c r="O842" s="226"/>
      <c r="P842" s="226"/>
      <c r="Q842" s="226"/>
      <c r="R842" s="226"/>
      <c r="S842" s="226"/>
      <c r="T842" s="227"/>
      <c r="AT842" s="228" t="s">
        <v>147</v>
      </c>
      <c r="AU842" s="228" t="s">
        <v>145</v>
      </c>
      <c r="AV842" s="15" t="s">
        <v>144</v>
      </c>
      <c r="AW842" s="15" t="s">
        <v>30</v>
      </c>
      <c r="AX842" s="15" t="s">
        <v>78</v>
      </c>
      <c r="AY842" s="228" t="s">
        <v>137</v>
      </c>
    </row>
    <row r="843" spans="1:65" s="2" customFormat="1" ht="16.5" customHeight="1" x14ac:dyDescent="0.2">
      <c r="A843" s="34"/>
      <c r="B843" s="35"/>
      <c r="C843" s="229" t="s">
        <v>1188</v>
      </c>
      <c r="D843" s="229" t="s">
        <v>416</v>
      </c>
      <c r="E843" s="230" t="s">
        <v>1189</v>
      </c>
      <c r="F843" s="231" t="s">
        <v>1190</v>
      </c>
      <c r="G843" s="232" t="s">
        <v>143</v>
      </c>
      <c r="H843" s="233">
        <v>9</v>
      </c>
      <c r="I843" s="234"/>
      <c r="J843" s="235">
        <f>ROUND(I843*H843,2)</f>
        <v>0</v>
      </c>
      <c r="K843" s="236"/>
      <c r="L843" s="237"/>
      <c r="M843" s="238" t="s">
        <v>1</v>
      </c>
      <c r="N843" s="239" t="s">
        <v>39</v>
      </c>
      <c r="O843" s="71"/>
      <c r="P843" s="192">
        <f>O843*H843</f>
        <v>0</v>
      </c>
      <c r="Q843" s="192">
        <v>2.0000000000000002E-5</v>
      </c>
      <c r="R843" s="192">
        <f>Q843*H843</f>
        <v>1.8000000000000001E-4</v>
      </c>
      <c r="S843" s="192">
        <v>0</v>
      </c>
      <c r="T843" s="193">
        <f>S843*H843</f>
        <v>0</v>
      </c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R843" s="194" t="s">
        <v>306</v>
      </c>
      <c r="AT843" s="194" t="s">
        <v>416</v>
      </c>
      <c r="AU843" s="194" t="s">
        <v>145</v>
      </c>
      <c r="AY843" s="17" t="s">
        <v>137</v>
      </c>
      <c r="BE843" s="195">
        <f>IF(N843="základní",J843,0)</f>
        <v>0</v>
      </c>
      <c r="BF843" s="195">
        <f>IF(N843="snížená",J843,0)</f>
        <v>0</v>
      </c>
      <c r="BG843" s="195">
        <f>IF(N843="zákl. přenesená",J843,0)</f>
        <v>0</v>
      </c>
      <c r="BH843" s="195">
        <f>IF(N843="sníž. přenesená",J843,0)</f>
        <v>0</v>
      </c>
      <c r="BI843" s="195">
        <f>IF(N843="nulová",J843,0)</f>
        <v>0</v>
      </c>
      <c r="BJ843" s="17" t="s">
        <v>145</v>
      </c>
      <c r="BK843" s="195">
        <f>ROUND(I843*H843,2)</f>
        <v>0</v>
      </c>
      <c r="BL843" s="17" t="s">
        <v>232</v>
      </c>
      <c r="BM843" s="194" t="s">
        <v>1191</v>
      </c>
    </row>
    <row r="844" spans="1:65" s="14" customFormat="1" ht="11.25" x14ac:dyDescent="0.2">
      <c r="B844" s="207"/>
      <c r="C844" s="208"/>
      <c r="D844" s="198" t="s">
        <v>147</v>
      </c>
      <c r="E844" s="209" t="s">
        <v>1</v>
      </c>
      <c r="F844" s="210" t="s">
        <v>181</v>
      </c>
      <c r="G844" s="208"/>
      <c r="H844" s="211">
        <v>9</v>
      </c>
      <c r="I844" s="212"/>
      <c r="J844" s="208"/>
      <c r="K844" s="208"/>
      <c r="L844" s="213"/>
      <c r="M844" s="214"/>
      <c r="N844" s="215"/>
      <c r="O844" s="215"/>
      <c r="P844" s="215"/>
      <c r="Q844" s="215"/>
      <c r="R844" s="215"/>
      <c r="S844" s="215"/>
      <c r="T844" s="216"/>
      <c r="AT844" s="217" t="s">
        <v>147</v>
      </c>
      <c r="AU844" s="217" t="s">
        <v>145</v>
      </c>
      <c r="AV844" s="14" t="s">
        <v>145</v>
      </c>
      <c r="AW844" s="14" t="s">
        <v>30</v>
      </c>
      <c r="AX844" s="14" t="s">
        <v>78</v>
      </c>
      <c r="AY844" s="217" t="s">
        <v>137</v>
      </c>
    </row>
    <row r="845" spans="1:65" s="2" customFormat="1" ht="16.5" customHeight="1" x14ac:dyDescent="0.2">
      <c r="A845" s="34"/>
      <c r="B845" s="35"/>
      <c r="C845" s="229" t="s">
        <v>1192</v>
      </c>
      <c r="D845" s="229" t="s">
        <v>416</v>
      </c>
      <c r="E845" s="230" t="s">
        <v>1193</v>
      </c>
      <c r="F845" s="231" t="s">
        <v>1194</v>
      </c>
      <c r="G845" s="232" t="s">
        <v>143</v>
      </c>
      <c r="H845" s="233">
        <v>1</v>
      </c>
      <c r="I845" s="234"/>
      <c r="J845" s="235">
        <f>ROUND(I845*H845,2)</f>
        <v>0</v>
      </c>
      <c r="K845" s="236"/>
      <c r="L845" s="237"/>
      <c r="M845" s="238" t="s">
        <v>1</v>
      </c>
      <c r="N845" s="239" t="s">
        <v>39</v>
      </c>
      <c r="O845" s="71"/>
      <c r="P845" s="192">
        <f>O845*H845</f>
        <v>0</v>
      </c>
      <c r="Q845" s="192">
        <v>3.0000000000000001E-5</v>
      </c>
      <c r="R845" s="192">
        <f>Q845*H845</f>
        <v>3.0000000000000001E-5</v>
      </c>
      <c r="S845" s="192">
        <v>0</v>
      </c>
      <c r="T845" s="193">
        <f>S845*H845</f>
        <v>0</v>
      </c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R845" s="194" t="s">
        <v>306</v>
      </c>
      <c r="AT845" s="194" t="s">
        <v>416</v>
      </c>
      <c r="AU845" s="194" t="s">
        <v>145</v>
      </c>
      <c r="AY845" s="17" t="s">
        <v>137</v>
      </c>
      <c r="BE845" s="195">
        <f>IF(N845="základní",J845,0)</f>
        <v>0</v>
      </c>
      <c r="BF845" s="195">
        <f>IF(N845="snížená",J845,0)</f>
        <v>0</v>
      </c>
      <c r="BG845" s="195">
        <f>IF(N845="zákl. přenesená",J845,0)</f>
        <v>0</v>
      </c>
      <c r="BH845" s="195">
        <f>IF(N845="sníž. přenesená",J845,0)</f>
        <v>0</v>
      </c>
      <c r="BI845" s="195">
        <f>IF(N845="nulová",J845,0)</f>
        <v>0</v>
      </c>
      <c r="BJ845" s="17" t="s">
        <v>145</v>
      </c>
      <c r="BK845" s="195">
        <f>ROUND(I845*H845,2)</f>
        <v>0</v>
      </c>
      <c r="BL845" s="17" t="s">
        <v>232</v>
      </c>
      <c r="BM845" s="194" t="s">
        <v>1195</v>
      </c>
    </row>
    <row r="846" spans="1:65" s="13" customFormat="1" ht="11.25" x14ac:dyDescent="0.2">
      <c r="B846" s="196"/>
      <c r="C846" s="197"/>
      <c r="D846" s="198" t="s">
        <v>147</v>
      </c>
      <c r="E846" s="199" t="s">
        <v>1</v>
      </c>
      <c r="F846" s="200" t="s">
        <v>1196</v>
      </c>
      <c r="G846" s="197"/>
      <c r="H846" s="199" t="s">
        <v>1</v>
      </c>
      <c r="I846" s="201"/>
      <c r="J846" s="197"/>
      <c r="K846" s="197"/>
      <c r="L846" s="202"/>
      <c r="M846" s="203"/>
      <c r="N846" s="204"/>
      <c r="O846" s="204"/>
      <c r="P846" s="204"/>
      <c r="Q846" s="204"/>
      <c r="R846" s="204"/>
      <c r="S846" s="204"/>
      <c r="T846" s="205"/>
      <c r="AT846" s="206" t="s">
        <v>147</v>
      </c>
      <c r="AU846" s="206" t="s">
        <v>145</v>
      </c>
      <c r="AV846" s="13" t="s">
        <v>78</v>
      </c>
      <c r="AW846" s="13" t="s">
        <v>30</v>
      </c>
      <c r="AX846" s="13" t="s">
        <v>73</v>
      </c>
      <c r="AY846" s="206" t="s">
        <v>137</v>
      </c>
    </row>
    <row r="847" spans="1:65" s="14" customFormat="1" ht="11.25" x14ac:dyDescent="0.2">
      <c r="B847" s="207"/>
      <c r="C847" s="208"/>
      <c r="D847" s="198" t="s">
        <v>147</v>
      </c>
      <c r="E847" s="209" t="s">
        <v>1</v>
      </c>
      <c r="F847" s="210" t="s">
        <v>78</v>
      </c>
      <c r="G847" s="208"/>
      <c r="H847" s="211">
        <v>1</v>
      </c>
      <c r="I847" s="212"/>
      <c r="J847" s="208"/>
      <c r="K847" s="208"/>
      <c r="L847" s="213"/>
      <c r="M847" s="214"/>
      <c r="N847" s="215"/>
      <c r="O847" s="215"/>
      <c r="P847" s="215"/>
      <c r="Q847" s="215"/>
      <c r="R847" s="215"/>
      <c r="S847" s="215"/>
      <c r="T847" s="216"/>
      <c r="AT847" s="217" t="s">
        <v>147</v>
      </c>
      <c r="AU847" s="217" t="s">
        <v>145</v>
      </c>
      <c r="AV847" s="14" t="s">
        <v>145</v>
      </c>
      <c r="AW847" s="14" t="s">
        <v>30</v>
      </c>
      <c r="AX847" s="14" t="s">
        <v>78</v>
      </c>
      <c r="AY847" s="217" t="s">
        <v>137</v>
      </c>
    </row>
    <row r="848" spans="1:65" s="2" customFormat="1" ht="16.5" customHeight="1" x14ac:dyDescent="0.2">
      <c r="A848" s="34"/>
      <c r="B848" s="35"/>
      <c r="C848" s="229" t="s">
        <v>1197</v>
      </c>
      <c r="D848" s="229" t="s">
        <v>416</v>
      </c>
      <c r="E848" s="230" t="s">
        <v>1198</v>
      </c>
      <c r="F848" s="231" t="s">
        <v>1199</v>
      </c>
      <c r="G848" s="232" t="s">
        <v>143</v>
      </c>
      <c r="H848" s="233">
        <v>4</v>
      </c>
      <c r="I848" s="234"/>
      <c r="J848" s="235">
        <f>ROUND(I848*H848,2)</f>
        <v>0</v>
      </c>
      <c r="K848" s="236"/>
      <c r="L848" s="237"/>
      <c r="M848" s="238" t="s">
        <v>1</v>
      </c>
      <c r="N848" s="239" t="s">
        <v>39</v>
      </c>
      <c r="O848" s="71"/>
      <c r="P848" s="192">
        <f>O848*H848</f>
        <v>0</v>
      </c>
      <c r="Q848" s="192">
        <v>4.0000000000000003E-5</v>
      </c>
      <c r="R848" s="192">
        <f>Q848*H848</f>
        <v>1.6000000000000001E-4</v>
      </c>
      <c r="S848" s="192">
        <v>0</v>
      </c>
      <c r="T848" s="193">
        <f>S848*H848</f>
        <v>0</v>
      </c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R848" s="194" t="s">
        <v>306</v>
      </c>
      <c r="AT848" s="194" t="s">
        <v>416</v>
      </c>
      <c r="AU848" s="194" t="s">
        <v>145</v>
      </c>
      <c r="AY848" s="17" t="s">
        <v>137</v>
      </c>
      <c r="BE848" s="195">
        <f>IF(N848="základní",J848,0)</f>
        <v>0</v>
      </c>
      <c r="BF848" s="195">
        <f>IF(N848="snížená",J848,0)</f>
        <v>0</v>
      </c>
      <c r="BG848" s="195">
        <f>IF(N848="zákl. přenesená",J848,0)</f>
        <v>0</v>
      </c>
      <c r="BH848" s="195">
        <f>IF(N848="sníž. přenesená",J848,0)</f>
        <v>0</v>
      </c>
      <c r="BI848" s="195">
        <f>IF(N848="nulová",J848,0)</f>
        <v>0</v>
      </c>
      <c r="BJ848" s="17" t="s">
        <v>145</v>
      </c>
      <c r="BK848" s="195">
        <f>ROUND(I848*H848,2)</f>
        <v>0</v>
      </c>
      <c r="BL848" s="17" t="s">
        <v>232</v>
      </c>
      <c r="BM848" s="194" t="s">
        <v>1200</v>
      </c>
    </row>
    <row r="849" spans="1:65" s="13" customFormat="1" ht="11.25" x14ac:dyDescent="0.2">
      <c r="B849" s="196"/>
      <c r="C849" s="197"/>
      <c r="D849" s="198" t="s">
        <v>147</v>
      </c>
      <c r="E849" s="199" t="s">
        <v>1</v>
      </c>
      <c r="F849" s="200" t="s">
        <v>1201</v>
      </c>
      <c r="G849" s="197"/>
      <c r="H849" s="199" t="s">
        <v>1</v>
      </c>
      <c r="I849" s="201"/>
      <c r="J849" s="197"/>
      <c r="K849" s="197"/>
      <c r="L849" s="202"/>
      <c r="M849" s="203"/>
      <c r="N849" s="204"/>
      <c r="O849" s="204"/>
      <c r="P849" s="204"/>
      <c r="Q849" s="204"/>
      <c r="R849" s="204"/>
      <c r="S849" s="204"/>
      <c r="T849" s="205"/>
      <c r="AT849" s="206" t="s">
        <v>147</v>
      </c>
      <c r="AU849" s="206" t="s">
        <v>145</v>
      </c>
      <c r="AV849" s="13" t="s">
        <v>78</v>
      </c>
      <c r="AW849" s="13" t="s">
        <v>30</v>
      </c>
      <c r="AX849" s="13" t="s">
        <v>73</v>
      </c>
      <c r="AY849" s="206" t="s">
        <v>137</v>
      </c>
    </row>
    <row r="850" spans="1:65" s="14" customFormat="1" ht="11.25" x14ac:dyDescent="0.2">
      <c r="B850" s="207"/>
      <c r="C850" s="208"/>
      <c r="D850" s="198" t="s">
        <v>147</v>
      </c>
      <c r="E850" s="209" t="s">
        <v>1</v>
      </c>
      <c r="F850" s="210" t="s">
        <v>144</v>
      </c>
      <c r="G850" s="208"/>
      <c r="H850" s="211">
        <v>4</v>
      </c>
      <c r="I850" s="212"/>
      <c r="J850" s="208"/>
      <c r="K850" s="208"/>
      <c r="L850" s="213"/>
      <c r="M850" s="214"/>
      <c r="N850" s="215"/>
      <c r="O850" s="215"/>
      <c r="P850" s="215"/>
      <c r="Q850" s="215"/>
      <c r="R850" s="215"/>
      <c r="S850" s="215"/>
      <c r="T850" s="216"/>
      <c r="AT850" s="217" t="s">
        <v>147</v>
      </c>
      <c r="AU850" s="217" t="s">
        <v>145</v>
      </c>
      <c r="AV850" s="14" t="s">
        <v>145</v>
      </c>
      <c r="AW850" s="14" t="s">
        <v>30</v>
      </c>
      <c r="AX850" s="14" t="s">
        <v>78</v>
      </c>
      <c r="AY850" s="217" t="s">
        <v>137</v>
      </c>
    </row>
    <row r="851" spans="1:65" s="2" customFormat="1" ht="24.2" customHeight="1" x14ac:dyDescent="0.2">
      <c r="A851" s="34"/>
      <c r="B851" s="35"/>
      <c r="C851" s="182" t="s">
        <v>1202</v>
      </c>
      <c r="D851" s="182" t="s">
        <v>140</v>
      </c>
      <c r="E851" s="183" t="s">
        <v>1203</v>
      </c>
      <c r="F851" s="184" t="s">
        <v>1204</v>
      </c>
      <c r="G851" s="185" t="s">
        <v>143</v>
      </c>
      <c r="H851" s="186">
        <v>4</v>
      </c>
      <c r="I851" s="187"/>
      <c r="J851" s="188">
        <f>ROUND(I851*H851,2)</f>
        <v>0</v>
      </c>
      <c r="K851" s="189"/>
      <c r="L851" s="39"/>
      <c r="M851" s="190" t="s">
        <v>1</v>
      </c>
      <c r="N851" s="191" t="s">
        <v>39</v>
      </c>
      <c r="O851" s="71"/>
      <c r="P851" s="192">
        <f>O851*H851</f>
        <v>0</v>
      </c>
      <c r="Q851" s="192">
        <v>0</v>
      </c>
      <c r="R851" s="192">
        <f>Q851*H851</f>
        <v>0</v>
      </c>
      <c r="S851" s="192">
        <v>0</v>
      </c>
      <c r="T851" s="193">
        <f>S851*H851</f>
        <v>0</v>
      </c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R851" s="194" t="s">
        <v>232</v>
      </c>
      <c r="AT851" s="194" t="s">
        <v>140</v>
      </c>
      <c r="AU851" s="194" t="s">
        <v>145</v>
      </c>
      <c r="AY851" s="17" t="s">
        <v>137</v>
      </c>
      <c r="BE851" s="195">
        <f>IF(N851="základní",J851,0)</f>
        <v>0</v>
      </c>
      <c r="BF851" s="195">
        <f>IF(N851="snížená",J851,0)</f>
        <v>0</v>
      </c>
      <c r="BG851" s="195">
        <f>IF(N851="zákl. přenesená",J851,0)</f>
        <v>0</v>
      </c>
      <c r="BH851" s="195">
        <f>IF(N851="sníž. přenesená",J851,0)</f>
        <v>0</v>
      </c>
      <c r="BI851" s="195">
        <f>IF(N851="nulová",J851,0)</f>
        <v>0</v>
      </c>
      <c r="BJ851" s="17" t="s">
        <v>145</v>
      </c>
      <c r="BK851" s="195">
        <f>ROUND(I851*H851,2)</f>
        <v>0</v>
      </c>
      <c r="BL851" s="17" t="s">
        <v>232</v>
      </c>
      <c r="BM851" s="194" t="s">
        <v>1205</v>
      </c>
    </row>
    <row r="852" spans="1:65" s="13" customFormat="1" ht="11.25" x14ac:dyDescent="0.2">
      <c r="B852" s="196"/>
      <c r="C852" s="197"/>
      <c r="D852" s="198" t="s">
        <v>147</v>
      </c>
      <c r="E852" s="199" t="s">
        <v>1</v>
      </c>
      <c r="F852" s="200" t="s">
        <v>695</v>
      </c>
      <c r="G852" s="197"/>
      <c r="H852" s="199" t="s">
        <v>1</v>
      </c>
      <c r="I852" s="201"/>
      <c r="J852" s="197"/>
      <c r="K852" s="197"/>
      <c r="L852" s="202"/>
      <c r="M852" s="203"/>
      <c r="N852" s="204"/>
      <c r="O852" s="204"/>
      <c r="P852" s="204"/>
      <c r="Q852" s="204"/>
      <c r="R852" s="204"/>
      <c r="S852" s="204"/>
      <c r="T852" s="205"/>
      <c r="AT852" s="206" t="s">
        <v>147</v>
      </c>
      <c r="AU852" s="206" t="s">
        <v>145</v>
      </c>
      <c r="AV852" s="13" t="s">
        <v>78</v>
      </c>
      <c r="AW852" s="13" t="s">
        <v>30</v>
      </c>
      <c r="AX852" s="13" t="s">
        <v>73</v>
      </c>
      <c r="AY852" s="206" t="s">
        <v>137</v>
      </c>
    </row>
    <row r="853" spans="1:65" s="14" customFormat="1" ht="11.25" x14ac:dyDescent="0.2">
      <c r="B853" s="207"/>
      <c r="C853" s="208"/>
      <c r="D853" s="198" t="s">
        <v>147</v>
      </c>
      <c r="E853" s="209" t="s">
        <v>1</v>
      </c>
      <c r="F853" s="210" t="s">
        <v>145</v>
      </c>
      <c r="G853" s="208"/>
      <c r="H853" s="211">
        <v>2</v>
      </c>
      <c r="I853" s="212"/>
      <c r="J853" s="208"/>
      <c r="K853" s="208"/>
      <c r="L853" s="213"/>
      <c r="M853" s="214"/>
      <c r="N853" s="215"/>
      <c r="O853" s="215"/>
      <c r="P853" s="215"/>
      <c r="Q853" s="215"/>
      <c r="R853" s="215"/>
      <c r="S853" s="215"/>
      <c r="T853" s="216"/>
      <c r="AT853" s="217" t="s">
        <v>147</v>
      </c>
      <c r="AU853" s="217" t="s">
        <v>145</v>
      </c>
      <c r="AV853" s="14" t="s">
        <v>145</v>
      </c>
      <c r="AW853" s="14" t="s">
        <v>30</v>
      </c>
      <c r="AX853" s="14" t="s">
        <v>73</v>
      </c>
      <c r="AY853" s="217" t="s">
        <v>137</v>
      </c>
    </row>
    <row r="854" spans="1:65" s="13" customFormat="1" ht="11.25" x14ac:dyDescent="0.2">
      <c r="B854" s="196"/>
      <c r="C854" s="197"/>
      <c r="D854" s="198" t="s">
        <v>147</v>
      </c>
      <c r="E854" s="199" t="s">
        <v>1</v>
      </c>
      <c r="F854" s="200" t="s">
        <v>696</v>
      </c>
      <c r="G854" s="197"/>
      <c r="H854" s="199" t="s">
        <v>1</v>
      </c>
      <c r="I854" s="201"/>
      <c r="J854" s="197"/>
      <c r="K854" s="197"/>
      <c r="L854" s="202"/>
      <c r="M854" s="203"/>
      <c r="N854" s="204"/>
      <c r="O854" s="204"/>
      <c r="P854" s="204"/>
      <c r="Q854" s="204"/>
      <c r="R854" s="204"/>
      <c r="S854" s="204"/>
      <c r="T854" s="205"/>
      <c r="AT854" s="206" t="s">
        <v>147</v>
      </c>
      <c r="AU854" s="206" t="s">
        <v>145</v>
      </c>
      <c r="AV854" s="13" t="s">
        <v>78</v>
      </c>
      <c r="AW854" s="13" t="s">
        <v>30</v>
      </c>
      <c r="AX854" s="13" t="s">
        <v>73</v>
      </c>
      <c r="AY854" s="206" t="s">
        <v>137</v>
      </c>
    </row>
    <row r="855" spans="1:65" s="14" customFormat="1" ht="11.25" x14ac:dyDescent="0.2">
      <c r="B855" s="207"/>
      <c r="C855" s="208"/>
      <c r="D855" s="198" t="s">
        <v>147</v>
      </c>
      <c r="E855" s="209" t="s">
        <v>1</v>
      </c>
      <c r="F855" s="210" t="s">
        <v>145</v>
      </c>
      <c r="G855" s="208"/>
      <c r="H855" s="211">
        <v>2</v>
      </c>
      <c r="I855" s="212"/>
      <c r="J855" s="208"/>
      <c r="K855" s="208"/>
      <c r="L855" s="213"/>
      <c r="M855" s="214"/>
      <c r="N855" s="215"/>
      <c r="O855" s="215"/>
      <c r="P855" s="215"/>
      <c r="Q855" s="215"/>
      <c r="R855" s="215"/>
      <c r="S855" s="215"/>
      <c r="T855" s="216"/>
      <c r="AT855" s="217" t="s">
        <v>147</v>
      </c>
      <c r="AU855" s="217" t="s">
        <v>145</v>
      </c>
      <c r="AV855" s="14" t="s">
        <v>145</v>
      </c>
      <c r="AW855" s="14" t="s">
        <v>30</v>
      </c>
      <c r="AX855" s="14" t="s">
        <v>73</v>
      </c>
      <c r="AY855" s="217" t="s">
        <v>137</v>
      </c>
    </row>
    <row r="856" spans="1:65" s="15" customFormat="1" ht="11.25" x14ac:dyDescent="0.2">
      <c r="B856" s="218"/>
      <c r="C856" s="219"/>
      <c r="D856" s="198" t="s">
        <v>147</v>
      </c>
      <c r="E856" s="220" t="s">
        <v>1</v>
      </c>
      <c r="F856" s="221" t="s">
        <v>150</v>
      </c>
      <c r="G856" s="219"/>
      <c r="H856" s="222">
        <v>4</v>
      </c>
      <c r="I856" s="223"/>
      <c r="J856" s="219"/>
      <c r="K856" s="219"/>
      <c r="L856" s="224"/>
      <c r="M856" s="225"/>
      <c r="N856" s="226"/>
      <c r="O856" s="226"/>
      <c r="P856" s="226"/>
      <c r="Q856" s="226"/>
      <c r="R856" s="226"/>
      <c r="S856" s="226"/>
      <c r="T856" s="227"/>
      <c r="AT856" s="228" t="s">
        <v>147</v>
      </c>
      <c r="AU856" s="228" t="s">
        <v>145</v>
      </c>
      <c r="AV856" s="15" t="s">
        <v>144</v>
      </c>
      <c r="AW856" s="15" t="s">
        <v>30</v>
      </c>
      <c r="AX856" s="15" t="s">
        <v>78</v>
      </c>
      <c r="AY856" s="228" t="s">
        <v>137</v>
      </c>
    </row>
    <row r="857" spans="1:65" s="2" customFormat="1" ht="24.2" customHeight="1" x14ac:dyDescent="0.2">
      <c r="A857" s="34"/>
      <c r="B857" s="35"/>
      <c r="C857" s="229" t="s">
        <v>1206</v>
      </c>
      <c r="D857" s="229" t="s">
        <v>416</v>
      </c>
      <c r="E857" s="230" t="s">
        <v>1207</v>
      </c>
      <c r="F857" s="231" t="s">
        <v>1208</v>
      </c>
      <c r="G857" s="232" t="s">
        <v>143</v>
      </c>
      <c r="H857" s="233">
        <v>4</v>
      </c>
      <c r="I857" s="234"/>
      <c r="J857" s="235">
        <f>ROUND(I857*H857,2)</f>
        <v>0</v>
      </c>
      <c r="K857" s="236"/>
      <c r="L857" s="237"/>
      <c r="M857" s="238" t="s">
        <v>1</v>
      </c>
      <c r="N857" s="239" t="s">
        <v>39</v>
      </c>
      <c r="O857" s="71"/>
      <c r="P857" s="192">
        <f>O857*H857</f>
        <v>0</v>
      </c>
      <c r="Q857" s="192">
        <v>4.0000000000000003E-5</v>
      </c>
      <c r="R857" s="192">
        <f>Q857*H857</f>
        <v>1.6000000000000001E-4</v>
      </c>
      <c r="S857" s="192">
        <v>0</v>
      </c>
      <c r="T857" s="193">
        <f>S857*H857</f>
        <v>0</v>
      </c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R857" s="194" t="s">
        <v>306</v>
      </c>
      <c r="AT857" s="194" t="s">
        <v>416</v>
      </c>
      <c r="AU857" s="194" t="s">
        <v>145</v>
      </c>
      <c r="AY857" s="17" t="s">
        <v>137</v>
      </c>
      <c r="BE857" s="195">
        <f>IF(N857="základní",J857,0)</f>
        <v>0</v>
      </c>
      <c r="BF857" s="195">
        <f>IF(N857="snížená",J857,0)</f>
        <v>0</v>
      </c>
      <c r="BG857" s="195">
        <f>IF(N857="zákl. přenesená",J857,0)</f>
        <v>0</v>
      </c>
      <c r="BH857" s="195">
        <f>IF(N857="sníž. přenesená",J857,0)</f>
        <v>0</v>
      </c>
      <c r="BI857" s="195">
        <f>IF(N857="nulová",J857,0)</f>
        <v>0</v>
      </c>
      <c r="BJ857" s="17" t="s">
        <v>145</v>
      </c>
      <c r="BK857" s="195">
        <f>ROUND(I857*H857,2)</f>
        <v>0</v>
      </c>
      <c r="BL857" s="17" t="s">
        <v>232</v>
      </c>
      <c r="BM857" s="194" t="s">
        <v>1209</v>
      </c>
    </row>
    <row r="858" spans="1:65" s="13" customFormat="1" ht="11.25" x14ac:dyDescent="0.2">
      <c r="B858" s="196"/>
      <c r="C858" s="197"/>
      <c r="D858" s="198" t="s">
        <v>147</v>
      </c>
      <c r="E858" s="199" t="s">
        <v>1</v>
      </c>
      <c r="F858" s="200" t="s">
        <v>695</v>
      </c>
      <c r="G858" s="197"/>
      <c r="H858" s="199" t="s">
        <v>1</v>
      </c>
      <c r="I858" s="201"/>
      <c r="J858" s="197"/>
      <c r="K858" s="197"/>
      <c r="L858" s="202"/>
      <c r="M858" s="203"/>
      <c r="N858" s="204"/>
      <c r="O858" s="204"/>
      <c r="P858" s="204"/>
      <c r="Q858" s="204"/>
      <c r="R858" s="204"/>
      <c r="S858" s="204"/>
      <c r="T858" s="205"/>
      <c r="AT858" s="206" t="s">
        <v>147</v>
      </c>
      <c r="AU858" s="206" t="s">
        <v>145</v>
      </c>
      <c r="AV858" s="13" t="s">
        <v>78</v>
      </c>
      <c r="AW858" s="13" t="s">
        <v>30</v>
      </c>
      <c r="AX858" s="13" t="s">
        <v>73</v>
      </c>
      <c r="AY858" s="206" t="s">
        <v>137</v>
      </c>
    </row>
    <row r="859" spans="1:65" s="14" customFormat="1" ht="11.25" x14ac:dyDescent="0.2">
      <c r="B859" s="207"/>
      <c r="C859" s="208"/>
      <c r="D859" s="198" t="s">
        <v>147</v>
      </c>
      <c r="E859" s="209" t="s">
        <v>1</v>
      </c>
      <c r="F859" s="210" t="s">
        <v>145</v>
      </c>
      <c r="G859" s="208"/>
      <c r="H859" s="211">
        <v>2</v>
      </c>
      <c r="I859" s="212"/>
      <c r="J859" s="208"/>
      <c r="K859" s="208"/>
      <c r="L859" s="213"/>
      <c r="M859" s="214"/>
      <c r="N859" s="215"/>
      <c r="O859" s="215"/>
      <c r="P859" s="215"/>
      <c r="Q859" s="215"/>
      <c r="R859" s="215"/>
      <c r="S859" s="215"/>
      <c r="T859" s="216"/>
      <c r="AT859" s="217" t="s">
        <v>147</v>
      </c>
      <c r="AU859" s="217" t="s">
        <v>145</v>
      </c>
      <c r="AV859" s="14" t="s">
        <v>145</v>
      </c>
      <c r="AW859" s="14" t="s">
        <v>30</v>
      </c>
      <c r="AX859" s="14" t="s">
        <v>73</v>
      </c>
      <c r="AY859" s="217" t="s">
        <v>137</v>
      </c>
    </row>
    <row r="860" spans="1:65" s="13" customFormat="1" ht="11.25" x14ac:dyDescent="0.2">
      <c r="B860" s="196"/>
      <c r="C860" s="197"/>
      <c r="D860" s="198" t="s">
        <v>147</v>
      </c>
      <c r="E860" s="199" t="s">
        <v>1</v>
      </c>
      <c r="F860" s="200" t="s">
        <v>696</v>
      </c>
      <c r="G860" s="197"/>
      <c r="H860" s="199" t="s">
        <v>1</v>
      </c>
      <c r="I860" s="201"/>
      <c r="J860" s="197"/>
      <c r="K860" s="197"/>
      <c r="L860" s="202"/>
      <c r="M860" s="203"/>
      <c r="N860" s="204"/>
      <c r="O860" s="204"/>
      <c r="P860" s="204"/>
      <c r="Q860" s="204"/>
      <c r="R860" s="204"/>
      <c r="S860" s="204"/>
      <c r="T860" s="205"/>
      <c r="AT860" s="206" t="s">
        <v>147</v>
      </c>
      <c r="AU860" s="206" t="s">
        <v>145</v>
      </c>
      <c r="AV860" s="13" t="s">
        <v>78</v>
      </c>
      <c r="AW860" s="13" t="s">
        <v>30</v>
      </c>
      <c r="AX860" s="13" t="s">
        <v>73</v>
      </c>
      <c r="AY860" s="206" t="s">
        <v>137</v>
      </c>
    </row>
    <row r="861" spans="1:65" s="14" customFormat="1" ht="11.25" x14ac:dyDescent="0.2">
      <c r="B861" s="207"/>
      <c r="C861" s="208"/>
      <c r="D861" s="198" t="s">
        <v>147</v>
      </c>
      <c r="E861" s="209" t="s">
        <v>1</v>
      </c>
      <c r="F861" s="210" t="s">
        <v>145</v>
      </c>
      <c r="G861" s="208"/>
      <c r="H861" s="211">
        <v>2</v>
      </c>
      <c r="I861" s="212"/>
      <c r="J861" s="208"/>
      <c r="K861" s="208"/>
      <c r="L861" s="213"/>
      <c r="M861" s="214"/>
      <c r="N861" s="215"/>
      <c r="O861" s="215"/>
      <c r="P861" s="215"/>
      <c r="Q861" s="215"/>
      <c r="R861" s="215"/>
      <c r="S861" s="215"/>
      <c r="T861" s="216"/>
      <c r="AT861" s="217" t="s">
        <v>147</v>
      </c>
      <c r="AU861" s="217" t="s">
        <v>145</v>
      </c>
      <c r="AV861" s="14" t="s">
        <v>145</v>
      </c>
      <c r="AW861" s="14" t="s">
        <v>30</v>
      </c>
      <c r="AX861" s="14" t="s">
        <v>73</v>
      </c>
      <c r="AY861" s="217" t="s">
        <v>137</v>
      </c>
    </row>
    <row r="862" spans="1:65" s="15" customFormat="1" ht="11.25" x14ac:dyDescent="0.2">
      <c r="B862" s="218"/>
      <c r="C862" s="219"/>
      <c r="D862" s="198" t="s">
        <v>147</v>
      </c>
      <c r="E862" s="220" t="s">
        <v>1</v>
      </c>
      <c r="F862" s="221" t="s">
        <v>150</v>
      </c>
      <c r="G862" s="219"/>
      <c r="H862" s="222">
        <v>4</v>
      </c>
      <c r="I862" s="223"/>
      <c r="J862" s="219"/>
      <c r="K862" s="219"/>
      <c r="L862" s="224"/>
      <c r="M862" s="225"/>
      <c r="N862" s="226"/>
      <c r="O862" s="226"/>
      <c r="P862" s="226"/>
      <c r="Q862" s="226"/>
      <c r="R862" s="226"/>
      <c r="S862" s="226"/>
      <c r="T862" s="227"/>
      <c r="AT862" s="228" t="s">
        <v>147</v>
      </c>
      <c r="AU862" s="228" t="s">
        <v>145</v>
      </c>
      <c r="AV862" s="15" t="s">
        <v>144</v>
      </c>
      <c r="AW862" s="15" t="s">
        <v>30</v>
      </c>
      <c r="AX862" s="15" t="s">
        <v>78</v>
      </c>
      <c r="AY862" s="228" t="s">
        <v>137</v>
      </c>
    </row>
    <row r="863" spans="1:65" s="2" customFormat="1" ht="16.5" customHeight="1" x14ac:dyDescent="0.2">
      <c r="A863" s="34"/>
      <c r="B863" s="35"/>
      <c r="C863" s="229" t="s">
        <v>1210</v>
      </c>
      <c r="D863" s="229" t="s">
        <v>416</v>
      </c>
      <c r="E863" s="230" t="s">
        <v>1211</v>
      </c>
      <c r="F863" s="231" t="s">
        <v>1212</v>
      </c>
      <c r="G863" s="232" t="s">
        <v>143</v>
      </c>
      <c r="H863" s="233">
        <v>4</v>
      </c>
      <c r="I863" s="234"/>
      <c r="J863" s="235">
        <f>ROUND(I863*H863,2)</f>
        <v>0</v>
      </c>
      <c r="K863" s="236"/>
      <c r="L863" s="237"/>
      <c r="M863" s="238" t="s">
        <v>1</v>
      </c>
      <c r="N863" s="239" t="s">
        <v>39</v>
      </c>
      <c r="O863" s="71"/>
      <c r="P863" s="192">
        <f>O863*H863</f>
        <v>0</v>
      </c>
      <c r="Q863" s="192">
        <v>5.0000000000000002E-5</v>
      </c>
      <c r="R863" s="192">
        <f>Q863*H863</f>
        <v>2.0000000000000001E-4</v>
      </c>
      <c r="S863" s="192">
        <v>0</v>
      </c>
      <c r="T863" s="193">
        <f>S863*H863</f>
        <v>0</v>
      </c>
      <c r="U863" s="34"/>
      <c r="V863" s="34"/>
      <c r="W863" s="34"/>
      <c r="X863" s="34"/>
      <c r="Y863" s="34"/>
      <c r="Z863" s="34"/>
      <c r="AA863" s="34"/>
      <c r="AB863" s="34"/>
      <c r="AC863" s="34"/>
      <c r="AD863" s="34"/>
      <c r="AE863" s="34"/>
      <c r="AR863" s="194" t="s">
        <v>306</v>
      </c>
      <c r="AT863" s="194" t="s">
        <v>416</v>
      </c>
      <c r="AU863" s="194" t="s">
        <v>145</v>
      </c>
      <c r="AY863" s="17" t="s">
        <v>137</v>
      </c>
      <c r="BE863" s="195">
        <f>IF(N863="základní",J863,0)</f>
        <v>0</v>
      </c>
      <c r="BF863" s="195">
        <f>IF(N863="snížená",J863,0)</f>
        <v>0</v>
      </c>
      <c r="BG863" s="195">
        <f>IF(N863="zákl. přenesená",J863,0)</f>
        <v>0</v>
      </c>
      <c r="BH863" s="195">
        <f>IF(N863="sníž. přenesená",J863,0)</f>
        <v>0</v>
      </c>
      <c r="BI863" s="195">
        <f>IF(N863="nulová",J863,0)</f>
        <v>0</v>
      </c>
      <c r="BJ863" s="17" t="s">
        <v>145</v>
      </c>
      <c r="BK863" s="195">
        <f>ROUND(I863*H863,2)</f>
        <v>0</v>
      </c>
      <c r="BL863" s="17" t="s">
        <v>232</v>
      </c>
      <c r="BM863" s="194" t="s">
        <v>1213</v>
      </c>
    </row>
    <row r="864" spans="1:65" s="13" customFormat="1" ht="11.25" x14ac:dyDescent="0.2">
      <c r="B864" s="196"/>
      <c r="C864" s="197"/>
      <c r="D864" s="198" t="s">
        <v>147</v>
      </c>
      <c r="E864" s="199" t="s">
        <v>1</v>
      </c>
      <c r="F864" s="200" t="s">
        <v>695</v>
      </c>
      <c r="G864" s="197"/>
      <c r="H864" s="199" t="s">
        <v>1</v>
      </c>
      <c r="I864" s="201"/>
      <c r="J864" s="197"/>
      <c r="K864" s="197"/>
      <c r="L864" s="202"/>
      <c r="M864" s="203"/>
      <c r="N864" s="204"/>
      <c r="O864" s="204"/>
      <c r="P864" s="204"/>
      <c r="Q864" s="204"/>
      <c r="R864" s="204"/>
      <c r="S864" s="204"/>
      <c r="T864" s="205"/>
      <c r="AT864" s="206" t="s">
        <v>147</v>
      </c>
      <c r="AU864" s="206" t="s">
        <v>145</v>
      </c>
      <c r="AV864" s="13" t="s">
        <v>78</v>
      </c>
      <c r="AW864" s="13" t="s">
        <v>30</v>
      </c>
      <c r="AX864" s="13" t="s">
        <v>73</v>
      </c>
      <c r="AY864" s="206" t="s">
        <v>137</v>
      </c>
    </row>
    <row r="865" spans="1:65" s="14" customFormat="1" ht="11.25" x14ac:dyDescent="0.2">
      <c r="B865" s="207"/>
      <c r="C865" s="208"/>
      <c r="D865" s="198" t="s">
        <v>147</v>
      </c>
      <c r="E865" s="209" t="s">
        <v>1</v>
      </c>
      <c r="F865" s="210" t="s">
        <v>145</v>
      </c>
      <c r="G865" s="208"/>
      <c r="H865" s="211">
        <v>2</v>
      </c>
      <c r="I865" s="212"/>
      <c r="J865" s="208"/>
      <c r="K865" s="208"/>
      <c r="L865" s="213"/>
      <c r="M865" s="214"/>
      <c r="N865" s="215"/>
      <c r="O865" s="215"/>
      <c r="P865" s="215"/>
      <c r="Q865" s="215"/>
      <c r="R865" s="215"/>
      <c r="S865" s="215"/>
      <c r="T865" s="216"/>
      <c r="AT865" s="217" t="s">
        <v>147</v>
      </c>
      <c r="AU865" s="217" t="s">
        <v>145</v>
      </c>
      <c r="AV865" s="14" t="s">
        <v>145</v>
      </c>
      <c r="AW865" s="14" t="s">
        <v>30</v>
      </c>
      <c r="AX865" s="14" t="s">
        <v>73</v>
      </c>
      <c r="AY865" s="217" t="s">
        <v>137</v>
      </c>
    </row>
    <row r="866" spans="1:65" s="13" customFormat="1" ht="11.25" x14ac:dyDescent="0.2">
      <c r="B866" s="196"/>
      <c r="C866" s="197"/>
      <c r="D866" s="198" t="s">
        <v>147</v>
      </c>
      <c r="E866" s="199" t="s">
        <v>1</v>
      </c>
      <c r="F866" s="200" t="s">
        <v>696</v>
      </c>
      <c r="G866" s="197"/>
      <c r="H866" s="199" t="s">
        <v>1</v>
      </c>
      <c r="I866" s="201"/>
      <c r="J866" s="197"/>
      <c r="K866" s="197"/>
      <c r="L866" s="202"/>
      <c r="M866" s="203"/>
      <c r="N866" s="204"/>
      <c r="O866" s="204"/>
      <c r="P866" s="204"/>
      <c r="Q866" s="204"/>
      <c r="R866" s="204"/>
      <c r="S866" s="204"/>
      <c r="T866" s="205"/>
      <c r="AT866" s="206" t="s">
        <v>147</v>
      </c>
      <c r="AU866" s="206" t="s">
        <v>145</v>
      </c>
      <c r="AV866" s="13" t="s">
        <v>78</v>
      </c>
      <c r="AW866" s="13" t="s">
        <v>30</v>
      </c>
      <c r="AX866" s="13" t="s">
        <v>73</v>
      </c>
      <c r="AY866" s="206" t="s">
        <v>137</v>
      </c>
    </row>
    <row r="867" spans="1:65" s="14" customFormat="1" ht="11.25" x14ac:dyDescent="0.2">
      <c r="B867" s="207"/>
      <c r="C867" s="208"/>
      <c r="D867" s="198" t="s">
        <v>147</v>
      </c>
      <c r="E867" s="209" t="s">
        <v>1</v>
      </c>
      <c r="F867" s="210" t="s">
        <v>145</v>
      </c>
      <c r="G867" s="208"/>
      <c r="H867" s="211">
        <v>2</v>
      </c>
      <c r="I867" s="212"/>
      <c r="J867" s="208"/>
      <c r="K867" s="208"/>
      <c r="L867" s="213"/>
      <c r="M867" s="214"/>
      <c r="N867" s="215"/>
      <c r="O867" s="215"/>
      <c r="P867" s="215"/>
      <c r="Q867" s="215"/>
      <c r="R867" s="215"/>
      <c r="S867" s="215"/>
      <c r="T867" s="216"/>
      <c r="AT867" s="217" t="s">
        <v>147</v>
      </c>
      <c r="AU867" s="217" t="s">
        <v>145</v>
      </c>
      <c r="AV867" s="14" t="s">
        <v>145</v>
      </c>
      <c r="AW867" s="14" t="s">
        <v>30</v>
      </c>
      <c r="AX867" s="14" t="s">
        <v>73</v>
      </c>
      <c r="AY867" s="217" t="s">
        <v>137</v>
      </c>
    </row>
    <row r="868" spans="1:65" s="15" customFormat="1" ht="11.25" x14ac:dyDescent="0.2">
      <c r="B868" s="218"/>
      <c r="C868" s="219"/>
      <c r="D868" s="198" t="s">
        <v>147</v>
      </c>
      <c r="E868" s="220" t="s">
        <v>1</v>
      </c>
      <c r="F868" s="221" t="s">
        <v>150</v>
      </c>
      <c r="G868" s="219"/>
      <c r="H868" s="222">
        <v>4</v>
      </c>
      <c r="I868" s="223"/>
      <c r="J868" s="219"/>
      <c r="K868" s="219"/>
      <c r="L868" s="224"/>
      <c r="M868" s="225"/>
      <c r="N868" s="226"/>
      <c r="O868" s="226"/>
      <c r="P868" s="226"/>
      <c r="Q868" s="226"/>
      <c r="R868" s="226"/>
      <c r="S868" s="226"/>
      <c r="T868" s="227"/>
      <c r="AT868" s="228" t="s">
        <v>147</v>
      </c>
      <c r="AU868" s="228" t="s">
        <v>145</v>
      </c>
      <c r="AV868" s="15" t="s">
        <v>144</v>
      </c>
      <c r="AW868" s="15" t="s">
        <v>30</v>
      </c>
      <c r="AX868" s="15" t="s">
        <v>78</v>
      </c>
      <c r="AY868" s="228" t="s">
        <v>137</v>
      </c>
    </row>
    <row r="869" spans="1:65" s="2" customFormat="1" ht="33" customHeight="1" x14ac:dyDescent="0.2">
      <c r="A869" s="34"/>
      <c r="B869" s="35"/>
      <c r="C869" s="182" t="s">
        <v>1214</v>
      </c>
      <c r="D869" s="182" t="s">
        <v>140</v>
      </c>
      <c r="E869" s="183" t="s">
        <v>1215</v>
      </c>
      <c r="F869" s="184" t="s">
        <v>1216</v>
      </c>
      <c r="G869" s="185" t="s">
        <v>143</v>
      </c>
      <c r="H869" s="186">
        <v>5</v>
      </c>
      <c r="I869" s="187"/>
      <c r="J869" s="188">
        <f>ROUND(I869*H869,2)</f>
        <v>0</v>
      </c>
      <c r="K869" s="189"/>
      <c r="L869" s="39"/>
      <c r="M869" s="190" t="s">
        <v>1</v>
      </c>
      <c r="N869" s="191" t="s">
        <v>39</v>
      </c>
      <c r="O869" s="71"/>
      <c r="P869" s="192">
        <f>O869*H869</f>
        <v>0</v>
      </c>
      <c r="Q869" s="192">
        <v>0</v>
      </c>
      <c r="R869" s="192">
        <f>Q869*H869</f>
        <v>0</v>
      </c>
      <c r="S869" s="192">
        <v>5.0000000000000002E-5</v>
      </c>
      <c r="T869" s="193">
        <f>S869*H869</f>
        <v>2.5000000000000001E-4</v>
      </c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R869" s="194" t="s">
        <v>232</v>
      </c>
      <c r="AT869" s="194" t="s">
        <v>140</v>
      </c>
      <c r="AU869" s="194" t="s">
        <v>145</v>
      </c>
      <c r="AY869" s="17" t="s">
        <v>137</v>
      </c>
      <c r="BE869" s="195">
        <f>IF(N869="základní",J869,0)</f>
        <v>0</v>
      </c>
      <c r="BF869" s="195">
        <f>IF(N869="snížená",J869,0)</f>
        <v>0</v>
      </c>
      <c r="BG869" s="195">
        <f>IF(N869="zákl. přenesená",J869,0)</f>
        <v>0</v>
      </c>
      <c r="BH869" s="195">
        <f>IF(N869="sníž. přenesená",J869,0)</f>
        <v>0</v>
      </c>
      <c r="BI869" s="195">
        <f>IF(N869="nulová",J869,0)</f>
        <v>0</v>
      </c>
      <c r="BJ869" s="17" t="s">
        <v>145</v>
      </c>
      <c r="BK869" s="195">
        <f>ROUND(I869*H869,2)</f>
        <v>0</v>
      </c>
      <c r="BL869" s="17" t="s">
        <v>232</v>
      </c>
      <c r="BM869" s="194" t="s">
        <v>1217</v>
      </c>
    </row>
    <row r="870" spans="1:65" s="13" customFormat="1" ht="11.25" x14ac:dyDescent="0.2">
      <c r="B870" s="196"/>
      <c r="C870" s="197"/>
      <c r="D870" s="198" t="s">
        <v>147</v>
      </c>
      <c r="E870" s="199" t="s">
        <v>1</v>
      </c>
      <c r="F870" s="200" t="s">
        <v>695</v>
      </c>
      <c r="G870" s="197"/>
      <c r="H870" s="199" t="s">
        <v>1</v>
      </c>
      <c r="I870" s="201"/>
      <c r="J870" s="197"/>
      <c r="K870" s="197"/>
      <c r="L870" s="202"/>
      <c r="M870" s="203"/>
      <c r="N870" s="204"/>
      <c r="O870" s="204"/>
      <c r="P870" s="204"/>
      <c r="Q870" s="204"/>
      <c r="R870" s="204"/>
      <c r="S870" s="204"/>
      <c r="T870" s="205"/>
      <c r="AT870" s="206" t="s">
        <v>147</v>
      </c>
      <c r="AU870" s="206" t="s">
        <v>145</v>
      </c>
      <c r="AV870" s="13" t="s">
        <v>78</v>
      </c>
      <c r="AW870" s="13" t="s">
        <v>30</v>
      </c>
      <c r="AX870" s="13" t="s">
        <v>73</v>
      </c>
      <c r="AY870" s="206" t="s">
        <v>137</v>
      </c>
    </row>
    <row r="871" spans="1:65" s="14" customFormat="1" ht="11.25" x14ac:dyDescent="0.2">
      <c r="B871" s="207"/>
      <c r="C871" s="208"/>
      <c r="D871" s="198" t="s">
        <v>147</v>
      </c>
      <c r="E871" s="209" t="s">
        <v>1</v>
      </c>
      <c r="F871" s="210" t="s">
        <v>145</v>
      </c>
      <c r="G871" s="208"/>
      <c r="H871" s="211">
        <v>2</v>
      </c>
      <c r="I871" s="212"/>
      <c r="J871" s="208"/>
      <c r="K871" s="208"/>
      <c r="L871" s="213"/>
      <c r="M871" s="214"/>
      <c r="N871" s="215"/>
      <c r="O871" s="215"/>
      <c r="P871" s="215"/>
      <c r="Q871" s="215"/>
      <c r="R871" s="215"/>
      <c r="S871" s="215"/>
      <c r="T871" s="216"/>
      <c r="AT871" s="217" t="s">
        <v>147</v>
      </c>
      <c r="AU871" s="217" t="s">
        <v>145</v>
      </c>
      <c r="AV871" s="14" t="s">
        <v>145</v>
      </c>
      <c r="AW871" s="14" t="s">
        <v>30</v>
      </c>
      <c r="AX871" s="14" t="s">
        <v>73</v>
      </c>
      <c r="AY871" s="217" t="s">
        <v>137</v>
      </c>
    </row>
    <row r="872" spans="1:65" s="13" customFormat="1" ht="11.25" x14ac:dyDescent="0.2">
      <c r="B872" s="196"/>
      <c r="C872" s="197"/>
      <c r="D872" s="198" t="s">
        <v>147</v>
      </c>
      <c r="E872" s="199" t="s">
        <v>1</v>
      </c>
      <c r="F872" s="200" t="s">
        <v>1101</v>
      </c>
      <c r="G872" s="197"/>
      <c r="H872" s="199" t="s">
        <v>1</v>
      </c>
      <c r="I872" s="201"/>
      <c r="J872" s="197"/>
      <c r="K872" s="197"/>
      <c r="L872" s="202"/>
      <c r="M872" s="203"/>
      <c r="N872" s="204"/>
      <c r="O872" s="204"/>
      <c r="P872" s="204"/>
      <c r="Q872" s="204"/>
      <c r="R872" s="204"/>
      <c r="S872" s="204"/>
      <c r="T872" s="205"/>
      <c r="AT872" s="206" t="s">
        <v>147</v>
      </c>
      <c r="AU872" s="206" t="s">
        <v>145</v>
      </c>
      <c r="AV872" s="13" t="s">
        <v>78</v>
      </c>
      <c r="AW872" s="13" t="s">
        <v>30</v>
      </c>
      <c r="AX872" s="13" t="s">
        <v>73</v>
      </c>
      <c r="AY872" s="206" t="s">
        <v>137</v>
      </c>
    </row>
    <row r="873" spans="1:65" s="14" customFormat="1" ht="11.25" x14ac:dyDescent="0.2">
      <c r="B873" s="207"/>
      <c r="C873" s="208"/>
      <c r="D873" s="198" t="s">
        <v>147</v>
      </c>
      <c r="E873" s="209" t="s">
        <v>1</v>
      </c>
      <c r="F873" s="210" t="s">
        <v>78</v>
      </c>
      <c r="G873" s="208"/>
      <c r="H873" s="211">
        <v>1</v>
      </c>
      <c r="I873" s="212"/>
      <c r="J873" s="208"/>
      <c r="K873" s="208"/>
      <c r="L873" s="213"/>
      <c r="M873" s="214"/>
      <c r="N873" s="215"/>
      <c r="O873" s="215"/>
      <c r="P873" s="215"/>
      <c r="Q873" s="215"/>
      <c r="R873" s="215"/>
      <c r="S873" s="215"/>
      <c r="T873" s="216"/>
      <c r="AT873" s="217" t="s">
        <v>147</v>
      </c>
      <c r="AU873" s="217" t="s">
        <v>145</v>
      </c>
      <c r="AV873" s="14" t="s">
        <v>145</v>
      </c>
      <c r="AW873" s="14" t="s">
        <v>30</v>
      </c>
      <c r="AX873" s="14" t="s">
        <v>73</v>
      </c>
      <c r="AY873" s="217" t="s">
        <v>137</v>
      </c>
    </row>
    <row r="874" spans="1:65" s="13" customFormat="1" ht="11.25" x14ac:dyDescent="0.2">
      <c r="B874" s="196"/>
      <c r="C874" s="197"/>
      <c r="D874" s="198" t="s">
        <v>147</v>
      </c>
      <c r="E874" s="199" t="s">
        <v>1</v>
      </c>
      <c r="F874" s="200" t="s">
        <v>1218</v>
      </c>
      <c r="G874" s="197"/>
      <c r="H874" s="199" t="s">
        <v>1</v>
      </c>
      <c r="I874" s="201"/>
      <c r="J874" s="197"/>
      <c r="K874" s="197"/>
      <c r="L874" s="202"/>
      <c r="M874" s="203"/>
      <c r="N874" s="204"/>
      <c r="O874" s="204"/>
      <c r="P874" s="204"/>
      <c r="Q874" s="204"/>
      <c r="R874" s="204"/>
      <c r="S874" s="204"/>
      <c r="T874" s="205"/>
      <c r="AT874" s="206" t="s">
        <v>147</v>
      </c>
      <c r="AU874" s="206" t="s">
        <v>145</v>
      </c>
      <c r="AV874" s="13" t="s">
        <v>78</v>
      </c>
      <c r="AW874" s="13" t="s">
        <v>30</v>
      </c>
      <c r="AX874" s="13" t="s">
        <v>73</v>
      </c>
      <c r="AY874" s="206" t="s">
        <v>137</v>
      </c>
    </row>
    <row r="875" spans="1:65" s="14" customFormat="1" ht="11.25" x14ac:dyDescent="0.2">
      <c r="B875" s="207"/>
      <c r="C875" s="208"/>
      <c r="D875" s="198" t="s">
        <v>147</v>
      </c>
      <c r="E875" s="209" t="s">
        <v>1</v>
      </c>
      <c r="F875" s="210" t="s">
        <v>78</v>
      </c>
      <c r="G875" s="208"/>
      <c r="H875" s="211">
        <v>1</v>
      </c>
      <c r="I875" s="212"/>
      <c r="J875" s="208"/>
      <c r="K875" s="208"/>
      <c r="L875" s="213"/>
      <c r="M875" s="214"/>
      <c r="N875" s="215"/>
      <c r="O875" s="215"/>
      <c r="P875" s="215"/>
      <c r="Q875" s="215"/>
      <c r="R875" s="215"/>
      <c r="S875" s="215"/>
      <c r="T875" s="216"/>
      <c r="AT875" s="217" t="s">
        <v>147</v>
      </c>
      <c r="AU875" s="217" t="s">
        <v>145</v>
      </c>
      <c r="AV875" s="14" t="s">
        <v>145</v>
      </c>
      <c r="AW875" s="14" t="s">
        <v>30</v>
      </c>
      <c r="AX875" s="14" t="s">
        <v>73</v>
      </c>
      <c r="AY875" s="217" t="s">
        <v>137</v>
      </c>
    </row>
    <row r="876" spans="1:65" s="13" customFormat="1" ht="11.25" x14ac:dyDescent="0.2">
      <c r="B876" s="196"/>
      <c r="C876" s="197"/>
      <c r="D876" s="198" t="s">
        <v>147</v>
      </c>
      <c r="E876" s="199" t="s">
        <v>1</v>
      </c>
      <c r="F876" s="200" t="s">
        <v>300</v>
      </c>
      <c r="G876" s="197"/>
      <c r="H876" s="199" t="s">
        <v>1</v>
      </c>
      <c r="I876" s="201"/>
      <c r="J876" s="197"/>
      <c r="K876" s="197"/>
      <c r="L876" s="202"/>
      <c r="M876" s="203"/>
      <c r="N876" s="204"/>
      <c r="O876" s="204"/>
      <c r="P876" s="204"/>
      <c r="Q876" s="204"/>
      <c r="R876" s="204"/>
      <c r="S876" s="204"/>
      <c r="T876" s="205"/>
      <c r="AT876" s="206" t="s">
        <v>147</v>
      </c>
      <c r="AU876" s="206" t="s">
        <v>145</v>
      </c>
      <c r="AV876" s="13" t="s">
        <v>78</v>
      </c>
      <c r="AW876" s="13" t="s">
        <v>30</v>
      </c>
      <c r="AX876" s="13" t="s">
        <v>73</v>
      </c>
      <c r="AY876" s="206" t="s">
        <v>137</v>
      </c>
    </row>
    <row r="877" spans="1:65" s="14" customFormat="1" ht="11.25" x14ac:dyDescent="0.2">
      <c r="B877" s="207"/>
      <c r="C877" s="208"/>
      <c r="D877" s="198" t="s">
        <v>147</v>
      </c>
      <c r="E877" s="209" t="s">
        <v>1</v>
      </c>
      <c r="F877" s="210" t="s">
        <v>78</v>
      </c>
      <c r="G877" s="208"/>
      <c r="H877" s="211">
        <v>1</v>
      </c>
      <c r="I877" s="212"/>
      <c r="J877" s="208"/>
      <c r="K877" s="208"/>
      <c r="L877" s="213"/>
      <c r="M877" s="214"/>
      <c r="N877" s="215"/>
      <c r="O877" s="215"/>
      <c r="P877" s="215"/>
      <c r="Q877" s="215"/>
      <c r="R877" s="215"/>
      <c r="S877" s="215"/>
      <c r="T877" s="216"/>
      <c r="AT877" s="217" t="s">
        <v>147</v>
      </c>
      <c r="AU877" s="217" t="s">
        <v>145</v>
      </c>
      <c r="AV877" s="14" t="s">
        <v>145</v>
      </c>
      <c r="AW877" s="14" t="s">
        <v>30</v>
      </c>
      <c r="AX877" s="14" t="s">
        <v>73</v>
      </c>
      <c r="AY877" s="217" t="s">
        <v>137</v>
      </c>
    </row>
    <row r="878" spans="1:65" s="15" customFormat="1" ht="11.25" x14ac:dyDescent="0.2">
      <c r="B878" s="218"/>
      <c r="C878" s="219"/>
      <c r="D878" s="198" t="s">
        <v>147</v>
      </c>
      <c r="E878" s="220" t="s">
        <v>1</v>
      </c>
      <c r="F878" s="221" t="s">
        <v>150</v>
      </c>
      <c r="G878" s="219"/>
      <c r="H878" s="222">
        <v>5</v>
      </c>
      <c r="I878" s="223"/>
      <c r="J878" s="219"/>
      <c r="K878" s="219"/>
      <c r="L878" s="224"/>
      <c r="M878" s="225"/>
      <c r="N878" s="226"/>
      <c r="O878" s="226"/>
      <c r="P878" s="226"/>
      <c r="Q878" s="226"/>
      <c r="R878" s="226"/>
      <c r="S878" s="226"/>
      <c r="T878" s="227"/>
      <c r="AT878" s="228" t="s">
        <v>147</v>
      </c>
      <c r="AU878" s="228" t="s">
        <v>145</v>
      </c>
      <c r="AV878" s="15" t="s">
        <v>144</v>
      </c>
      <c r="AW878" s="15" t="s">
        <v>30</v>
      </c>
      <c r="AX878" s="15" t="s">
        <v>78</v>
      </c>
      <c r="AY878" s="228" t="s">
        <v>137</v>
      </c>
    </row>
    <row r="879" spans="1:65" s="2" customFormat="1" ht="24.2" customHeight="1" x14ac:dyDescent="0.2">
      <c r="A879" s="34"/>
      <c r="B879" s="35"/>
      <c r="C879" s="182" t="s">
        <v>1219</v>
      </c>
      <c r="D879" s="182" t="s">
        <v>140</v>
      </c>
      <c r="E879" s="183" t="s">
        <v>1220</v>
      </c>
      <c r="F879" s="184" t="s">
        <v>1221</v>
      </c>
      <c r="G879" s="185" t="s">
        <v>143</v>
      </c>
      <c r="H879" s="186">
        <v>1</v>
      </c>
      <c r="I879" s="187"/>
      <c r="J879" s="188">
        <f>ROUND(I879*H879,2)</f>
        <v>0</v>
      </c>
      <c r="K879" s="189"/>
      <c r="L879" s="39"/>
      <c r="M879" s="190" t="s">
        <v>1</v>
      </c>
      <c r="N879" s="191" t="s">
        <v>39</v>
      </c>
      <c r="O879" s="71"/>
      <c r="P879" s="192">
        <f>O879*H879</f>
        <v>0</v>
      </c>
      <c r="Q879" s="192">
        <v>0</v>
      </c>
      <c r="R879" s="192">
        <f>Q879*H879</f>
        <v>0</v>
      </c>
      <c r="S879" s="192">
        <v>0</v>
      </c>
      <c r="T879" s="193">
        <f>S879*H879</f>
        <v>0</v>
      </c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R879" s="194" t="s">
        <v>232</v>
      </c>
      <c r="AT879" s="194" t="s">
        <v>140</v>
      </c>
      <c r="AU879" s="194" t="s">
        <v>145</v>
      </c>
      <c r="AY879" s="17" t="s">
        <v>137</v>
      </c>
      <c r="BE879" s="195">
        <f>IF(N879="základní",J879,0)</f>
        <v>0</v>
      </c>
      <c r="BF879" s="195">
        <f>IF(N879="snížená",J879,0)</f>
        <v>0</v>
      </c>
      <c r="BG879" s="195">
        <f>IF(N879="zákl. přenesená",J879,0)</f>
        <v>0</v>
      </c>
      <c r="BH879" s="195">
        <f>IF(N879="sníž. přenesená",J879,0)</f>
        <v>0</v>
      </c>
      <c r="BI879" s="195">
        <f>IF(N879="nulová",J879,0)</f>
        <v>0</v>
      </c>
      <c r="BJ879" s="17" t="s">
        <v>145</v>
      </c>
      <c r="BK879" s="195">
        <f>ROUND(I879*H879,2)</f>
        <v>0</v>
      </c>
      <c r="BL879" s="17" t="s">
        <v>232</v>
      </c>
      <c r="BM879" s="194" t="s">
        <v>1222</v>
      </c>
    </row>
    <row r="880" spans="1:65" s="13" customFormat="1" ht="11.25" x14ac:dyDescent="0.2">
      <c r="B880" s="196"/>
      <c r="C880" s="197"/>
      <c r="D880" s="198" t="s">
        <v>147</v>
      </c>
      <c r="E880" s="199" t="s">
        <v>1</v>
      </c>
      <c r="F880" s="200" t="s">
        <v>1223</v>
      </c>
      <c r="G880" s="197"/>
      <c r="H880" s="199" t="s">
        <v>1</v>
      </c>
      <c r="I880" s="201"/>
      <c r="J880" s="197"/>
      <c r="K880" s="197"/>
      <c r="L880" s="202"/>
      <c r="M880" s="203"/>
      <c r="N880" s="204"/>
      <c r="O880" s="204"/>
      <c r="P880" s="204"/>
      <c r="Q880" s="204"/>
      <c r="R880" s="204"/>
      <c r="S880" s="204"/>
      <c r="T880" s="205"/>
      <c r="AT880" s="206" t="s">
        <v>147</v>
      </c>
      <c r="AU880" s="206" t="s">
        <v>145</v>
      </c>
      <c r="AV880" s="13" t="s">
        <v>78</v>
      </c>
      <c r="AW880" s="13" t="s">
        <v>30</v>
      </c>
      <c r="AX880" s="13" t="s">
        <v>73</v>
      </c>
      <c r="AY880" s="206" t="s">
        <v>137</v>
      </c>
    </row>
    <row r="881" spans="1:65" s="14" customFormat="1" ht="11.25" x14ac:dyDescent="0.2">
      <c r="B881" s="207"/>
      <c r="C881" s="208"/>
      <c r="D881" s="198" t="s">
        <v>147</v>
      </c>
      <c r="E881" s="209" t="s">
        <v>1</v>
      </c>
      <c r="F881" s="210" t="s">
        <v>78</v>
      </c>
      <c r="G881" s="208"/>
      <c r="H881" s="211">
        <v>1</v>
      </c>
      <c r="I881" s="212"/>
      <c r="J881" s="208"/>
      <c r="K881" s="208"/>
      <c r="L881" s="213"/>
      <c r="M881" s="214"/>
      <c r="N881" s="215"/>
      <c r="O881" s="215"/>
      <c r="P881" s="215"/>
      <c r="Q881" s="215"/>
      <c r="R881" s="215"/>
      <c r="S881" s="215"/>
      <c r="T881" s="216"/>
      <c r="AT881" s="217" t="s">
        <v>147</v>
      </c>
      <c r="AU881" s="217" t="s">
        <v>145</v>
      </c>
      <c r="AV881" s="14" t="s">
        <v>145</v>
      </c>
      <c r="AW881" s="14" t="s">
        <v>30</v>
      </c>
      <c r="AX881" s="14" t="s">
        <v>78</v>
      </c>
      <c r="AY881" s="217" t="s">
        <v>137</v>
      </c>
    </row>
    <row r="882" spans="1:65" s="2" customFormat="1" ht="16.5" customHeight="1" x14ac:dyDescent="0.2">
      <c r="A882" s="34"/>
      <c r="B882" s="35"/>
      <c r="C882" s="229" t="s">
        <v>1224</v>
      </c>
      <c r="D882" s="229" t="s">
        <v>416</v>
      </c>
      <c r="E882" s="230" t="s">
        <v>1225</v>
      </c>
      <c r="F882" s="231" t="s">
        <v>1226</v>
      </c>
      <c r="G882" s="232" t="s">
        <v>143</v>
      </c>
      <c r="H882" s="233">
        <v>1</v>
      </c>
      <c r="I882" s="234"/>
      <c r="J882" s="235">
        <f>ROUND(I882*H882,2)</f>
        <v>0</v>
      </c>
      <c r="K882" s="236"/>
      <c r="L882" s="237"/>
      <c r="M882" s="238" t="s">
        <v>1</v>
      </c>
      <c r="N882" s="239" t="s">
        <v>39</v>
      </c>
      <c r="O882" s="71"/>
      <c r="P882" s="192">
        <f>O882*H882</f>
        <v>0</v>
      </c>
      <c r="Q882" s="192">
        <v>0</v>
      </c>
      <c r="R882" s="192">
        <f>Q882*H882</f>
        <v>0</v>
      </c>
      <c r="S882" s="192">
        <v>0</v>
      </c>
      <c r="T882" s="193">
        <f>S882*H882</f>
        <v>0</v>
      </c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R882" s="194" t="s">
        <v>306</v>
      </c>
      <c r="AT882" s="194" t="s">
        <v>416</v>
      </c>
      <c r="AU882" s="194" t="s">
        <v>145</v>
      </c>
      <c r="AY882" s="17" t="s">
        <v>137</v>
      </c>
      <c r="BE882" s="195">
        <f>IF(N882="základní",J882,0)</f>
        <v>0</v>
      </c>
      <c r="BF882" s="195">
        <f>IF(N882="snížená",J882,0)</f>
        <v>0</v>
      </c>
      <c r="BG882" s="195">
        <f>IF(N882="zákl. přenesená",J882,0)</f>
        <v>0</v>
      </c>
      <c r="BH882" s="195">
        <f>IF(N882="sníž. přenesená",J882,0)</f>
        <v>0</v>
      </c>
      <c r="BI882" s="195">
        <f>IF(N882="nulová",J882,0)</f>
        <v>0</v>
      </c>
      <c r="BJ882" s="17" t="s">
        <v>145</v>
      </c>
      <c r="BK882" s="195">
        <f>ROUND(I882*H882,2)</f>
        <v>0</v>
      </c>
      <c r="BL882" s="17" t="s">
        <v>232</v>
      </c>
      <c r="BM882" s="194" t="s">
        <v>1227</v>
      </c>
    </row>
    <row r="883" spans="1:65" s="13" customFormat="1" ht="11.25" x14ac:dyDescent="0.2">
      <c r="B883" s="196"/>
      <c r="C883" s="197"/>
      <c r="D883" s="198" t="s">
        <v>147</v>
      </c>
      <c r="E883" s="199" t="s">
        <v>1</v>
      </c>
      <c r="F883" s="200" t="s">
        <v>1223</v>
      </c>
      <c r="G883" s="197"/>
      <c r="H883" s="199" t="s">
        <v>1</v>
      </c>
      <c r="I883" s="201"/>
      <c r="J883" s="197"/>
      <c r="K883" s="197"/>
      <c r="L883" s="202"/>
      <c r="M883" s="203"/>
      <c r="N883" s="204"/>
      <c r="O883" s="204"/>
      <c r="P883" s="204"/>
      <c r="Q883" s="204"/>
      <c r="R883" s="204"/>
      <c r="S883" s="204"/>
      <c r="T883" s="205"/>
      <c r="AT883" s="206" t="s">
        <v>147</v>
      </c>
      <c r="AU883" s="206" t="s">
        <v>145</v>
      </c>
      <c r="AV883" s="13" t="s">
        <v>78</v>
      </c>
      <c r="AW883" s="13" t="s">
        <v>30</v>
      </c>
      <c r="AX883" s="13" t="s">
        <v>73</v>
      </c>
      <c r="AY883" s="206" t="s">
        <v>137</v>
      </c>
    </row>
    <row r="884" spans="1:65" s="14" customFormat="1" ht="11.25" x14ac:dyDescent="0.2">
      <c r="B884" s="207"/>
      <c r="C884" s="208"/>
      <c r="D884" s="198" t="s">
        <v>147</v>
      </c>
      <c r="E884" s="209" t="s">
        <v>1</v>
      </c>
      <c r="F884" s="210" t="s">
        <v>78</v>
      </c>
      <c r="G884" s="208"/>
      <c r="H884" s="211">
        <v>1</v>
      </c>
      <c r="I884" s="212"/>
      <c r="J884" s="208"/>
      <c r="K884" s="208"/>
      <c r="L884" s="213"/>
      <c r="M884" s="214"/>
      <c r="N884" s="215"/>
      <c r="O884" s="215"/>
      <c r="P884" s="215"/>
      <c r="Q884" s="215"/>
      <c r="R884" s="215"/>
      <c r="S884" s="215"/>
      <c r="T884" s="216"/>
      <c r="AT884" s="217" t="s">
        <v>147</v>
      </c>
      <c r="AU884" s="217" t="s">
        <v>145</v>
      </c>
      <c r="AV884" s="14" t="s">
        <v>145</v>
      </c>
      <c r="AW884" s="14" t="s">
        <v>30</v>
      </c>
      <c r="AX884" s="14" t="s">
        <v>78</v>
      </c>
      <c r="AY884" s="217" t="s">
        <v>137</v>
      </c>
    </row>
    <row r="885" spans="1:65" s="2" customFormat="1" ht="24.2" customHeight="1" x14ac:dyDescent="0.2">
      <c r="A885" s="34"/>
      <c r="B885" s="35"/>
      <c r="C885" s="182" t="s">
        <v>1228</v>
      </c>
      <c r="D885" s="182" t="s">
        <v>140</v>
      </c>
      <c r="E885" s="183" t="s">
        <v>1229</v>
      </c>
      <c r="F885" s="184" t="s">
        <v>1230</v>
      </c>
      <c r="G885" s="185" t="s">
        <v>143</v>
      </c>
      <c r="H885" s="186">
        <v>32</v>
      </c>
      <c r="I885" s="187"/>
      <c r="J885" s="188">
        <f>ROUND(I885*H885,2)</f>
        <v>0</v>
      </c>
      <c r="K885" s="189"/>
      <c r="L885" s="39"/>
      <c r="M885" s="190" t="s">
        <v>1</v>
      </c>
      <c r="N885" s="191" t="s">
        <v>39</v>
      </c>
      <c r="O885" s="71"/>
      <c r="P885" s="192">
        <f>O885*H885</f>
        <v>0</v>
      </c>
      <c r="Q885" s="192">
        <v>0</v>
      </c>
      <c r="R885" s="192">
        <f>Q885*H885</f>
        <v>0</v>
      </c>
      <c r="S885" s="192">
        <v>0</v>
      </c>
      <c r="T885" s="193">
        <f>S885*H885</f>
        <v>0</v>
      </c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R885" s="194" t="s">
        <v>232</v>
      </c>
      <c r="AT885" s="194" t="s">
        <v>140</v>
      </c>
      <c r="AU885" s="194" t="s">
        <v>145</v>
      </c>
      <c r="AY885" s="17" t="s">
        <v>137</v>
      </c>
      <c r="BE885" s="195">
        <f>IF(N885="základní",J885,0)</f>
        <v>0</v>
      </c>
      <c r="BF885" s="195">
        <f>IF(N885="snížená",J885,0)</f>
        <v>0</v>
      </c>
      <c r="BG885" s="195">
        <f>IF(N885="zákl. přenesená",J885,0)</f>
        <v>0</v>
      </c>
      <c r="BH885" s="195">
        <f>IF(N885="sníž. přenesená",J885,0)</f>
        <v>0</v>
      </c>
      <c r="BI885" s="195">
        <f>IF(N885="nulová",J885,0)</f>
        <v>0</v>
      </c>
      <c r="BJ885" s="17" t="s">
        <v>145</v>
      </c>
      <c r="BK885" s="195">
        <f>ROUND(I885*H885,2)</f>
        <v>0</v>
      </c>
      <c r="BL885" s="17" t="s">
        <v>232</v>
      </c>
      <c r="BM885" s="194" t="s">
        <v>1231</v>
      </c>
    </row>
    <row r="886" spans="1:65" s="13" customFormat="1" ht="11.25" x14ac:dyDescent="0.2">
      <c r="B886" s="196"/>
      <c r="C886" s="197"/>
      <c r="D886" s="198" t="s">
        <v>147</v>
      </c>
      <c r="E886" s="199" t="s">
        <v>1</v>
      </c>
      <c r="F886" s="200" t="s">
        <v>1232</v>
      </c>
      <c r="G886" s="197"/>
      <c r="H886" s="199" t="s">
        <v>1</v>
      </c>
      <c r="I886" s="201"/>
      <c r="J886" s="197"/>
      <c r="K886" s="197"/>
      <c r="L886" s="202"/>
      <c r="M886" s="203"/>
      <c r="N886" s="204"/>
      <c r="O886" s="204"/>
      <c r="P886" s="204"/>
      <c r="Q886" s="204"/>
      <c r="R886" s="204"/>
      <c r="S886" s="204"/>
      <c r="T886" s="205"/>
      <c r="AT886" s="206" t="s">
        <v>147</v>
      </c>
      <c r="AU886" s="206" t="s">
        <v>145</v>
      </c>
      <c r="AV886" s="13" t="s">
        <v>78</v>
      </c>
      <c r="AW886" s="13" t="s">
        <v>30</v>
      </c>
      <c r="AX886" s="13" t="s">
        <v>73</v>
      </c>
      <c r="AY886" s="206" t="s">
        <v>137</v>
      </c>
    </row>
    <row r="887" spans="1:65" s="14" customFormat="1" ht="11.25" x14ac:dyDescent="0.2">
      <c r="B887" s="207"/>
      <c r="C887" s="208"/>
      <c r="D887" s="198" t="s">
        <v>147</v>
      </c>
      <c r="E887" s="209" t="s">
        <v>1</v>
      </c>
      <c r="F887" s="210" t="s">
        <v>78</v>
      </c>
      <c r="G887" s="208"/>
      <c r="H887" s="211">
        <v>1</v>
      </c>
      <c r="I887" s="212"/>
      <c r="J887" s="208"/>
      <c r="K887" s="208"/>
      <c r="L887" s="213"/>
      <c r="M887" s="214"/>
      <c r="N887" s="215"/>
      <c r="O887" s="215"/>
      <c r="P887" s="215"/>
      <c r="Q887" s="215"/>
      <c r="R887" s="215"/>
      <c r="S887" s="215"/>
      <c r="T887" s="216"/>
      <c r="AT887" s="217" t="s">
        <v>147</v>
      </c>
      <c r="AU887" s="217" t="s">
        <v>145</v>
      </c>
      <c r="AV887" s="14" t="s">
        <v>145</v>
      </c>
      <c r="AW887" s="14" t="s">
        <v>30</v>
      </c>
      <c r="AX887" s="14" t="s">
        <v>73</v>
      </c>
      <c r="AY887" s="217" t="s">
        <v>137</v>
      </c>
    </row>
    <row r="888" spans="1:65" s="13" customFormat="1" ht="11.25" x14ac:dyDescent="0.2">
      <c r="B888" s="196"/>
      <c r="C888" s="197"/>
      <c r="D888" s="198" t="s">
        <v>147</v>
      </c>
      <c r="E888" s="199" t="s">
        <v>1</v>
      </c>
      <c r="F888" s="200" t="s">
        <v>1233</v>
      </c>
      <c r="G888" s="197"/>
      <c r="H888" s="199" t="s">
        <v>1</v>
      </c>
      <c r="I888" s="201"/>
      <c r="J888" s="197"/>
      <c r="K888" s="197"/>
      <c r="L888" s="202"/>
      <c r="M888" s="203"/>
      <c r="N888" s="204"/>
      <c r="O888" s="204"/>
      <c r="P888" s="204"/>
      <c r="Q888" s="204"/>
      <c r="R888" s="204"/>
      <c r="S888" s="204"/>
      <c r="T888" s="205"/>
      <c r="AT888" s="206" t="s">
        <v>147</v>
      </c>
      <c r="AU888" s="206" t="s">
        <v>145</v>
      </c>
      <c r="AV888" s="13" t="s">
        <v>78</v>
      </c>
      <c r="AW888" s="13" t="s">
        <v>30</v>
      </c>
      <c r="AX888" s="13" t="s">
        <v>73</v>
      </c>
      <c r="AY888" s="206" t="s">
        <v>137</v>
      </c>
    </row>
    <row r="889" spans="1:65" s="14" customFormat="1" ht="11.25" x14ac:dyDescent="0.2">
      <c r="B889" s="207"/>
      <c r="C889" s="208"/>
      <c r="D889" s="198" t="s">
        <v>147</v>
      </c>
      <c r="E889" s="209" t="s">
        <v>1</v>
      </c>
      <c r="F889" s="210" t="s">
        <v>78</v>
      </c>
      <c r="G889" s="208"/>
      <c r="H889" s="211">
        <v>1</v>
      </c>
      <c r="I889" s="212"/>
      <c r="J889" s="208"/>
      <c r="K889" s="208"/>
      <c r="L889" s="213"/>
      <c r="M889" s="214"/>
      <c r="N889" s="215"/>
      <c r="O889" s="215"/>
      <c r="P889" s="215"/>
      <c r="Q889" s="215"/>
      <c r="R889" s="215"/>
      <c r="S889" s="215"/>
      <c r="T889" s="216"/>
      <c r="AT889" s="217" t="s">
        <v>147</v>
      </c>
      <c r="AU889" s="217" t="s">
        <v>145</v>
      </c>
      <c r="AV889" s="14" t="s">
        <v>145</v>
      </c>
      <c r="AW889" s="14" t="s">
        <v>30</v>
      </c>
      <c r="AX889" s="14" t="s">
        <v>73</v>
      </c>
      <c r="AY889" s="217" t="s">
        <v>137</v>
      </c>
    </row>
    <row r="890" spans="1:65" s="13" customFormat="1" ht="11.25" x14ac:dyDescent="0.2">
      <c r="B890" s="196"/>
      <c r="C890" s="197"/>
      <c r="D890" s="198" t="s">
        <v>147</v>
      </c>
      <c r="E890" s="199" t="s">
        <v>1</v>
      </c>
      <c r="F890" s="200" t="s">
        <v>1234</v>
      </c>
      <c r="G890" s="197"/>
      <c r="H890" s="199" t="s">
        <v>1</v>
      </c>
      <c r="I890" s="201"/>
      <c r="J890" s="197"/>
      <c r="K890" s="197"/>
      <c r="L890" s="202"/>
      <c r="M890" s="203"/>
      <c r="N890" s="204"/>
      <c r="O890" s="204"/>
      <c r="P890" s="204"/>
      <c r="Q890" s="204"/>
      <c r="R890" s="204"/>
      <c r="S890" s="204"/>
      <c r="T890" s="205"/>
      <c r="AT890" s="206" t="s">
        <v>147</v>
      </c>
      <c r="AU890" s="206" t="s">
        <v>145</v>
      </c>
      <c r="AV890" s="13" t="s">
        <v>78</v>
      </c>
      <c r="AW890" s="13" t="s">
        <v>30</v>
      </c>
      <c r="AX890" s="13" t="s">
        <v>73</v>
      </c>
      <c r="AY890" s="206" t="s">
        <v>137</v>
      </c>
    </row>
    <row r="891" spans="1:65" s="14" customFormat="1" ht="11.25" x14ac:dyDescent="0.2">
      <c r="B891" s="207"/>
      <c r="C891" s="208"/>
      <c r="D891" s="198" t="s">
        <v>147</v>
      </c>
      <c r="E891" s="209" t="s">
        <v>1</v>
      </c>
      <c r="F891" s="210" t="s">
        <v>78</v>
      </c>
      <c r="G891" s="208"/>
      <c r="H891" s="211">
        <v>1</v>
      </c>
      <c r="I891" s="212"/>
      <c r="J891" s="208"/>
      <c r="K891" s="208"/>
      <c r="L891" s="213"/>
      <c r="M891" s="214"/>
      <c r="N891" s="215"/>
      <c r="O891" s="215"/>
      <c r="P891" s="215"/>
      <c r="Q891" s="215"/>
      <c r="R891" s="215"/>
      <c r="S891" s="215"/>
      <c r="T891" s="216"/>
      <c r="AT891" s="217" t="s">
        <v>147</v>
      </c>
      <c r="AU891" s="217" t="s">
        <v>145</v>
      </c>
      <c r="AV891" s="14" t="s">
        <v>145</v>
      </c>
      <c r="AW891" s="14" t="s">
        <v>30</v>
      </c>
      <c r="AX891" s="14" t="s">
        <v>73</v>
      </c>
      <c r="AY891" s="217" t="s">
        <v>137</v>
      </c>
    </row>
    <row r="892" spans="1:65" s="13" customFormat="1" ht="11.25" x14ac:dyDescent="0.2">
      <c r="B892" s="196"/>
      <c r="C892" s="197"/>
      <c r="D892" s="198" t="s">
        <v>147</v>
      </c>
      <c r="E892" s="199" t="s">
        <v>1</v>
      </c>
      <c r="F892" s="200" t="s">
        <v>695</v>
      </c>
      <c r="G892" s="197"/>
      <c r="H892" s="199" t="s">
        <v>1</v>
      </c>
      <c r="I892" s="201"/>
      <c r="J892" s="197"/>
      <c r="K892" s="197"/>
      <c r="L892" s="202"/>
      <c r="M892" s="203"/>
      <c r="N892" s="204"/>
      <c r="O892" s="204"/>
      <c r="P892" s="204"/>
      <c r="Q892" s="204"/>
      <c r="R892" s="204"/>
      <c r="S892" s="204"/>
      <c r="T892" s="205"/>
      <c r="AT892" s="206" t="s">
        <v>147</v>
      </c>
      <c r="AU892" s="206" t="s">
        <v>145</v>
      </c>
      <c r="AV892" s="13" t="s">
        <v>78</v>
      </c>
      <c r="AW892" s="13" t="s">
        <v>30</v>
      </c>
      <c r="AX892" s="13" t="s">
        <v>73</v>
      </c>
      <c r="AY892" s="206" t="s">
        <v>137</v>
      </c>
    </row>
    <row r="893" spans="1:65" s="14" customFormat="1" ht="11.25" x14ac:dyDescent="0.2">
      <c r="B893" s="207"/>
      <c r="C893" s="208"/>
      <c r="D893" s="198" t="s">
        <v>147</v>
      </c>
      <c r="E893" s="209" t="s">
        <v>1</v>
      </c>
      <c r="F893" s="210" t="s">
        <v>145</v>
      </c>
      <c r="G893" s="208"/>
      <c r="H893" s="211">
        <v>2</v>
      </c>
      <c r="I893" s="212"/>
      <c r="J893" s="208"/>
      <c r="K893" s="208"/>
      <c r="L893" s="213"/>
      <c r="M893" s="214"/>
      <c r="N893" s="215"/>
      <c r="O893" s="215"/>
      <c r="P893" s="215"/>
      <c r="Q893" s="215"/>
      <c r="R893" s="215"/>
      <c r="S893" s="215"/>
      <c r="T893" s="216"/>
      <c r="AT893" s="217" t="s">
        <v>147</v>
      </c>
      <c r="AU893" s="217" t="s">
        <v>145</v>
      </c>
      <c r="AV893" s="14" t="s">
        <v>145</v>
      </c>
      <c r="AW893" s="14" t="s">
        <v>30</v>
      </c>
      <c r="AX893" s="14" t="s">
        <v>73</v>
      </c>
      <c r="AY893" s="217" t="s">
        <v>137</v>
      </c>
    </row>
    <row r="894" spans="1:65" s="13" customFormat="1" ht="11.25" x14ac:dyDescent="0.2">
      <c r="B894" s="196"/>
      <c r="C894" s="197"/>
      <c r="D894" s="198" t="s">
        <v>147</v>
      </c>
      <c r="E894" s="199" t="s">
        <v>1</v>
      </c>
      <c r="F894" s="200" t="s">
        <v>439</v>
      </c>
      <c r="G894" s="197"/>
      <c r="H894" s="199" t="s">
        <v>1</v>
      </c>
      <c r="I894" s="201"/>
      <c r="J894" s="197"/>
      <c r="K894" s="197"/>
      <c r="L894" s="202"/>
      <c r="M894" s="203"/>
      <c r="N894" s="204"/>
      <c r="O894" s="204"/>
      <c r="P894" s="204"/>
      <c r="Q894" s="204"/>
      <c r="R894" s="204"/>
      <c r="S894" s="204"/>
      <c r="T894" s="205"/>
      <c r="AT894" s="206" t="s">
        <v>147</v>
      </c>
      <c r="AU894" s="206" t="s">
        <v>145</v>
      </c>
      <c r="AV894" s="13" t="s">
        <v>78</v>
      </c>
      <c r="AW894" s="13" t="s">
        <v>30</v>
      </c>
      <c r="AX894" s="13" t="s">
        <v>73</v>
      </c>
      <c r="AY894" s="206" t="s">
        <v>137</v>
      </c>
    </row>
    <row r="895" spans="1:65" s="14" customFormat="1" ht="11.25" x14ac:dyDescent="0.2">
      <c r="B895" s="207"/>
      <c r="C895" s="208"/>
      <c r="D895" s="198" t="s">
        <v>147</v>
      </c>
      <c r="E895" s="209" t="s">
        <v>1</v>
      </c>
      <c r="F895" s="210" t="s">
        <v>138</v>
      </c>
      <c r="G895" s="208"/>
      <c r="H895" s="211">
        <v>3</v>
      </c>
      <c r="I895" s="212"/>
      <c r="J895" s="208"/>
      <c r="K895" s="208"/>
      <c r="L895" s="213"/>
      <c r="M895" s="214"/>
      <c r="N895" s="215"/>
      <c r="O895" s="215"/>
      <c r="P895" s="215"/>
      <c r="Q895" s="215"/>
      <c r="R895" s="215"/>
      <c r="S895" s="215"/>
      <c r="T895" s="216"/>
      <c r="AT895" s="217" t="s">
        <v>147</v>
      </c>
      <c r="AU895" s="217" t="s">
        <v>145</v>
      </c>
      <c r="AV895" s="14" t="s">
        <v>145</v>
      </c>
      <c r="AW895" s="14" t="s">
        <v>30</v>
      </c>
      <c r="AX895" s="14" t="s">
        <v>73</v>
      </c>
      <c r="AY895" s="217" t="s">
        <v>137</v>
      </c>
    </row>
    <row r="896" spans="1:65" s="13" customFormat="1" ht="11.25" x14ac:dyDescent="0.2">
      <c r="B896" s="196"/>
      <c r="C896" s="197"/>
      <c r="D896" s="198" t="s">
        <v>147</v>
      </c>
      <c r="E896" s="199" t="s">
        <v>1</v>
      </c>
      <c r="F896" s="200" t="s">
        <v>1235</v>
      </c>
      <c r="G896" s="197"/>
      <c r="H896" s="199" t="s">
        <v>1</v>
      </c>
      <c r="I896" s="201"/>
      <c r="J896" s="197"/>
      <c r="K896" s="197"/>
      <c r="L896" s="202"/>
      <c r="M896" s="203"/>
      <c r="N896" s="204"/>
      <c r="O896" s="204"/>
      <c r="P896" s="204"/>
      <c r="Q896" s="204"/>
      <c r="R896" s="204"/>
      <c r="S896" s="204"/>
      <c r="T896" s="205"/>
      <c r="AT896" s="206" t="s">
        <v>147</v>
      </c>
      <c r="AU896" s="206" t="s">
        <v>145</v>
      </c>
      <c r="AV896" s="13" t="s">
        <v>78</v>
      </c>
      <c r="AW896" s="13" t="s">
        <v>30</v>
      </c>
      <c r="AX896" s="13" t="s">
        <v>73</v>
      </c>
      <c r="AY896" s="206" t="s">
        <v>137</v>
      </c>
    </row>
    <row r="897" spans="1:65" s="14" customFormat="1" ht="11.25" x14ac:dyDescent="0.2">
      <c r="B897" s="207"/>
      <c r="C897" s="208"/>
      <c r="D897" s="198" t="s">
        <v>147</v>
      </c>
      <c r="E897" s="209" t="s">
        <v>1</v>
      </c>
      <c r="F897" s="210" t="s">
        <v>232</v>
      </c>
      <c r="G897" s="208"/>
      <c r="H897" s="211">
        <v>16</v>
      </c>
      <c r="I897" s="212"/>
      <c r="J897" s="208"/>
      <c r="K897" s="208"/>
      <c r="L897" s="213"/>
      <c r="M897" s="214"/>
      <c r="N897" s="215"/>
      <c r="O897" s="215"/>
      <c r="P897" s="215"/>
      <c r="Q897" s="215"/>
      <c r="R897" s="215"/>
      <c r="S897" s="215"/>
      <c r="T897" s="216"/>
      <c r="AT897" s="217" t="s">
        <v>147</v>
      </c>
      <c r="AU897" s="217" t="s">
        <v>145</v>
      </c>
      <c r="AV897" s="14" t="s">
        <v>145</v>
      </c>
      <c r="AW897" s="14" t="s">
        <v>30</v>
      </c>
      <c r="AX897" s="14" t="s">
        <v>73</v>
      </c>
      <c r="AY897" s="217" t="s">
        <v>137</v>
      </c>
    </row>
    <row r="898" spans="1:65" s="13" customFormat="1" ht="11.25" x14ac:dyDescent="0.2">
      <c r="B898" s="196"/>
      <c r="C898" s="197"/>
      <c r="D898" s="198" t="s">
        <v>147</v>
      </c>
      <c r="E898" s="199" t="s">
        <v>1</v>
      </c>
      <c r="F898" s="200" t="s">
        <v>1101</v>
      </c>
      <c r="G898" s="197"/>
      <c r="H898" s="199" t="s">
        <v>1</v>
      </c>
      <c r="I898" s="201"/>
      <c r="J898" s="197"/>
      <c r="K898" s="197"/>
      <c r="L898" s="202"/>
      <c r="M898" s="203"/>
      <c r="N898" s="204"/>
      <c r="O898" s="204"/>
      <c r="P898" s="204"/>
      <c r="Q898" s="204"/>
      <c r="R898" s="204"/>
      <c r="S898" s="204"/>
      <c r="T898" s="205"/>
      <c r="AT898" s="206" t="s">
        <v>147</v>
      </c>
      <c r="AU898" s="206" t="s">
        <v>145</v>
      </c>
      <c r="AV898" s="13" t="s">
        <v>78</v>
      </c>
      <c r="AW898" s="13" t="s">
        <v>30</v>
      </c>
      <c r="AX898" s="13" t="s">
        <v>73</v>
      </c>
      <c r="AY898" s="206" t="s">
        <v>137</v>
      </c>
    </row>
    <row r="899" spans="1:65" s="14" customFormat="1" ht="11.25" x14ac:dyDescent="0.2">
      <c r="B899" s="207"/>
      <c r="C899" s="208"/>
      <c r="D899" s="198" t="s">
        <v>147</v>
      </c>
      <c r="E899" s="209" t="s">
        <v>1</v>
      </c>
      <c r="F899" s="210" t="s">
        <v>149</v>
      </c>
      <c r="G899" s="208"/>
      <c r="H899" s="211">
        <v>8</v>
      </c>
      <c r="I899" s="212"/>
      <c r="J899" s="208"/>
      <c r="K899" s="208"/>
      <c r="L899" s="213"/>
      <c r="M899" s="214"/>
      <c r="N899" s="215"/>
      <c r="O899" s="215"/>
      <c r="P899" s="215"/>
      <c r="Q899" s="215"/>
      <c r="R899" s="215"/>
      <c r="S899" s="215"/>
      <c r="T899" s="216"/>
      <c r="AT899" s="217" t="s">
        <v>147</v>
      </c>
      <c r="AU899" s="217" t="s">
        <v>145</v>
      </c>
      <c r="AV899" s="14" t="s">
        <v>145</v>
      </c>
      <c r="AW899" s="14" t="s">
        <v>30</v>
      </c>
      <c r="AX899" s="14" t="s">
        <v>73</v>
      </c>
      <c r="AY899" s="217" t="s">
        <v>137</v>
      </c>
    </row>
    <row r="900" spans="1:65" s="15" customFormat="1" ht="11.25" x14ac:dyDescent="0.2">
      <c r="B900" s="218"/>
      <c r="C900" s="219"/>
      <c r="D900" s="198" t="s">
        <v>147</v>
      </c>
      <c r="E900" s="220" t="s">
        <v>1</v>
      </c>
      <c r="F900" s="221" t="s">
        <v>150</v>
      </c>
      <c r="G900" s="219"/>
      <c r="H900" s="222">
        <v>32</v>
      </c>
      <c r="I900" s="223"/>
      <c r="J900" s="219"/>
      <c r="K900" s="219"/>
      <c r="L900" s="224"/>
      <c r="M900" s="225"/>
      <c r="N900" s="226"/>
      <c r="O900" s="226"/>
      <c r="P900" s="226"/>
      <c r="Q900" s="226"/>
      <c r="R900" s="226"/>
      <c r="S900" s="226"/>
      <c r="T900" s="227"/>
      <c r="AT900" s="228" t="s">
        <v>147</v>
      </c>
      <c r="AU900" s="228" t="s">
        <v>145</v>
      </c>
      <c r="AV900" s="15" t="s">
        <v>144</v>
      </c>
      <c r="AW900" s="15" t="s">
        <v>30</v>
      </c>
      <c r="AX900" s="15" t="s">
        <v>78</v>
      </c>
      <c r="AY900" s="228" t="s">
        <v>137</v>
      </c>
    </row>
    <row r="901" spans="1:65" s="2" customFormat="1" ht="24.2" customHeight="1" x14ac:dyDescent="0.2">
      <c r="A901" s="34"/>
      <c r="B901" s="35"/>
      <c r="C901" s="229" t="s">
        <v>1236</v>
      </c>
      <c r="D901" s="229" t="s">
        <v>416</v>
      </c>
      <c r="E901" s="230" t="s">
        <v>1237</v>
      </c>
      <c r="F901" s="231" t="s">
        <v>1238</v>
      </c>
      <c r="G901" s="232" t="s">
        <v>143</v>
      </c>
      <c r="H901" s="233">
        <v>32</v>
      </c>
      <c r="I901" s="234"/>
      <c r="J901" s="235">
        <f>ROUND(I901*H901,2)</f>
        <v>0</v>
      </c>
      <c r="K901" s="236"/>
      <c r="L901" s="237"/>
      <c r="M901" s="238" t="s">
        <v>1</v>
      </c>
      <c r="N901" s="239" t="s">
        <v>39</v>
      </c>
      <c r="O901" s="71"/>
      <c r="P901" s="192">
        <f>O901*H901</f>
        <v>0</v>
      </c>
      <c r="Q901" s="192">
        <v>6.9999999999999994E-5</v>
      </c>
      <c r="R901" s="192">
        <f>Q901*H901</f>
        <v>2.2399999999999998E-3</v>
      </c>
      <c r="S901" s="192">
        <v>0</v>
      </c>
      <c r="T901" s="193">
        <f>S901*H901</f>
        <v>0</v>
      </c>
      <c r="U901" s="34"/>
      <c r="V901" s="34"/>
      <c r="W901" s="34"/>
      <c r="X901" s="34"/>
      <c r="Y901" s="34"/>
      <c r="Z901" s="34"/>
      <c r="AA901" s="34"/>
      <c r="AB901" s="34"/>
      <c r="AC901" s="34"/>
      <c r="AD901" s="34"/>
      <c r="AE901" s="34"/>
      <c r="AR901" s="194" t="s">
        <v>306</v>
      </c>
      <c r="AT901" s="194" t="s">
        <v>416</v>
      </c>
      <c r="AU901" s="194" t="s">
        <v>145</v>
      </c>
      <c r="AY901" s="17" t="s">
        <v>137</v>
      </c>
      <c r="BE901" s="195">
        <f>IF(N901="základní",J901,0)</f>
        <v>0</v>
      </c>
      <c r="BF901" s="195">
        <f>IF(N901="snížená",J901,0)</f>
        <v>0</v>
      </c>
      <c r="BG901" s="195">
        <f>IF(N901="zákl. přenesená",J901,0)</f>
        <v>0</v>
      </c>
      <c r="BH901" s="195">
        <f>IF(N901="sníž. přenesená",J901,0)</f>
        <v>0</v>
      </c>
      <c r="BI901" s="195">
        <f>IF(N901="nulová",J901,0)</f>
        <v>0</v>
      </c>
      <c r="BJ901" s="17" t="s">
        <v>145</v>
      </c>
      <c r="BK901" s="195">
        <f>ROUND(I901*H901,2)</f>
        <v>0</v>
      </c>
      <c r="BL901" s="17" t="s">
        <v>232</v>
      </c>
      <c r="BM901" s="194" t="s">
        <v>1239</v>
      </c>
    </row>
    <row r="902" spans="1:65" s="13" customFormat="1" ht="11.25" x14ac:dyDescent="0.2">
      <c r="B902" s="196"/>
      <c r="C902" s="197"/>
      <c r="D902" s="198" t="s">
        <v>147</v>
      </c>
      <c r="E902" s="199" t="s">
        <v>1</v>
      </c>
      <c r="F902" s="200" t="s">
        <v>1232</v>
      </c>
      <c r="G902" s="197"/>
      <c r="H902" s="199" t="s">
        <v>1</v>
      </c>
      <c r="I902" s="201"/>
      <c r="J902" s="197"/>
      <c r="K902" s="197"/>
      <c r="L902" s="202"/>
      <c r="M902" s="203"/>
      <c r="N902" s="204"/>
      <c r="O902" s="204"/>
      <c r="P902" s="204"/>
      <c r="Q902" s="204"/>
      <c r="R902" s="204"/>
      <c r="S902" s="204"/>
      <c r="T902" s="205"/>
      <c r="AT902" s="206" t="s">
        <v>147</v>
      </c>
      <c r="AU902" s="206" t="s">
        <v>145</v>
      </c>
      <c r="AV902" s="13" t="s">
        <v>78</v>
      </c>
      <c r="AW902" s="13" t="s">
        <v>30</v>
      </c>
      <c r="AX902" s="13" t="s">
        <v>73</v>
      </c>
      <c r="AY902" s="206" t="s">
        <v>137</v>
      </c>
    </row>
    <row r="903" spans="1:65" s="14" customFormat="1" ht="11.25" x14ac:dyDescent="0.2">
      <c r="B903" s="207"/>
      <c r="C903" s="208"/>
      <c r="D903" s="198" t="s">
        <v>147</v>
      </c>
      <c r="E903" s="209" t="s">
        <v>1</v>
      </c>
      <c r="F903" s="210" t="s">
        <v>78</v>
      </c>
      <c r="G903" s="208"/>
      <c r="H903" s="211">
        <v>1</v>
      </c>
      <c r="I903" s="212"/>
      <c r="J903" s="208"/>
      <c r="K903" s="208"/>
      <c r="L903" s="213"/>
      <c r="M903" s="214"/>
      <c r="N903" s="215"/>
      <c r="O903" s="215"/>
      <c r="P903" s="215"/>
      <c r="Q903" s="215"/>
      <c r="R903" s="215"/>
      <c r="S903" s="215"/>
      <c r="T903" s="216"/>
      <c r="AT903" s="217" t="s">
        <v>147</v>
      </c>
      <c r="AU903" s="217" t="s">
        <v>145</v>
      </c>
      <c r="AV903" s="14" t="s">
        <v>145</v>
      </c>
      <c r="AW903" s="14" t="s">
        <v>30</v>
      </c>
      <c r="AX903" s="14" t="s">
        <v>73</v>
      </c>
      <c r="AY903" s="217" t="s">
        <v>137</v>
      </c>
    </row>
    <row r="904" spans="1:65" s="13" customFormat="1" ht="11.25" x14ac:dyDescent="0.2">
      <c r="B904" s="196"/>
      <c r="C904" s="197"/>
      <c r="D904" s="198" t="s">
        <v>147</v>
      </c>
      <c r="E904" s="199" t="s">
        <v>1</v>
      </c>
      <c r="F904" s="200" t="s">
        <v>1233</v>
      </c>
      <c r="G904" s="197"/>
      <c r="H904" s="199" t="s">
        <v>1</v>
      </c>
      <c r="I904" s="201"/>
      <c r="J904" s="197"/>
      <c r="K904" s="197"/>
      <c r="L904" s="202"/>
      <c r="M904" s="203"/>
      <c r="N904" s="204"/>
      <c r="O904" s="204"/>
      <c r="P904" s="204"/>
      <c r="Q904" s="204"/>
      <c r="R904" s="204"/>
      <c r="S904" s="204"/>
      <c r="T904" s="205"/>
      <c r="AT904" s="206" t="s">
        <v>147</v>
      </c>
      <c r="AU904" s="206" t="s">
        <v>145</v>
      </c>
      <c r="AV904" s="13" t="s">
        <v>78</v>
      </c>
      <c r="AW904" s="13" t="s">
        <v>30</v>
      </c>
      <c r="AX904" s="13" t="s">
        <v>73</v>
      </c>
      <c r="AY904" s="206" t="s">
        <v>137</v>
      </c>
    </row>
    <row r="905" spans="1:65" s="14" customFormat="1" ht="11.25" x14ac:dyDescent="0.2">
      <c r="B905" s="207"/>
      <c r="C905" s="208"/>
      <c r="D905" s="198" t="s">
        <v>147</v>
      </c>
      <c r="E905" s="209" t="s">
        <v>1</v>
      </c>
      <c r="F905" s="210" t="s">
        <v>78</v>
      </c>
      <c r="G905" s="208"/>
      <c r="H905" s="211">
        <v>1</v>
      </c>
      <c r="I905" s="212"/>
      <c r="J905" s="208"/>
      <c r="K905" s="208"/>
      <c r="L905" s="213"/>
      <c r="M905" s="214"/>
      <c r="N905" s="215"/>
      <c r="O905" s="215"/>
      <c r="P905" s="215"/>
      <c r="Q905" s="215"/>
      <c r="R905" s="215"/>
      <c r="S905" s="215"/>
      <c r="T905" s="216"/>
      <c r="AT905" s="217" t="s">
        <v>147</v>
      </c>
      <c r="AU905" s="217" t="s">
        <v>145</v>
      </c>
      <c r="AV905" s="14" t="s">
        <v>145</v>
      </c>
      <c r="AW905" s="14" t="s">
        <v>30</v>
      </c>
      <c r="AX905" s="14" t="s">
        <v>73</v>
      </c>
      <c r="AY905" s="217" t="s">
        <v>137</v>
      </c>
    </row>
    <row r="906" spans="1:65" s="13" customFormat="1" ht="11.25" x14ac:dyDescent="0.2">
      <c r="B906" s="196"/>
      <c r="C906" s="197"/>
      <c r="D906" s="198" t="s">
        <v>147</v>
      </c>
      <c r="E906" s="199" t="s">
        <v>1</v>
      </c>
      <c r="F906" s="200" t="s">
        <v>1234</v>
      </c>
      <c r="G906" s="197"/>
      <c r="H906" s="199" t="s">
        <v>1</v>
      </c>
      <c r="I906" s="201"/>
      <c r="J906" s="197"/>
      <c r="K906" s="197"/>
      <c r="L906" s="202"/>
      <c r="M906" s="203"/>
      <c r="N906" s="204"/>
      <c r="O906" s="204"/>
      <c r="P906" s="204"/>
      <c r="Q906" s="204"/>
      <c r="R906" s="204"/>
      <c r="S906" s="204"/>
      <c r="T906" s="205"/>
      <c r="AT906" s="206" t="s">
        <v>147</v>
      </c>
      <c r="AU906" s="206" t="s">
        <v>145</v>
      </c>
      <c r="AV906" s="13" t="s">
        <v>78</v>
      </c>
      <c r="AW906" s="13" t="s">
        <v>30</v>
      </c>
      <c r="AX906" s="13" t="s">
        <v>73</v>
      </c>
      <c r="AY906" s="206" t="s">
        <v>137</v>
      </c>
    </row>
    <row r="907" spans="1:65" s="14" customFormat="1" ht="11.25" x14ac:dyDescent="0.2">
      <c r="B907" s="207"/>
      <c r="C907" s="208"/>
      <c r="D907" s="198" t="s">
        <v>147</v>
      </c>
      <c r="E907" s="209" t="s">
        <v>1</v>
      </c>
      <c r="F907" s="210" t="s">
        <v>78</v>
      </c>
      <c r="G907" s="208"/>
      <c r="H907" s="211">
        <v>1</v>
      </c>
      <c r="I907" s="212"/>
      <c r="J907" s="208"/>
      <c r="K907" s="208"/>
      <c r="L907" s="213"/>
      <c r="M907" s="214"/>
      <c r="N907" s="215"/>
      <c r="O907" s="215"/>
      <c r="P907" s="215"/>
      <c r="Q907" s="215"/>
      <c r="R907" s="215"/>
      <c r="S907" s="215"/>
      <c r="T907" s="216"/>
      <c r="AT907" s="217" t="s">
        <v>147</v>
      </c>
      <c r="AU907" s="217" t="s">
        <v>145</v>
      </c>
      <c r="AV907" s="14" t="s">
        <v>145</v>
      </c>
      <c r="AW907" s="14" t="s">
        <v>30</v>
      </c>
      <c r="AX907" s="14" t="s">
        <v>73</v>
      </c>
      <c r="AY907" s="217" t="s">
        <v>137</v>
      </c>
    </row>
    <row r="908" spans="1:65" s="13" customFormat="1" ht="11.25" x14ac:dyDescent="0.2">
      <c r="B908" s="196"/>
      <c r="C908" s="197"/>
      <c r="D908" s="198" t="s">
        <v>147</v>
      </c>
      <c r="E908" s="199" t="s">
        <v>1</v>
      </c>
      <c r="F908" s="200" t="s">
        <v>695</v>
      </c>
      <c r="G908" s="197"/>
      <c r="H908" s="199" t="s">
        <v>1</v>
      </c>
      <c r="I908" s="201"/>
      <c r="J908" s="197"/>
      <c r="K908" s="197"/>
      <c r="L908" s="202"/>
      <c r="M908" s="203"/>
      <c r="N908" s="204"/>
      <c r="O908" s="204"/>
      <c r="P908" s="204"/>
      <c r="Q908" s="204"/>
      <c r="R908" s="204"/>
      <c r="S908" s="204"/>
      <c r="T908" s="205"/>
      <c r="AT908" s="206" t="s">
        <v>147</v>
      </c>
      <c r="AU908" s="206" t="s">
        <v>145</v>
      </c>
      <c r="AV908" s="13" t="s">
        <v>78</v>
      </c>
      <c r="AW908" s="13" t="s">
        <v>30</v>
      </c>
      <c r="AX908" s="13" t="s">
        <v>73</v>
      </c>
      <c r="AY908" s="206" t="s">
        <v>137</v>
      </c>
    </row>
    <row r="909" spans="1:65" s="14" customFormat="1" ht="11.25" x14ac:dyDescent="0.2">
      <c r="B909" s="207"/>
      <c r="C909" s="208"/>
      <c r="D909" s="198" t="s">
        <v>147</v>
      </c>
      <c r="E909" s="209" t="s">
        <v>1</v>
      </c>
      <c r="F909" s="210" t="s">
        <v>145</v>
      </c>
      <c r="G909" s="208"/>
      <c r="H909" s="211">
        <v>2</v>
      </c>
      <c r="I909" s="212"/>
      <c r="J909" s="208"/>
      <c r="K909" s="208"/>
      <c r="L909" s="213"/>
      <c r="M909" s="214"/>
      <c r="N909" s="215"/>
      <c r="O909" s="215"/>
      <c r="P909" s="215"/>
      <c r="Q909" s="215"/>
      <c r="R909" s="215"/>
      <c r="S909" s="215"/>
      <c r="T909" s="216"/>
      <c r="AT909" s="217" t="s">
        <v>147</v>
      </c>
      <c r="AU909" s="217" t="s">
        <v>145</v>
      </c>
      <c r="AV909" s="14" t="s">
        <v>145</v>
      </c>
      <c r="AW909" s="14" t="s">
        <v>30</v>
      </c>
      <c r="AX909" s="14" t="s">
        <v>73</v>
      </c>
      <c r="AY909" s="217" t="s">
        <v>137</v>
      </c>
    </row>
    <row r="910" spans="1:65" s="13" customFormat="1" ht="11.25" x14ac:dyDescent="0.2">
      <c r="B910" s="196"/>
      <c r="C910" s="197"/>
      <c r="D910" s="198" t="s">
        <v>147</v>
      </c>
      <c r="E910" s="199" t="s">
        <v>1</v>
      </c>
      <c r="F910" s="200" t="s">
        <v>439</v>
      </c>
      <c r="G910" s="197"/>
      <c r="H910" s="199" t="s">
        <v>1</v>
      </c>
      <c r="I910" s="201"/>
      <c r="J910" s="197"/>
      <c r="K910" s="197"/>
      <c r="L910" s="202"/>
      <c r="M910" s="203"/>
      <c r="N910" s="204"/>
      <c r="O910" s="204"/>
      <c r="P910" s="204"/>
      <c r="Q910" s="204"/>
      <c r="R910" s="204"/>
      <c r="S910" s="204"/>
      <c r="T910" s="205"/>
      <c r="AT910" s="206" t="s">
        <v>147</v>
      </c>
      <c r="AU910" s="206" t="s">
        <v>145</v>
      </c>
      <c r="AV910" s="13" t="s">
        <v>78</v>
      </c>
      <c r="AW910" s="13" t="s">
        <v>30</v>
      </c>
      <c r="AX910" s="13" t="s">
        <v>73</v>
      </c>
      <c r="AY910" s="206" t="s">
        <v>137</v>
      </c>
    </row>
    <row r="911" spans="1:65" s="14" customFormat="1" ht="11.25" x14ac:dyDescent="0.2">
      <c r="B911" s="207"/>
      <c r="C911" s="208"/>
      <c r="D911" s="198" t="s">
        <v>147</v>
      </c>
      <c r="E911" s="209" t="s">
        <v>1</v>
      </c>
      <c r="F911" s="210" t="s">
        <v>138</v>
      </c>
      <c r="G911" s="208"/>
      <c r="H911" s="211">
        <v>3</v>
      </c>
      <c r="I911" s="212"/>
      <c r="J911" s="208"/>
      <c r="K911" s="208"/>
      <c r="L911" s="213"/>
      <c r="M911" s="214"/>
      <c r="N911" s="215"/>
      <c r="O911" s="215"/>
      <c r="P911" s="215"/>
      <c r="Q911" s="215"/>
      <c r="R911" s="215"/>
      <c r="S911" s="215"/>
      <c r="T911" s="216"/>
      <c r="AT911" s="217" t="s">
        <v>147</v>
      </c>
      <c r="AU911" s="217" t="s">
        <v>145</v>
      </c>
      <c r="AV911" s="14" t="s">
        <v>145</v>
      </c>
      <c r="AW911" s="14" t="s">
        <v>30</v>
      </c>
      <c r="AX911" s="14" t="s">
        <v>73</v>
      </c>
      <c r="AY911" s="217" t="s">
        <v>137</v>
      </c>
    </row>
    <row r="912" spans="1:65" s="13" customFormat="1" ht="11.25" x14ac:dyDescent="0.2">
      <c r="B912" s="196"/>
      <c r="C912" s="197"/>
      <c r="D912" s="198" t="s">
        <v>147</v>
      </c>
      <c r="E912" s="199" t="s">
        <v>1</v>
      </c>
      <c r="F912" s="200" t="s">
        <v>1235</v>
      </c>
      <c r="G912" s="197"/>
      <c r="H912" s="199" t="s">
        <v>1</v>
      </c>
      <c r="I912" s="201"/>
      <c r="J912" s="197"/>
      <c r="K912" s="197"/>
      <c r="L912" s="202"/>
      <c r="M912" s="203"/>
      <c r="N912" s="204"/>
      <c r="O912" s="204"/>
      <c r="P912" s="204"/>
      <c r="Q912" s="204"/>
      <c r="R912" s="204"/>
      <c r="S912" s="204"/>
      <c r="T912" s="205"/>
      <c r="AT912" s="206" t="s">
        <v>147</v>
      </c>
      <c r="AU912" s="206" t="s">
        <v>145</v>
      </c>
      <c r="AV912" s="13" t="s">
        <v>78</v>
      </c>
      <c r="AW912" s="13" t="s">
        <v>30</v>
      </c>
      <c r="AX912" s="13" t="s">
        <v>73</v>
      </c>
      <c r="AY912" s="206" t="s">
        <v>137</v>
      </c>
    </row>
    <row r="913" spans="1:65" s="14" customFormat="1" ht="11.25" x14ac:dyDescent="0.2">
      <c r="B913" s="207"/>
      <c r="C913" s="208"/>
      <c r="D913" s="198" t="s">
        <v>147</v>
      </c>
      <c r="E913" s="209" t="s">
        <v>1</v>
      </c>
      <c r="F913" s="210" t="s">
        <v>232</v>
      </c>
      <c r="G913" s="208"/>
      <c r="H913" s="211">
        <v>16</v>
      </c>
      <c r="I913" s="212"/>
      <c r="J913" s="208"/>
      <c r="K913" s="208"/>
      <c r="L913" s="213"/>
      <c r="M913" s="214"/>
      <c r="N913" s="215"/>
      <c r="O913" s="215"/>
      <c r="P913" s="215"/>
      <c r="Q913" s="215"/>
      <c r="R913" s="215"/>
      <c r="S913" s="215"/>
      <c r="T913" s="216"/>
      <c r="AT913" s="217" t="s">
        <v>147</v>
      </c>
      <c r="AU913" s="217" t="s">
        <v>145</v>
      </c>
      <c r="AV913" s="14" t="s">
        <v>145</v>
      </c>
      <c r="AW913" s="14" t="s">
        <v>30</v>
      </c>
      <c r="AX913" s="14" t="s">
        <v>73</v>
      </c>
      <c r="AY913" s="217" t="s">
        <v>137</v>
      </c>
    </row>
    <row r="914" spans="1:65" s="13" customFormat="1" ht="11.25" x14ac:dyDescent="0.2">
      <c r="B914" s="196"/>
      <c r="C914" s="197"/>
      <c r="D914" s="198" t="s">
        <v>147</v>
      </c>
      <c r="E914" s="199" t="s">
        <v>1</v>
      </c>
      <c r="F914" s="200" t="s">
        <v>1101</v>
      </c>
      <c r="G914" s="197"/>
      <c r="H914" s="199" t="s">
        <v>1</v>
      </c>
      <c r="I914" s="201"/>
      <c r="J914" s="197"/>
      <c r="K914" s="197"/>
      <c r="L914" s="202"/>
      <c r="M914" s="203"/>
      <c r="N914" s="204"/>
      <c r="O914" s="204"/>
      <c r="P914" s="204"/>
      <c r="Q914" s="204"/>
      <c r="R914" s="204"/>
      <c r="S914" s="204"/>
      <c r="T914" s="205"/>
      <c r="AT914" s="206" t="s">
        <v>147</v>
      </c>
      <c r="AU914" s="206" t="s">
        <v>145</v>
      </c>
      <c r="AV914" s="13" t="s">
        <v>78</v>
      </c>
      <c r="AW914" s="13" t="s">
        <v>30</v>
      </c>
      <c r="AX914" s="13" t="s">
        <v>73</v>
      </c>
      <c r="AY914" s="206" t="s">
        <v>137</v>
      </c>
    </row>
    <row r="915" spans="1:65" s="14" customFormat="1" ht="11.25" x14ac:dyDescent="0.2">
      <c r="B915" s="207"/>
      <c r="C915" s="208"/>
      <c r="D915" s="198" t="s">
        <v>147</v>
      </c>
      <c r="E915" s="209" t="s">
        <v>1</v>
      </c>
      <c r="F915" s="210" t="s">
        <v>149</v>
      </c>
      <c r="G915" s="208"/>
      <c r="H915" s="211">
        <v>8</v>
      </c>
      <c r="I915" s="212"/>
      <c r="J915" s="208"/>
      <c r="K915" s="208"/>
      <c r="L915" s="213"/>
      <c r="M915" s="214"/>
      <c r="N915" s="215"/>
      <c r="O915" s="215"/>
      <c r="P915" s="215"/>
      <c r="Q915" s="215"/>
      <c r="R915" s="215"/>
      <c r="S915" s="215"/>
      <c r="T915" s="216"/>
      <c r="AT915" s="217" t="s">
        <v>147</v>
      </c>
      <c r="AU915" s="217" t="s">
        <v>145</v>
      </c>
      <c r="AV915" s="14" t="s">
        <v>145</v>
      </c>
      <c r="AW915" s="14" t="s">
        <v>30</v>
      </c>
      <c r="AX915" s="14" t="s">
        <v>73</v>
      </c>
      <c r="AY915" s="217" t="s">
        <v>137</v>
      </c>
    </row>
    <row r="916" spans="1:65" s="15" customFormat="1" ht="11.25" x14ac:dyDescent="0.2">
      <c r="B916" s="218"/>
      <c r="C916" s="219"/>
      <c r="D916" s="198" t="s">
        <v>147</v>
      </c>
      <c r="E916" s="220" t="s">
        <v>1</v>
      </c>
      <c r="F916" s="221" t="s">
        <v>150</v>
      </c>
      <c r="G916" s="219"/>
      <c r="H916" s="222">
        <v>32</v>
      </c>
      <c r="I916" s="223"/>
      <c r="J916" s="219"/>
      <c r="K916" s="219"/>
      <c r="L916" s="224"/>
      <c r="M916" s="225"/>
      <c r="N916" s="226"/>
      <c r="O916" s="226"/>
      <c r="P916" s="226"/>
      <c r="Q916" s="226"/>
      <c r="R916" s="226"/>
      <c r="S916" s="226"/>
      <c r="T916" s="227"/>
      <c r="AT916" s="228" t="s">
        <v>147</v>
      </c>
      <c r="AU916" s="228" t="s">
        <v>145</v>
      </c>
      <c r="AV916" s="15" t="s">
        <v>144</v>
      </c>
      <c r="AW916" s="15" t="s">
        <v>30</v>
      </c>
      <c r="AX916" s="15" t="s">
        <v>78</v>
      </c>
      <c r="AY916" s="228" t="s">
        <v>137</v>
      </c>
    </row>
    <row r="917" spans="1:65" s="2" customFormat="1" ht="24.2" customHeight="1" x14ac:dyDescent="0.2">
      <c r="A917" s="34"/>
      <c r="B917" s="35"/>
      <c r="C917" s="229" t="s">
        <v>1240</v>
      </c>
      <c r="D917" s="229" t="s">
        <v>416</v>
      </c>
      <c r="E917" s="230" t="s">
        <v>1241</v>
      </c>
      <c r="F917" s="231" t="s">
        <v>1242</v>
      </c>
      <c r="G917" s="232" t="s">
        <v>143</v>
      </c>
      <c r="H917" s="233">
        <v>32</v>
      </c>
      <c r="I917" s="234"/>
      <c r="J917" s="235">
        <f>ROUND(I917*H917,2)</f>
        <v>0</v>
      </c>
      <c r="K917" s="236"/>
      <c r="L917" s="237"/>
      <c r="M917" s="238" t="s">
        <v>1</v>
      </c>
      <c r="N917" s="239" t="s">
        <v>39</v>
      </c>
      <c r="O917" s="71"/>
      <c r="P917" s="192">
        <f>O917*H917</f>
        <v>0</v>
      </c>
      <c r="Q917" s="192">
        <v>6.0000000000000002E-5</v>
      </c>
      <c r="R917" s="192">
        <f>Q917*H917</f>
        <v>1.92E-3</v>
      </c>
      <c r="S917" s="192">
        <v>0</v>
      </c>
      <c r="T917" s="193">
        <f>S917*H917</f>
        <v>0</v>
      </c>
      <c r="U917" s="34"/>
      <c r="V917" s="34"/>
      <c r="W917" s="34"/>
      <c r="X917" s="34"/>
      <c r="Y917" s="34"/>
      <c r="Z917" s="34"/>
      <c r="AA917" s="34"/>
      <c r="AB917" s="34"/>
      <c r="AC917" s="34"/>
      <c r="AD917" s="34"/>
      <c r="AE917" s="34"/>
      <c r="AR917" s="194" t="s">
        <v>306</v>
      </c>
      <c r="AT917" s="194" t="s">
        <v>416</v>
      </c>
      <c r="AU917" s="194" t="s">
        <v>145</v>
      </c>
      <c r="AY917" s="17" t="s">
        <v>137</v>
      </c>
      <c r="BE917" s="195">
        <f>IF(N917="základní",J917,0)</f>
        <v>0</v>
      </c>
      <c r="BF917" s="195">
        <f>IF(N917="snížená",J917,0)</f>
        <v>0</v>
      </c>
      <c r="BG917" s="195">
        <f>IF(N917="zákl. přenesená",J917,0)</f>
        <v>0</v>
      </c>
      <c r="BH917" s="195">
        <f>IF(N917="sníž. přenesená",J917,0)</f>
        <v>0</v>
      </c>
      <c r="BI917" s="195">
        <f>IF(N917="nulová",J917,0)</f>
        <v>0</v>
      </c>
      <c r="BJ917" s="17" t="s">
        <v>145</v>
      </c>
      <c r="BK917" s="195">
        <f>ROUND(I917*H917,2)</f>
        <v>0</v>
      </c>
      <c r="BL917" s="17" t="s">
        <v>232</v>
      </c>
      <c r="BM917" s="194" t="s">
        <v>1243</v>
      </c>
    </row>
    <row r="918" spans="1:65" s="13" customFormat="1" ht="11.25" x14ac:dyDescent="0.2">
      <c r="B918" s="196"/>
      <c r="C918" s="197"/>
      <c r="D918" s="198" t="s">
        <v>147</v>
      </c>
      <c r="E918" s="199" t="s">
        <v>1</v>
      </c>
      <c r="F918" s="200" t="s">
        <v>1232</v>
      </c>
      <c r="G918" s="197"/>
      <c r="H918" s="199" t="s">
        <v>1</v>
      </c>
      <c r="I918" s="201"/>
      <c r="J918" s="197"/>
      <c r="K918" s="197"/>
      <c r="L918" s="202"/>
      <c r="M918" s="203"/>
      <c r="N918" s="204"/>
      <c r="O918" s="204"/>
      <c r="P918" s="204"/>
      <c r="Q918" s="204"/>
      <c r="R918" s="204"/>
      <c r="S918" s="204"/>
      <c r="T918" s="205"/>
      <c r="AT918" s="206" t="s">
        <v>147</v>
      </c>
      <c r="AU918" s="206" t="s">
        <v>145</v>
      </c>
      <c r="AV918" s="13" t="s">
        <v>78</v>
      </c>
      <c r="AW918" s="13" t="s">
        <v>30</v>
      </c>
      <c r="AX918" s="13" t="s">
        <v>73</v>
      </c>
      <c r="AY918" s="206" t="s">
        <v>137</v>
      </c>
    </row>
    <row r="919" spans="1:65" s="14" customFormat="1" ht="11.25" x14ac:dyDescent="0.2">
      <c r="B919" s="207"/>
      <c r="C919" s="208"/>
      <c r="D919" s="198" t="s">
        <v>147</v>
      </c>
      <c r="E919" s="209" t="s">
        <v>1</v>
      </c>
      <c r="F919" s="210" t="s">
        <v>78</v>
      </c>
      <c r="G919" s="208"/>
      <c r="H919" s="211">
        <v>1</v>
      </c>
      <c r="I919" s="212"/>
      <c r="J919" s="208"/>
      <c r="K919" s="208"/>
      <c r="L919" s="213"/>
      <c r="M919" s="214"/>
      <c r="N919" s="215"/>
      <c r="O919" s="215"/>
      <c r="P919" s="215"/>
      <c r="Q919" s="215"/>
      <c r="R919" s="215"/>
      <c r="S919" s="215"/>
      <c r="T919" s="216"/>
      <c r="AT919" s="217" t="s">
        <v>147</v>
      </c>
      <c r="AU919" s="217" t="s">
        <v>145</v>
      </c>
      <c r="AV919" s="14" t="s">
        <v>145</v>
      </c>
      <c r="AW919" s="14" t="s">
        <v>30</v>
      </c>
      <c r="AX919" s="14" t="s">
        <v>73</v>
      </c>
      <c r="AY919" s="217" t="s">
        <v>137</v>
      </c>
    </row>
    <row r="920" spans="1:65" s="13" customFormat="1" ht="11.25" x14ac:dyDescent="0.2">
      <c r="B920" s="196"/>
      <c r="C920" s="197"/>
      <c r="D920" s="198" t="s">
        <v>147</v>
      </c>
      <c r="E920" s="199" t="s">
        <v>1</v>
      </c>
      <c r="F920" s="200" t="s">
        <v>1233</v>
      </c>
      <c r="G920" s="197"/>
      <c r="H920" s="199" t="s">
        <v>1</v>
      </c>
      <c r="I920" s="201"/>
      <c r="J920" s="197"/>
      <c r="K920" s="197"/>
      <c r="L920" s="202"/>
      <c r="M920" s="203"/>
      <c r="N920" s="204"/>
      <c r="O920" s="204"/>
      <c r="P920" s="204"/>
      <c r="Q920" s="204"/>
      <c r="R920" s="204"/>
      <c r="S920" s="204"/>
      <c r="T920" s="205"/>
      <c r="AT920" s="206" t="s">
        <v>147</v>
      </c>
      <c r="AU920" s="206" t="s">
        <v>145</v>
      </c>
      <c r="AV920" s="13" t="s">
        <v>78</v>
      </c>
      <c r="AW920" s="13" t="s">
        <v>30</v>
      </c>
      <c r="AX920" s="13" t="s">
        <v>73</v>
      </c>
      <c r="AY920" s="206" t="s">
        <v>137</v>
      </c>
    </row>
    <row r="921" spans="1:65" s="14" customFormat="1" ht="11.25" x14ac:dyDescent="0.2">
      <c r="B921" s="207"/>
      <c r="C921" s="208"/>
      <c r="D921" s="198" t="s">
        <v>147</v>
      </c>
      <c r="E921" s="209" t="s">
        <v>1</v>
      </c>
      <c r="F921" s="210" t="s">
        <v>78</v>
      </c>
      <c r="G921" s="208"/>
      <c r="H921" s="211">
        <v>1</v>
      </c>
      <c r="I921" s="212"/>
      <c r="J921" s="208"/>
      <c r="K921" s="208"/>
      <c r="L921" s="213"/>
      <c r="M921" s="214"/>
      <c r="N921" s="215"/>
      <c r="O921" s="215"/>
      <c r="P921" s="215"/>
      <c r="Q921" s="215"/>
      <c r="R921" s="215"/>
      <c r="S921" s="215"/>
      <c r="T921" s="216"/>
      <c r="AT921" s="217" t="s">
        <v>147</v>
      </c>
      <c r="AU921" s="217" t="s">
        <v>145</v>
      </c>
      <c r="AV921" s="14" t="s">
        <v>145</v>
      </c>
      <c r="AW921" s="14" t="s">
        <v>30</v>
      </c>
      <c r="AX921" s="14" t="s">
        <v>73</v>
      </c>
      <c r="AY921" s="217" t="s">
        <v>137</v>
      </c>
    </row>
    <row r="922" spans="1:65" s="13" customFormat="1" ht="11.25" x14ac:dyDescent="0.2">
      <c r="B922" s="196"/>
      <c r="C922" s="197"/>
      <c r="D922" s="198" t="s">
        <v>147</v>
      </c>
      <c r="E922" s="199" t="s">
        <v>1</v>
      </c>
      <c r="F922" s="200" t="s">
        <v>1234</v>
      </c>
      <c r="G922" s="197"/>
      <c r="H922" s="199" t="s">
        <v>1</v>
      </c>
      <c r="I922" s="201"/>
      <c r="J922" s="197"/>
      <c r="K922" s="197"/>
      <c r="L922" s="202"/>
      <c r="M922" s="203"/>
      <c r="N922" s="204"/>
      <c r="O922" s="204"/>
      <c r="P922" s="204"/>
      <c r="Q922" s="204"/>
      <c r="R922" s="204"/>
      <c r="S922" s="204"/>
      <c r="T922" s="205"/>
      <c r="AT922" s="206" t="s">
        <v>147</v>
      </c>
      <c r="AU922" s="206" t="s">
        <v>145</v>
      </c>
      <c r="AV922" s="13" t="s">
        <v>78</v>
      </c>
      <c r="AW922" s="13" t="s">
        <v>30</v>
      </c>
      <c r="AX922" s="13" t="s">
        <v>73</v>
      </c>
      <c r="AY922" s="206" t="s">
        <v>137</v>
      </c>
    </row>
    <row r="923" spans="1:65" s="14" customFormat="1" ht="11.25" x14ac:dyDescent="0.2">
      <c r="B923" s="207"/>
      <c r="C923" s="208"/>
      <c r="D923" s="198" t="s">
        <v>147</v>
      </c>
      <c r="E923" s="209" t="s">
        <v>1</v>
      </c>
      <c r="F923" s="210" t="s">
        <v>78</v>
      </c>
      <c r="G923" s="208"/>
      <c r="H923" s="211">
        <v>1</v>
      </c>
      <c r="I923" s="212"/>
      <c r="J923" s="208"/>
      <c r="K923" s="208"/>
      <c r="L923" s="213"/>
      <c r="M923" s="214"/>
      <c r="N923" s="215"/>
      <c r="O923" s="215"/>
      <c r="P923" s="215"/>
      <c r="Q923" s="215"/>
      <c r="R923" s="215"/>
      <c r="S923" s="215"/>
      <c r="T923" s="216"/>
      <c r="AT923" s="217" t="s">
        <v>147</v>
      </c>
      <c r="AU923" s="217" t="s">
        <v>145</v>
      </c>
      <c r="AV923" s="14" t="s">
        <v>145</v>
      </c>
      <c r="AW923" s="14" t="s">
        <v>30</v>
      </c>
      <c r="AX923" s="14" t="s">
        <v>73</v>
      </c>
      <c r="AY923" s="217" t="s">
        <v>137</v>
      </c>
    </row>
    <row r="924" spans="1:65" s="13" customFormat="1" ht="11.25" x14ac:dyDescent="0.2">
      <c r="B924" s="196"/>
      <c r="C924" s="197"/>
      <c r="D924" s="198" t="s">
        <v>147</v>
      </c>
      <c r="E924" s="199" t="s">
        <v>1</v>
      </c>
      <c r="F924" s="200" t="s">
        <v>695</v>
      </c>
      <c r="G924" s="197"/>
      <c r="H924" s="199" t="s">
        <v>1</v>
      </c>
      <c r="I924" s="201"/>
      <c r="J924" s="197"/>
      <c r="K924" s="197"/>
      <c r="L924" s="202"/>
      <c r="M924" s="203"/>
      <c r="N924" s="204"/>
      <c r="O924" s="204"/>
      <c r="P924" s="204"/>
      <c r="Q924" s="204"/>
      <c r="R924" s="204"/>
      <c r="S924" s="204"/>
      <c r="T924" s="205"/>
      <c r="AT924" s="206" t="s">
        <v>147</v>
      </c>
      <c r="AU924" s="206" t="s">
        <v>145</v>
      </c>
      <c r="AV924" s="13" t="s">
        <v>78</v>
      </c>
      <c r="AW924" s="13" t="s">
        <v>30</v>
      </c>
      <c r="AX924" s="13" t="s">
        <v>73</v>
      </c>
      <c r="AY924" s="206" t="s">
        <v>137</v>
      </c>
    </row>
    <row r="925" spans="1:65" s="14" customFormat="1" ht="11.25" x14ac:dyDescent="0.2">
      <c r="B925" s="207"/>
      <c r="C925" s="208"/>
      <c r="D925" s="198" t="s">
        <v>147</v>
      </c>
      <c r="E925" s="209" t="s">
        <v>1</v>
      </c>
      <c r="F925" s="210" t="s">
        <v>145</v>
      </c>
      <c r="G925" s="208"/>
      <c r="H925" s="211">
        <v>2</v>
      </c>
      <c r="I925" s="212"/>
      <c r="J925" s="208"/>
      <c r="K925" s="208"/>
      <c r="L925" s="213"/>
      <c r="M925" s="214"/>
      <c r="N925" s="215"/>
      <c r="O925" s="215"/>
      <c r="P925" s="215"/>
      <c r="Q925" s="215"/>
      <c r="R925" s="215"/>
      <c r="S925" s="215"/>
      <c r="T925" s="216"/>
      <c r="AT925" s="217" t="s">
        <v>147</v>
      </c>
      <c r="AU925" s="217" t="s">
        <v>145</v>
      </c>
      <c r="AV925" s="14" t="s">
        <v>145</v>
      </c>
      <c r="AW925" s="14" t="s">
        <v>30</v>
      </c>
      <c r="AX925" s="14" t="s">
        <v>73</v>
      </c>
      <c r="AY925" s="217" t="s">
        <v>137</v>
      </c>
    </row>
    <row r="926" spans="1:65" s="13" customFormat="1" ht="11.25" x14ac:dyDescent="0.2">
      <c r="B926" s="196"/>
      <c r="C926" s="197"/>
      <c r="D926" s="198" t="s">
        <v>147</v>
      </c>
      <c r="E926" s="199" t="s">
        <v>1</v>
      </c>
      <c r="F926" s="200" t="s">
        <v>439</v>
      </c>
      <c r="G926" s="197"/>
      <c r="H926" s="199" t="s">
        <v>1</v>
      </c>
      <c r="I926" s="201"/>
      <c r="J926" s="197"/>
      <c r="K926" s="197"/>
      <c r="L926" s="202"/>
      <c r="M926" s="203"/>
      <c r="N926" s="204"/>
      <c r="O926" s="204"/>
      <c r="P926" s="204"/>
      <c r="Q926" s="204"/>
      <c r="R926" s="204"/>
      <c r="S926" s="204"/>
      <c r="T926" s="205"/>
      <c r="AT926" s="206" t="s">
        <v>147</v>
      </c>
      <c r="AU926" s="206" t="s">
        <v>145</v>
      </c>
      <c r="AV926" s="13" t="s">
        <v>78</v>
      </c>
      <c r="AW926" s="13" t="s">
        <v>30</v>
      </c>
      <c r="AX926" s="13" t="s">
        <v>73</v>
      </c>
      <c r="AY926" s="206" t="s">
        <v>137</v>
      </c>
    </row>
    <row r="927" spans="1:65" s="14" customFormat="1" ht="11.25" x14ac:dyDescent="0.2">
      <c r="B927" s="207"/>
      <c r="C927" s="208"/>
      <c r="D927" s="198" t="s">
        <v>147</v>
      </c>
      <c r="E927" s="209" t="s">
        <v>1</v>
      </c>
      <c r="F927" s="210" t="s">
        <v>138</v>
      </c>
      <c r="G927" s="208"/>
      <c r="H927" s="211">
        <v>3</v>
      </c>
      <c r="I927" s="212"/>
      <c r="J927" s="208"/>
      <c r="K927" s="208"/>
      <c r="L927" s="213"/>
      <c r="M927" s="214"/>
      <c r="N927" s="215"/>
      <c r="O927" s="215"/>
      <c r="P927" s="215"/>
      <c r="Q927" s="215"/>
      <c r="R927" s="215"/>
      <c r="S927" s="215"/>
      <c r="T927" s="216"/>
      <c r="AT927" s="217" t="s">
        <v>147</v>
      </c>
      <c r="AU927" s="217" t="s">
        <v>145</v>
      </c>
      <c r="AV927" s="14" t="s">
        <v>145</v>
      </c>
      <c r="AW927" s="14" t="s">
        <v>30</v>
      </c>
      <c r="AX927" s="14" t="s">
        <v>73</v>
      </c>
      <c r="AY927" s="217" t="s">
        <v>137</v>
      </c>
    </row>
    <row r="928" spans="1:65" s="13" customFormat="1" ht="11.25" x14ac:dyDescent="0.2">
      <c r="B928" s="196"/>
      <c r="C928" s="197"/>
      <c r="D928" s="198" t="s">
        <v>147</v>
      </c>
      <c r="E928" s="199" t="s">
        <v>1</v>
      </c>
      <c r="F928" s="200" t="s">
        <v>1235</v>
      </c>
      <c r="G928" s="197"/>
      <c r="H928" s="199" t="s">
        <v>1</v>
      </c>
      <c r="I928" s="201"/>
      <c r="J928" s="197"/>
      <c r="K928" s="197"/>
      <c r="L928" s="202"/>
      <c r="M928" s="203"/>
      <c r="N928" s="204"/>
      <c r="O928" s="204"/>
      <c r="P928" s="204"/>
      <c r="Q928" s="204"/>
      <c r="R928" s="204"/>
      <c r="S928" s="204"/>
      <c r="T928" s="205"/>
      <c r="AT928" s="206" t="s">
        <v>147</v>
      </c>
      <c r="AU928" s="206" t="s">
        <v>145</v>
      </c>
      <c r="AV928" s="13" t="s">
        <v>78</v>
      </c>
      <c r="AW928" s="13" t="s">
        <v>30</v>
      </c>
      <c r="AX928" s="13" t="s">
        <v>73</v>
      </c>
      <c r="AY928" s="206" t="s">
        <v>137</v>
      </c>
    </row>
    <row r="929" spans="1:65" s="14" customFormat="1" ht="11.25" x14ac:dyDescent="0.2">
      <c r="B929" s="207"/>
      <c r="C929" s="208"/>
      <c r="D929" s="198" t="s">
        <v>147</v>
      </c>
      <c r="E929" s="209" t="s">
        <v>1</v>
      </c>
      <c r="F929" s="210" t="s">
        <v>232</v>
      </c>
      <c r="G929" s="208"/>
      <c r="H929" s="211">
        <v>16</v>
      </c>
      <c r="I929" s="212"/>
      <c r="J929" s="208"/>
      <c r="K929" s="208"/>
      <c r="L929" s="213"/>
      <c r="M929" s="214"/>
      <c r="N929" s="215"/>
      <c r="O929" s="215"/>
      <c r="P929" s="215"/>
      <c r="Q929" s="215"/>
      <c r="R929" s="215"/>
      <c r="S929" s="215"/>
      <c r="T929" s="216"/>
      <c r="AT929" s="217" t="s">
        <v>147</v>
      </c>
      <c r="AU929" s="217" t="s">
        <v>145</v>
      </c>
      <c r="AV929" s="14" t="s">
        <v>145</v>
      </c>
      <c r="AW929" s="14" t="s">
        <v>30</v>
      </c>
      <c r="AX929" s="14" t="s">
        <v>73</v>
      </c>
      <c r="AY929" s="217" t="s">
        <v>137</v>
      </c>
    </row>
    <row r="930" spans="1:65" s="13" customFormat="1" ht="11.25" x14ac:dyDescent="0.2">
      <c r="B930" s="196"/>
      <c r="C930" s="197"/>
      <c r="D930" s="198" t="s">
        <v>147</v>
      </c>
      <c r="E930" s="199" t="s">
        <v>1</v>
      </c>
      <c r="F930" s="200" t="s">
        <v>1101</v>
      </c>
      <c r="G930" s="197"/>
      <c r="H930" s="199" t="s">
        <v>1</v>
      </c>
      <c r="I930" s="201"/>
      <c r="J930" s="197"/>
      <c r="K930" s="197"/>
      <c r="L930" s="202"/>
      <c r="M930" s="203"/>
      <c r="N930" s="204"/>
      <c r="O930" s="204"/>
      <c r="P930" s="204"/>
      <c r="Q930" s="204"/>
      <c r="R930" s="204"/>
      <c r="S930" s="204"/>
      <c r="T930" s="205"/>
      <c r="AT930" s="206" t="s">
        <v>147</v>
      </c>
      <c r="AU930" s="206" t="s">
        <v>145</v>
      </c>
      <c r="AV930" s="13" t="s">
        <v>78</v>
      </c>
      <c r="AW930" s="13" t="s">
        <v>30</v>
      </c>
      <c r="AX930" s="13" t="s">
        <v>73</v>
      </c>
      <c r="AY930" s="206" t="s">
        <v>137</v>
      </c>
    </row>
    <row r="931" spans="1:65" s="14" customFormat="1" ht="11.25" x14ac:dyDescent="0.2">
      <c r="B931" s="207"/>
      <c r="C931" s="208"/>
      <c r="D931" s="198" t="s">
        <v>147</v>
      </c>
      <c r="E931" s="209" t="s">
        <v>1</v>
      </c>
      <c r="F931" s="210" t="s">
        <v>149</v>
      </c>
      <c r="G931" s="208"/>
      <c r="H931" s="211">
        <v>8</v>
      </c>
      <c r="I931" s="212"/>
      <c r="J931" s="208"/>
      <c r="K931" s="208"/>
      <c r="L931" s="213"/>
      <c r="M931" s="214"/>
      <c r="N931" s="215"/>
      <c r="O931" s="215"/>
      <c r="P931" s="215"/>
      <c r="Q931" s="215"/>
      <c r="R931" s="215"/>
      <c r="S931" s="215"/>
      <c r="T931" s="216"/>
      <c r="AT931" s="217" t="s">
        <v>147</v>
      </c>
      <c r="AU931" s="217" t="s">
        <v>145</v>
      </c>
      <c r="AV931" s="14" t="s">
        <v>145</v>
      </c>
      <c r="AW931" s="14" t="s">
        <v>30</v>
      </c>
      <c r="AX931" s="14" t="s">
        <v>73</v>
      </c>
      <c r="AY931" s="217" t="s">
        <v>137</v>
      </c>
    </row>
    <row r="932" spans="1:65" s="15" customFormat="1" ht="11.25" x14ac:dyDescent="0.2">
      <c r="B932" s="218"/>
      <c r="C932" s="219"/>
      <c r="D932" s="198" t="s">
        <v>147</v>
      </c>
      <c r="E932" s="220" t="s">
        <v>1</v>
      </c>
      <c r="F932" s="221" t="s">
        <v>150</v>
      </c>
      <c r="G932" s="219"/>
      <c r="H932" s="222">
        <v>32</v>
      </c>
      <c r="I932" s="223"/>
      <c r="J932" s="219"/>
      <c r="K932" s="219"/>
      <c r="L932" s="224"/>
      <c r="M932" s="225"/>
      <c r="N932" s="226"/>
      <c r="O932" s="226"/>
      <c r="P932" s="226"/>
      <c r="Q932" s="226"/>
      <c r="R932" s="226"/>
      <c r="S932" s="226"/>
      <c r="T932" s="227"/>
      <c r="AT932" s="228" t="s">
        <v>147</v>
      </c>
      <c r="AU932" s="228" t="s">
        <v>145</v>
      </c>
      <c r="AV932" s="15" t="s">
        <v>144</v>
      </c>
      <c r="AW932" s="15" t="s">
        <v>30</v>
      </c>
      <c r="AX932" s="15" t="s">
        <v>78</v>
      </c>
      <c r="AY932" s="228" t="s">
        <v>137</v>
      </c>
    </row>
    <row r="933" spans="1:65" s="2" customFormat="1" ht="37.9" customHeight="1" x14ac:dyDescent="0.2">
      <c r="A933" s="34"/>
      <c r="B933" s="35"/>
      <c r="C933" s="182" t="s">
        <v>1244</v>
      </c>
      <c r="D933" s="182" t="s">
        <v>140</v>
      </c>
      <c r="E933" s="183" t="s">
        <v>1245</v>
      </c>
      <c r="F933" s="184" t="s">
        <v>1246</v>
      </c>
      <c r="G933" s="185" t="s">
        <v>143</v>
      </c>
      <c r="H933" s="186">
        <v>6</v>
      </c>
      <c r="I933" s="187"/>
      <c r="J933" s="188">
        <f>ROUND(I933*H933,2)</f>
        <v>0</v>
      </c>
      <c r="K933" s="189"/>
      <c r="L933" s="39"/>
      <c r="M933" s="190" t="s">
        <v>1</v>
      </c>
      <c r="N933" s="191" t="s">
        <v>39</v>
      </c>
      <c r="O933" s="71"/>
      <c r="P933" s="192">
        <f>O933*H933</f>
        <v>0</v>
      </c>
      <c r="Q933" s="192">
        <v>0</v>
      </c>
      <c r="R933" s="192">
        <f>Q933*H933</f>
        <v>0</v>
      </c>
      <c r="S933" s="192">
        <v>5.0000000000000002E-5</v>
      </c>
      <c r="T933" s="193">
        <f>S933*H933</f>
        <v>3.0000000000000003E-4</v>
      </c>
      <c r="U933" s="34"/>
      <c r="V933" s="34"/>
      <c r="W933" s="34"/>
      <c r="X933" s="34"/>
      <c r="Y933" s="34"/>
      <c r="Z933" s="34"/>
      <c r="AA933" s="34"/>
      <c r="AB933" s="34"/>
      <c r="AC933" s="34"/>
      <c r="AD933" s="34"/>
      <c r="AE933" s="34"/>
      <c r="AR933" s="194" t="s">
        <v>232</v>
      </c>
      <c r="AT933" s="194" t="s">
        <v>140</v>
      </c>
      <c r="AU933" s="194" t="s">
        <v>145</v>
      </c>
      <c r="AY933" s="17" t="s">
        <v>137</v>
      </c>
      <c r="BE933" s="195">
        <f>IF(N933="základní",J933,0)</f>
        <v>0</v>
      </c>
      <c r="BF933" s="195">
        <f>IF(N933="snížená",J933,0)</f>
        <v>0</v>
      </c>
      <c r="BG933" s="195">
        <f>IF(N933="zákl. přenesená",J933,0)</f>
        <v>0</v>
      </c>
      <c r="BH933" s="195">
        <f>IF(N933="sníž. přenesená",J933,0)</f>
        <v>0</v>
      </c>
      <c r="BI933" s="195">
        <f>IF(N933="nulová",J933,0)</f>
        <v>0</v>
      </c>
      <c r="BJ933" s="17" t="s">
        <v>145</v>
      </c>
      <c r="BK933" s="195">
        <f>ROUND(I933*H933,2)</f>
        <v>0</v>
      </c>
      <c r="BL933" s="17" t="s">
        <v>232</v>
      </c>
      <c r="BM933" s="194" t="s">
        <v>1247</v>
      </c>
    </row>
    <row r="934" spans="1:65" s="13" customFormat="1" ht="11.25" x14ac:dyDescent="0.2">
      <c r="B934" s="196"/>
      <c r="C934" s="197"/>
      <c r="D934" s="198" t="s">
        <v>147</v>
      </c>
      <c r="E934" s="199" t="s">
        <v>1</v>
      </c>
      <c r="F934" s="200" t="s">
        <v>695</v>
      </c>
      <c r="G934" s="197"/>
      <c r="H934" s="199" t="s">
        <v>1</v>
      </c>
      <c r="I934" s="201"/>
      <c r="J934" s="197"/>
      <c r="K934" s="197"/>
      <c r="L934" s="202"/>
      <c r="M934" s="203"/>
      <c r="N934" s="204"/>
      <c r="O934" s="204"/>
      <c r="P934" s="204"/>
      <c r="Q934" s="204"/>
      <c r="R934" s="204"/>
      <c r="S934" s="204"/>
      <c r="T934" s="205"/>
      <c r="AT934" s="206" t="s">
        <v>147</v>
      </c>
      <c r="AU934" s="206" t="s">
        <v>145</v>
      </c>
      <c r="AV934" s="13" t="s">
        <v>78</v>
      </c>
      <c r="AW934" s="13" t="s">
        <v>30</v>
      </c>
      <c r="AX934" s="13" t="s">
        <v>73</v>
      </c>
      <c r="AY934" s="206" t="s">
        <v>137</v>
      </c>
    </row>
    <row r="935" spans="1:65" s="14" customFormat="1" ht="11.25" x14ac:dyDescent="0.2">
      <c r="B935" s="207"/>
      <c r="C935" s="208"/>
      <c r="D935" s="198" t="s">
        <v>147</v>
      </c>
      <c r="E935" s="209" t="s">
        <v>1</v>
      </c>
      <c r="F935" s="210" t="s">
        <v>78</v>
      </c>
      <c r="G935" s="208"/>
      <c r="H935" s="211">
        <v>1</v>
      </c>
      <c r="I935" s="212"/>
      <c r="J935" s="208"/>
      <c r="K935" s="208"/>
      <c r="L935" s="213"/>
      <c r="M935" s="214"/>
      <c r="N935" s="215"/>
      <c r="O935" s="215"/>
      <c r="P935" s="215"/>
      <c r="Q935" s="215"/>
      <c r="R935" s="215"/>
      <c r="S935" s="215"/>
      <c r="T935" s="216"/>
      <c r="AT935" s="217" t="s">
        <v>147</v>
      </c>
      <c r="AU935" s="217" t="s">
        <v>145</v>
      </c>
      <c r="AV935" s="14" t="s">
        <v>145</v>
      </c>
      <c r="AW935" s="14" t="s">
        <v>30</v>
      </c>
      <c r="AX935" s="14" t="s">
        <v>73</v>
      </c>
      <c r="AY935" s="217" t="s">
        <v>137</v>
      </c>
    </row>
    <row r="936" spans="1:65" s="13" customFormat="1" ht="11.25" x14ac:dyDescent="0.2">
      <c r="B936" s="196"/>
      <c r="C936" s="197"/>
      <c r="D936" s="198" t="s">
        <v>147</v>
      </c>
      <c r="E936" s="199" t="s">
        <v>1</v>
      </c>
      <c r="F936" s="200" t="s">
        <v>696</v>
      </c>
      <c r="G936" s="197"/>
      <c r="H936" s="199" t="s">
        <v>1</v>
      </c>
      <c r="I936" s="201"/>
      <c r="J936" s="197"/>
      <c r="K936" s="197"/>
      <c r="L936" s="202"/>
      <c r="M936" s="203"/>
      <c r="N936" s="204"/>
      <c r="O936" s="204"/>
      <c r="P936" s="204"/>
      <c r="Q936" s="204"/>
      <c r="R936" s="204"/>
      <c r="S936" s="204"/>
      <c r="T936" s="205"/>
      <c r="AT936" s="206" t="s">
        <v>147</v>
      </c>
      <c r="AU936" s="206" t="s">
        <v>145</v>
      </c>
      <c r="AV936" s="13" t="s">
        <v>78</v>
      </c>
      <c r="AW936" s="13" t="s">
        <v>30</v>
      </c>
      <c r="AX936" s="13" t="s">
        <v>73</v>
      </c>
      <c r="AY936" s="206" t="s">
        <v>137</v>
      </c>
    </row>
    <row r="937" spans="1:65" s="14" customFormat="1" ht="11.25" x14ac:dyDescent="0.2">
      <c r="B937" s="207"/>
      <c r="C937" s="208"/>
      <c r="D937" s="198" t="s">
        <v>147</v>
      </c>
      <c r="E937" s="209" t="s">
        <v>1</v>
      </c>
      <c r="F937" s="210" t="s">
        <v>145</v>
      </c>
      <c r="G937" s="208"/>
      <c r="H937" s="211">
        <v>2</v>
      </c>
      <c r="I937" s="212"/>
      <c r="J937" s="208"/>
      <c r="K937" s="208"/>
      <c r="L937" s="213"/>
      <c r="M937" s="214"/>
      <c r="N937" s="215"/>
      <c r="O937" s="215"/>
      <c r="P937" s="215"/>
      <c r="Q937" s="215"/>
      <c r="R937" s="215"/>
      <c r="S937" s="215"/>
      <c r="T937" s="216"/>
      <c r="AT937" s="217" t="s">
        <v>147</v>
      </c>
      <c r="AU937" s="217" t="s">
        <v>145</v>
      </c>
      <c r="AV937" s="14" t="s">
        <v>145</v>
      </c>
      <c r="AW937" s="14" t="s">
        <v>30</v>
      </c>
      <c r="AX937" s="14" t="s">
        <v>73</v>
      </c>
      <c r="AY937" s="217" t="s">
        <v>137</v>
      </c>
    </row>
    <row r="938" spans="1:65" s="13" customFormat="1" ht="11.25" x14ac:dyDescent="0.2">
      <c r="B938" s="196"/>
      <c r="C938" s="197"/>
      <c r="D938" s="198" t="s">
        <v>147</v>
      </c>
      <c r="E938" s="199" t="s">
        <v>1</v>
      </c>
      <c r="F938" s="200" t="s">
        <v>1022</v>
      </c>
      <c r="G938" s="197"/>
      <c r="H938" s="199" t="s">
        <v>1</v>
      </c>
      <c r="I938" s="201"/>
      <c r="J938" s="197"/>
      <c r="K938" s="197"/>
      <c r="L938" s="202"/>
      <c r="M938" s="203"/>
      <c r="N938" s="204"/>
      <c r="O938" s="204"/>
      <c r="P938" s="204"/>
      <c r="Q938" s="204"/>
      <c r="R938" s="204"/>
      <c r="S938" s="204"/>
      <c r="T938" s="205"/>
      <c r="AT938" s="206" t="s">
        <v>147</v>
      </c>
      <c r="AU938" s="206" t="s">
        <v>145</v>
      </c>
      <c r="AV938" s="13" t="s">
        <v>78</v>
      </c>
      <c r="AW938" s="13" t="s">
        <v>30</v>
      </c>
      <c r="AX938" s="13" t="s">
        <v>73</v>
      </c>
      <c r="AY938" s="206" t="s">
        <v>137</v>
      </c>
    </row>
    <row r="939" spans="1:65" s="14" customFormat="1" ht="11.25" x14ac:dyDescent="0.2">
      <c r="B939" s="207"/>
      <c r="C939" s="208"/>
      <c r="D939" s="198" t="s">
        <v>147</v>
      </c>
      <c r="E939" s="209" t="s">
        <v>1</v>
      </c>
      <c r="F939" s="210" t="s">
        <v>78</v>
      </c>
      <c r="G939" s="208"/>
      <c r="H939" s="211">
        <v>1</v>
      </c>
      <c r="I939" s="212"/>
      <c r="J939" s="208"/>
      <c r="K939" s="208"/>
      <c r="L939" s="213"/>
      <c r="M939" s="214"/>
      <c r="N939" s="215"/>
      <c r="O939" s="215"/>
      <c r="P939" s="215"/>
      <c r="Q939" s="215"/>
      <c r="R939" s="215"/>
      <c r="S939" s="215"/>
      <c r="T939" s="216"/>
      <c r="AT939" s="217" t="s">
        <v>147</v>
      </c>
      <c r="AU939" s="217" t="s">
        <v>145</v>
      </c>
      <c r="AV939" s="14" t="s">
        <v>145</v>
      </c>
      <c r="AW939" s="14" t="s">
        <v>30</v>
      </c>
      <c r="AX939" s="14" t="s">
        <v>73</v>
      </c>
      <c r="AY939" s="217" t="s">
        <v>137</v>
      </c>
    </row>
    <row r="940" spans="1:65" s="13" customFormat="1" ht="11.25" x14ac:dyDescent="0.2">
      <c r="B940" s="196"/>
      <c r="C940" s="197"/>
      <c r="D940" s="198" t="s">
        <v>147</v>
      </c>
      <c r="E940" s="199" t="s">
        <v>1</v>
      </c>
      <c r="F940" s="200" t="s">
        <v>300</v>
      </c>
      <c r="G940" s="197"/>
      <c r="H940" s="199" t="s">
        <v>1</v>
      </c>
      <c r="I940" s="201"/>
      <c r="J940" s="197"/>
      <c r="K940" s="197"/>
      <c r="L940" s="202"/>
      <c r="M940" s="203"/>
      <c r="N940" s="204"/>
      <c r="O940" s="204"/>
      <c r="P940" s="204"/>
      <c r="Q940" s="204"/>
      <c r="R940" s="204"/>
      <c r="S940" s="204"/>
      <c r="T940" s="205"/>
      <c r="AT940" s="206" t="s">
        <v>147</v>
      </c>
      <c r="AU940" s="206" t="s">
        <v>145</v>
      </c>
      <c r="AV940" s="13" t="s">
        <v>78</v>
      </c>
      <c r="AW940" s="13" t="s">
        <v>30</v>
      </c>
      <c r="AX940" s="13" t="s">
        <v>73</v>
      </c>
      <c r="AY940" s="206" t="s">
        <v>137</v>
      </c>
    </row>
    <row r="941" spans="1:65" s="14" customFormat="1" ht="11.25" x14ac:dyDescent="0.2">
      <c r="B941" s="207"/>
      <c r="C941" s="208"/>
      <c r="D941" s="198" t="s">
        <v>147</v>
      </c>
      <c r="E941" s="209" t="s">
        <v>1</v>
      </c>
      <c r="F941" s="210" t="s">
        <v>145</v>
      </c>
      <c r="G941" s="208"/>
      <c r="H941" s="211">
        <v>2</v>
      </c>
      <c r="I941" s="212"/>
      <c r="J941" s="208"/>
      <c r="K941" s="208"/>
      <c r="L941" s="213"/>
      <c r="M941" s="214"/>
      <c r="N941" s="215"/>
      <c r="O941" s="215"/>
      <c r="P941" s="215"/>
      <c r="Q941" s="215"/>
      <c r="R941" s="215"/>
      <c r="S941" s="215"/>
      <c r="T941" s="216"/>
      <c r="AT941" s="217" t="s">
        <v>147</v>
      </c>
      <c r="AU941" s="217" t="s">
        <v>145</v>
      </c>
      <c r="AV941" s="14" t="s">
        <v>145</v>
      </c>
      <c r="AW941" s="14" t="s">
        <v>30</v>
      </c>
      <c r="AX941" s="14" t="s">
        <v>73</v>
      </c>
      <c r="AY941" s="217" t="s">
        <v>137</v>
      </c>
    </row>
    <row r="942" spans="1:65" s="15" customFormat="1" ht="11.25" x14ac:dyDescent="0.2">
      <c r="B942" s="218"/>
      <c r="C942" s="219"/>
      <c r="D942" s="198" t="s">
        <v>147</v>
      </c>
      <c r="E942" s="220" t="s">
        <v>1</v>
      </c>
      <c r="F942" s="221" t="s">
        <v>150</v>
      </c>
      <c r="G942" s="219"/>
      <c r="H942" s="222">
        <v>6</v>
      </c>
      <c r="I942" s="223"/>
      <c r="J942" s="219"/>
      <c r="K942" s="219"/>
      <c r="L942" s="224"/>
      <c r="M942" s="225"/>
      <c r="N942" s="226"/>
      <c r="O942" s="226"/>
      <c r="P942" s="226"/>
      <c r="Q942" s="226"/>
      <c r="R942" s="226"/>
      <c r="S942" s="226"/>
      <c r="T942" s="227"/>
      <c r="AT942" s="228" t="s">
        <v>147</v>
      </c>
      <c r="AU942" s="228" t="s">
        <v>145</v>
      </c>
      <c r="AV942" s="15" t="s">
        <v>144</v>
      </c>
      <c r="AW942" s="15" t="s">
        <v>30</v>
      </c>
      <c r="AX942" s="15" t="s">
        <v>78</v>
      </c>
      <c r="AY942" s="228" t="s">
        <v>137</v>
      </c>
    </row>
    <row r="943" spans="1:65" s="2" customFormat="1" ht="16.5" customHeight="1" x14ac:dyDescent="0.2">
      <c r="A943" s="34"/>
      <c r="B943" s="35"/>
      <c r="C943" s="182" t="s">
        <v>1248</v>
      </c>
      <c r="D943" s="182" t="s">
        <v>140</v>
      </c>
      <c r="E943" s="183" t="s">
        <v>1249</v>
      </c>
      <c r="F943" s="184" t="s">
        <v>1250</v>
      </c>
      <c r="G943" s="185" t="s">
        <v>143</v>
      </c>
      <c r="H943" s="186">
        <v>8</v>
      </c>
      <c r="I943" s="187"/>
      <c r="J943" s="188">
        <f>ROUND(I943*H943,2)</f>
        <v>0</v>
      </c>
      <c r="K943" s="189"/>
      <c r="L943" s="39"/>
      <c r="M943" s="190" t="s">
        <v>1</v>
      </c>
      <c r="N943" s="191" t="s">
        <v>39</v>
      </c>
      <c r="O943" s="71"/>
      <c r="P943" s="192">
        <f>O943*H943</f>
        <v>0</v>
      </c>
      <c r="Q943" s="192">
        <v>0</v>
      </c>
      <c r="R943" s="192">
        <f>Q943*H943</f>
        <v>0</v>
      </c>
      <c r="S943" s="192">
        <v>0</v>
      </c>
      <c r="T943" s="193">
        <f>S943*H943</f>
        <v>0</v>
      </c>
      <c r="U943" s="34"/>
      <c r="V943" s="34"/>
      <c r="W943" s="34"/>
      <c r="X943" s="34"/>
      <c r="Y943" s="34"/>
      <c r="Z943" s="34"/>
      <c r="AA943" s="34"/>
      <c r="AB943" s="34"/>
      <c r="AC943" s="34"/>
      <c r="AD943" s="34"/>
      <c r="AE943" s="34"/>
      <c r="AR943" s="194" t="s">
        <v>144</v>
      </c>
      <c r="AT943" s="194" t="s">
        <v>140</v>
      </c>
      <c r="AU943" s="194" t="s">
        <v>145</v>
      </c>
      <c r="AY943" s="17" t="s">
        <v>137</v>
      </c>
      <c r="BE943" s="195">
        <f>IF(N943="základní",J943,0)</f>
        <v>0</v>
      </c>
      <c r="BF943" s="195">
        <f>IF(N943="snížená",J943,0)</f>
        <v>0</v>
      </c>
      <c r="BG943" s="195">
        <f>IF(N943="zákl. přenesená",J943,0)</f>
        <v>0</v>
      </c>
      <c r="BH943" s="195">
        <f>IF(N943="sníž. přenesená",J943,0)</f>
        <v>0</v>
      </c>
      <c r="BI943" s="195">
        <f>IF(N943="nulová",J943,0)</f>
        <v>0</v>
      </c>
      <c r="BJ943" s="17" t="s">
        <v>145</v>
      </c>
      <c r="BK943" s="195">
        <f>ROUND(I943*H943,2)</f>
        <v>0</v>
      </c>
      <c r="BL943" s="17" t="s">
        <v>144</v>
      </c>
      <c r="BM943" s="194" t="s">
        <v>1251</v>
      </c>
    </row>
    <row r="944" spans="1:65" s="14" customFormat="1" ht="11.25" x14ac:dyDescent="0.2">
      <c r="B944" s="207"/>
      <c r="C944" s="208"/>
      <c r="D944" s="198" t="s">
        <v>147</v>
      </c>
      <c r="E944" s="209" t="s">
        <v>1</v>
      </c>
      <c r="F944" s="210" t="s">
        <v>1252</v>
      </c>
      <c r="G944" s="208"/>
      <c r="H944" s="211">
        <v>8</v>
      </c>
      <c r="I944" s="212"/>
      <c r="J944" s="208"/>
      <c r="K944" s="208"/>
      <c r="L944" s="213"/>
      <c r="M944" s="214"/>
      <c r="N944" s="215"/>
      <c r="O944" s="215"/>
      <c r="P944" s="215"/>
      <c r="Q944" s="215"/>
      <c r="R944" s="215"/>
      <c r="S944" s="215"/>
      <c r="T944" s="216"/>
      <c r="AT944" s="217" t="s">
        <v>147</v>
      </c>
      <c r="AU944" s="217" t="s">
        <v>145</v>
      </c>
      <c r="AV944" s="14" t="s">
        <v>145</v>
      </c>
      <c r="AW944" s="14" t="s">
        <v>30</v>
      </c>
      <c r="AX944" s="14" t="s">
        <v>78</v>
      </c>
      <c r="AY944" s="217" t="s">
        <v>137</v>
      </c>
    </row>
    <row r="945" spans="1:65" s="2" customFormat="1" ht="16.5" customHeight="1" x14ac:dyDescent="0.2">
      <c r="A945" s="34"/>
      <c r="B945" s="35"/>
      <c r="C945" s="229" t="s">
        <v>1253</v>
      </c>
      <c r="D945" s="229" t="s">
        <v>416</v>
      </c>
      <c r="E945" s="230" t="s">
        <v>1254</v>
      </c>
      <c r="F945" s="231" t="s">
        <v>1255</v>
      </c>
      <c r="G945" s="232" t="s">
        <v>143</v>
      </c>
      <c r="H945" s="233">
        <v>6</v>
      </c>
      <c r="I945" s="234"/>
      <c r="J945" s="235">
        <f>ROUND(I945*H945,2)</f>
        <v>0</v>
      </c>
      <c r="K945" s="236"/>
      <c r="L945" s="237"/>
      <c r="M945" s="238" t="s">
        <v>1</v>
      </c>
      <c r="N945" s="239" t="s">
        <v>39</v>
      </c>
      <c r="O945" s="71"/>
      <c r="P945" s="192">
        <f>O945*H945</f>
        <v>0</v>
      </c>
      <c r="Q945" s="192">
        <v>4.0000000000000002E-4</v>
      </c>
      <c r="R945" s="192">
        <f>Q945*H945</f>
        <v>2.4000000000000002E-3</v>
      </c>
      <c r="S945" s="192">
        <v>0</v>
      </c>
      <c r="T945" s="193">
        <f>S945*H945</f>
        <v>0</v>
      </c>
      <c r="U945" s="34"/>
      <c r="V945" s="34"/>
      <c r="W945" s="34"/>
      <c r="X945" s="34"/>
      <c r="Y945" s="34"/>
      <c r="Z945" s="34"/>
      <c r="AA945" s="34"/>
      <c r="AB945" s="34"/>
      <c r="AC945" s="34"/>
      <c r="AD945" s="34"/>
      <c r="AE945" s="34"/>
      <c r="AR945" s="194" t="s">
        <v>149</v>
      </c>
      <c r="AT945" s="194" t="s">
        <v>416</v>
      </c>
      <c r="AU945" s="194" t="s">
        <v>145</v>
      </c>
      <c r="AY945" s="17" t="s">
        <v>137</v>
      </c>
      <c r="BE945" s="195">
        <f>IF(N945="základní",J945,0)</f>
        <v>0</v>
      </c>
      <c r="BF945" s="195">
        <f>IF(N945="snížená",J945,0)</f>
        <v>0</v>
      </c>
      <c r="BG945" s="195">
        <f>IF(N945="zákl. přenesená",J945,0)</f>
        <v>0</v>
      </c>
      <c r="BH945" s="195">
        <f>IF(N945="sníž. přenesená",J945,0)</f>
        <v>0</v>
      </c>
      <c r="BI945" s="195">
        <f>IF(N945="nulová",J945,0)</f>
        <v>0</v>
      </c>
      <c r="BJ945" s="17" t="s">
        <v>145</v>
      </c>
      <c r="BK945" s="195">
        <f>ROUND(I945*H945,2)</f>
        <v>0</v>
      </c>
      <c r="BL945" s="17" t="s">
        <v>144</v>
      </c>
      <c r="BM945" s="194" t="s">
        <v>1256</v>
      </c>
    </row>
    <row r="946" spans="1:65" s="14" customFormat="1" ht="11.25" x14ac:dyDescent="0.2">
      <c r="B946" s="207"/>
      <c r="C946" s="208"/>
      <c r="D946" s="198" t="s">
        <v>147</v>
      </c>
      <c r="E946" s="209" t="s">
        <v>1</v>
      </c>
      <c r="F946" s="210" t="s">
        <v>158</v>
      </c>
      <c r="G946" s="208"/>
      <c r="H946" s="211">
        <v>6</v>
      </c>
      <c r="I946" s="212"/>
      <c r="J946" s="208"/>
      <c r="K946" s="208"/>
      <c r="L946" s="213"/>
      <c r="M946" s="214"/>
      <c r="N946" s="215"/>
      <c r="O946" s="215"/>
      <c r="P946" s="215"/>
      <c r="Q946" s="215"/>
      <c r="R946" s="215"/>
      <c r="S946" s="215"/>
      <c r="T946" s="216"/>
      <c r="AT946" s="217" t="s">
        <v>147</v>
      </c>
      <c r="AU946" s="217" t="s">
        <v>145</v>
      </c>
      <c r="AV946" s="14" t="s">
        <v>145</v>
      </c>
      <c r="AW946" s="14" t="s">
        <v>30</v>
      </c>
      <c r="AX946" s="14" t="s">
        <v>78</v>
      </c>
      <c r="AY946" s="217" t="s">
        <v>137</v>
      </c>
    </row>
    <row r="947" spans="1:65" s="2" customFormat="1" ht="16.5" customHeight="1" x14ac:dyDescent="0.2">
      <c r="A947" s="34"/>
      <c r="B947" s="35"/>
      <c r="C947" s="229" t="s">
        <v>1257</v>
      </c>
      <c r="D947" s="229" t="s">
        <v>416</v>
      </c>
      <c r="E947" s="230" t="s">
        <v>1258</v>
      </c>
      <c r="F947" s="231" t="s">
        <v>1259</v>
      </c>
      <c r="G947" s="232" t="s">
        <v>143</v>
      </c>
      <c r="H947" s="233">
        <v>2</v>
      </c>
      <c r="I947" s="234"/>
      <c r="J947" s="235">
        <f>ROUND(I947*H947,2)</f>
        <v>0</v>
      </c>
      <c r="K947" s="236"/>
      <c r="L947" s="237"/>
      <c r="M947" s="238" t="s">
        <v>1</v>
      </c>
      <c r="N947" s="239" t="s">
        <v>39</v>
      </c>
      <c r="O947" s="71"/>
      <c r="P947" s="192">
        <f>O947*H947</f>
        <v>0</v>
      </c>
      <c r="Q947" s="192">
        <v>4.0000000000000002E-4</v>
      </c>
      <c r="R947" s="192">
        <f>Q947*H947</f>
        <v>8.0000000000000004E-4</v>
      </c>
      <c r="S947" s="192">
        <v>0</v>
      </c>
      <c r="T947" s="193">
        <f>S947*H947</f>
        <v>0</v>
      </c>
      <c r="U947" s="34"/>
      <c r="V947" s="34"/>
      <c r="W947" s="34"/>
      <c r="X947" s="34"/>
      <c r="Y947" s="34"/>
      <c r="Z947" s="34"/>
      <c r="AA947" s="34"/>
      <c r="AB947" s="34"/>
      <c r="AC947" s="34"/>
      <c r="AD947" s="34"/>
      <c r="AE947" s="34"/>
      <c r="AR947" s="194" t="s">
        <v>306</v>
      </c>
      <c r="AT947" s="194" t="s">
        <v>416</v>
      </c>
      <c r="AU947" s="194" t="s">
        <v>145</v>
      </c>
      <c r="AY947" s="17" t="s">
        <v>137</v>
      </c>
      <c r="BE947" s="195">
        <f>IF(N947="základní",J947,0)</f>
        <v>0</v>
      </c>
      <c r="BF947" s="195">
        <f>IF(N947="snížená",J947,0)</f>
        <v>0</v>
      </c>
      <c r="BG947" s="195">
        <f>IF(N947="zákl. přenesená",J947,0)</f>
        <v>0</v>
      </c>
      <c r="BH947" s="195">
        <f>IF(N947="sníž. přenesená",J947,0)</f>
        <v>0</v>
      </c>
      <c r="BI947" s="195">
        <f>IF(N947="nulová",J947,0)</f>
        <v>0</v>
      </c>
      <c r="BJ947" s="17" t="s">
        <v>145</v>
      </c>
      <c r="BK947" s="195">
        <f>ROUND(I947*H947,2)</f>
        <v>0</v>
      </c>
      <c r="BL947" s="17" t="s">
        <v>232</v>
      </c>
      <c r="BM947" s="194" t="s">
        <v>1260</v>
      </c>
    </row>
    <row r="948" spans="1:65" s="13" customFormat="1" ht="11.25" x14ac:dyDescent="0.2">
      <c r="B948" s="196"/>
      <c r="C948" s="197"/>
      <c r="D948" s="198" t="s">
        <v>147</v>
      </c>
      <c r="E948" s="199" t="s">
        <v>1</v>
      </c>
      <c r="F948" s="200" t="s">
        <v>1261</v>
      </c>
      <c r="G948" s="197"/>
      <c r="H948" s="199" t="s">
        <v>1</v>
      </c>
      <c r="I948" s="201"/>
      <c r="J948" s="197"/>
      <c r="K948" s="197"/>
      <c r="L948" s="202"/>
      <c r="M948" s="203"/>
      <c r="N948" s="204"/>
      <c r="O948" s="204"/>
      <c r="P948" s="204"/>
      <c r="Q948" s="204"/>
      <c r="R948" s="204"/>
      <c r="S948" s="204"/>
      <c r="T948" s="205"/>
      <c r="AT948" s="206" t="s">
        <v>147</v>
      </c>
      <c r="AU948" s="206" t="s">
        <v>145</v>
      </c>
      <c r="AV948" s="13" t="s">
        <v>78</v>
      </c>
      <c r="AW948" s="13" t="s">
        <v>30</v>
      </c>
      <c r="AX948" s="13" t="s">
        <v>73</v>
      </c>
      <c r="AY948" s="206" t="s">
        <v>137</v>
      </c>
    </row>
    <row r="949" spans="1:65" s="14" customFormat="1" ht="11.25" x14ac:dyDescent="0.2">
      <c r="B949" s="207"/>
      <c r="C949" s="208"/>
      <c r="D949" s="198" t="s">
        <v>147</v>
      </c>
      <c r="E949" s="209" t="s">
        <v>1</v>
      </c>
      <c r="F949" s="210" t="s">
        <v>145</v>
      </c>
      <c r="G949" s="208"/>
      <c r="H949" s="211">
        <v>2</v>
      </c>
      <c r="I949" s="212"/>
      <c r="J949" s="208"/>
      <c r="K949" s="208"/>
      <c r="L949" s="213"/>
      <c r="M949" s="214"/>
      <c r="N949" s="215"/>
      <c r="O949" s="215"/>
      <c r="P949" s="215"/>
      <c r="Q949" s="215"/>
      <c r="R949" s="215"/>
      <c r="S949" s="215"/>
      <c r="T949" s="216"/>
      <c r="AT949" s="217" t="s">
        <v>147</v>
      </c>
      <c r="AU949" s="217" t="s">
        <v>145</v>
      </c>
      <c r="AV949" s="14" t="s">
        <v>145</v>
      </c>
      <c r="AW949" s="14" t="s">
        <v>30</v>
      </c>
      <c r="AX949" s="14" t="s">
        <v>78</v>
      </c>
      <c r="AY949" s="217" t="s">
        <v>137</v>
      </c>
    </row>
    <row r="950" spans="1:65" s="2" customFormat="1" ht="16.5" customHeight="1" x14ac:dyDescent="0.2">
      <c r="A950" s="34"/>
      <c r="B950" s="35"/>
      <c r="C950" s="182" t="s">
        <v>1262</v>
      </c>
      <c r="D950" s="182" t="s">
        <v>140</v>
      </c>
      <c r="E950" s="183" t="s">
        <v>1263</v>
      </c>
      <c r="F950" s="184" t="s">
        <v>1264</v>
      </c>
      <c r="G950" s="185" t="s">
        <v>143</v>
      </c>
      <c r="H950" s="186">
        <v>1</v>
      </c>
      <c r="I950" s="187"/>
      <c r="J950" s="188">
        <f>ROUND(I950*H950,2)</f>
        <v>0</v>
      </c>
      <c r="K950" s="189"/>
      <c r="L950" s="39"/>
      <c r="M950" s="190" t="s">
        <v>1</v>
      </c>
      <c r="N950" s="191" t="s">
        <v>39</v>
      </c>
      <c r="O950" s="71"/>
      <c r="P950" s="192">
        <f>O950*H950</f>
        <v>0</v>
      </c>
      <c r="Q950" s="192">
        <v>0</v>
      </c>
      <c r="R950" s="192">
        <f>Q950*H950</f>
        <v>0</v>
      </c>
      <c r="S950" s="192">
        <v>0</v>
      </c>
      <c r="T950" s="193">
        <f>S950*H950</f>
        <v>0</v>
      </c>
      <c r="U950" s="34"/>
      <c r="V950" s="34"/>
      <c r="W950" s="34"/>
      <c r="X950" s="34"/>
      <c r="Y950" s="34"/>
      <c r="Z950" s="34"/>
      <c r="AA950" s="34"/>
      <c r="AB950" s="34"/>
      <c r="AC950" s="34"/>
      <c r="AD950" s="34"/>
      <c r="AE950" s="34"/>
      <c r="AR950" s="194" t="s">
        <v>232</v>
      </c>
      <c r="AT950" s="194" t="s">
        <v>140</v>
      </c>
      <c r="AU950" s="194" t="s">
        <v>145</v>
      </c>
      <c r="AY950" s="17" t="s">
        <v>137</v>
      </c>
      <c r="BE950" s="195">
        <f>IF(N950="základní",J950,0)</f>
        <v>0</v>
      </c>
      <c r="BF950" s="195">
        <f>IF(N950="snížená",J950,0)</f>
        <v>0</v>
      </c>
      <c r="BG950" s="195">
        <f>IF(N950="zákl. přenesená",J950,0)</f>
        <v>0</v>
      </c>
      <c r="BH950" s="195">
        <f>IF(N950="sníž. přenesená",J950,0)</f>
        <v>0</v>
      </c>
      <c r="BI950" s="195">
        <f>IF(N950="nulová",J950,0)</f>
        <v>0</v>
      </c>
      <c r="BJ950" s="17" t="s">
        <v>145</v>
      </c>
      <c r="BK950" s="195">
        <f>ROUND(I950*H950,2)</f>
        <v>0</v>
      </c>
      <c r="BL950" s="17" t="s">
        <v>232</v>
      </c>
      <c r="BM950" s="194" t="s">
        <v>1265</v>
      </c>
    </row>
    <row r="951" spans="1:65" s="13" customFormat="1" ht="11.25" x14ac:dyDescent="0.2">
      <c r="B951" s="196"/>
      <c r="C951" s="197"/>
      <c r="D951" s="198" t="s">
        <v>147</v>
      </c>
      <c r="E951" s="199" t="s">
        <v>1</v>
      </c>
      <c r="F951" s="200" t="s">
        <v>1266</v>
      </c>
      <c r="G951" s="197"/>
      <c r="H951" s="199" t="s">
        <v>1</v>
      </c>
      <c r="I951" s="201"/>
      <c r="J951" s="197"/>
      <c r="K951" s="197"/>
      <c r="L951" s="202"/>
      <c r="M951" s="203"/>
      <c r="N951" s="204"/>
      <c r="O951" s="204"/>
      <c r="P951" s="204"/>
      <c r="Q951" s="204"/>
      <c r="R951" s="204"/>
      <c r="S951" s="204"/>
      <c r="T951" s="205"/>
      <c r="AT951" s="206" t="s">
        <v>147</v>
      </c>
      <c r="AU951" s="206" t="s">
        <v>145</v>
      </c>
      <c r="AV951" s="13" t="s">
        <v>78</v>
      </c>
      <c r="AW951" s="13" t="s">
        <v>30</v>
      </c>
      <c r="AX951" s="13" t="s">
        <v>73</v>
      </c>
      <c r="AY951" s="206" t="s">
        <v>137</v>
      </c>
    </row>
    <row r="952" spans="1:65" s="14" customFormat="1" ht="11.25" x14ac:dyDescent="0.2">
      <c r="B952" s="207"/>
      <c r="C952" s="208"/>
      <c r="D952" s="198" t="s">
        <v>147</v>
      </c>
      <c r="E952" s="209" t="s">
        <v>1</v>
      </c>
      <c r="F952" s="210" t="s">
        <v>78</v>
      </c>
      <c r="G952" s="208"/>
      <c r="H952" s="211">
        <v>1</v>
      </c>
      <c r="I952" s="212"/>
      <c r="J952" s="208"/>
      <c r="K952" s="208"/>
      <c r="L952" s="213"/>
      <c r="M952" s="214"/>
      <c r="N952" s="215"/>
      <c r="O952" s="215"/>
      <c r="P952" s="215"/>
      <c r="Q952" s="215"/>
      <c r="R952" s="215"/>
      <c r="S952" s="215"/>
      <c r="T952" s="216"/>
      <c r="AT952" s="217" t="s">
        <v>147</v>
      </c>
      <c r="AU952" s="217" t="s">
        <v>145</v>
      </c>
      <c r="AV952" s="14" t="s">
        <v>145</v>
      </c>
      <c r="AW952" s="14" t="s">
        <v>30</v>
      </c>
      <c r="AX952" s="14" t="s">
        <v>73</v>
      </c>
      <c r="AY952" s="217" t="s">
        <v>137</v>
      </c>
    </row>
    <row r="953" spans="1:65" s="15" customFormat="1" ht="11.25" x14ac:dyDescent="0.2">
      <c r="B953" s="218"/>
      <c r="C953" s="219"/>
      <c r="D953" s="198" t="s">
        <v>147</v>
      </c>
      <c r="E953" s="220" t="s">
        <v>1</v>
      </c>
      <c r="F953" s="221" t="s">
        <v>150</v>
      </c>
      <c r="G953" s="219"/>
      <c r="H953" s="222">
        <v>1</v>
      </c>
      <c r="I953" s="223"/>
      <c r="J953" s="219"/>
      <c r="K953" s="219"/>
      <c r="L953" s="224"/>
      <c r="M953" s="225"/>
      <c r="N953" s="226"/>
      <c r="O953" s="226"/>
      <c r="P953" s="226"/>
      <c r="Q953" s="226"/>
      <c r="R953" s="226"/>
      <c r="S953" s="226"/>
      <c r="T953" s="227"/>
      <c r="AT953" s="228" t="s">
        <v>147</v>
      </c>
      <c r="AU953" s="228" t="s">
        <v>145</v>
      </c>
      <c r="AV953" s="15" t="s">
        <v>144</v>
      </c>
      <c r="AW953" s="15" t="s">
        <v>30</v>
      </c>
      <c r="AX953" s="15" t="s">
        <v>78</v>
      </c>
      <c r="AY953" s="228" t="s">
        <v>137</v>
      </c>
    </row>
    <row r="954" spans="1:65" s="2" customFormat="1" ht="16.5" customHeight="1" x14ac:dyDescent="0.2">
      <c r="A954" s="34"/>
      <c r="B954" s="35"/>
      <c r="C954" s="229" t="s">
        <v>1267</v>
      </c>
      <c r="D954" s="229" t="s">
        <v>416</v>
      </c>
      <c r="E954" s="230" t="s">
        <v>1268</v>
      </c>
      <c r="F954" s="231" t="s">
        <v>1269</v>
      </c>
      <c r="G954" s="232" t="s">
        <v>143</v>
      </c>
      <c r="H954" s="233">
        <v>1</v>
      </c>
      <c r="I954" s="234"/>
      <c r="J954" s="235">
        <f>ROUND(I954*H954,2)</f>
        <v>0</v>
      </c>
      <c r="K954" s="236"/>
      <c r="L954" s="237"/>
      <c r="M954" s="238" t="s">
        <v>1</v>
      </c>
      <c r="N954" s="239" t="s">
        <v>39</v>
      </c>
      <c r="O954" s="71"/>
      <c r="P954" s="192">
        <f>O954*H954</f>
        <v>0</v>
      </c>
      <c r="Q954" s="192">
        <v>4.0000000000000002E-4</v>
      </c>
      <c r="R954" s="192">
        <f>Q954*H954</f>
        <v>4.0000000000000002E-4</v>
      </c>
      <c r="S954" s="192">
        <v>0</v>
      </c>
      <c r="T954" s="193">
        <f>S954*H954</f>
        <v>0</v>
      </c>
      <c r="U954" s="34"/>
      <c r="V954" s="34"/>
      <c r="W954" s="34"/>
      <c r="X954" s="34"/>
      <c r="Y954" s="34"/>
      <c r="Z954" s="34"/>
      <c r="AA954" s="34"/>
      <c r="AB954" s="34"/>
      <c r="AC954" s="34"/>
      <c r="AD954" s="34"/>
      <c r="AE954" s="34"/>
      <c r="AR954" s="194" t="s">
        <v>149</v>
      </c>
      <c r="AT954" s="194" t="s">
        <v>416</v>
      </c>
      <c r="AU954" s="194" t="s">
        <v>145</v>
      </c>
      <c r="AY954" s="17" t="s">
        <v>137</v>
      </c>
      <c r="BE954" s="195">
        <f>IF(N954="základní",J954,0)</f>
        <v>0</v>
      </c>
      <c r="BF954" s="195">
        <f>IF(N954="snížená",J954,0)</f>
        <v>0</v>
      </c>
      <c r="BG954" s="195">
        <f>IF(N954="zákl. přenesená",J954,0)</f>
        <v>0</v>
      </c>
      <c r="BH954" s="195">
        <f>IF(N954="sníž. přenesená",J954,0)</f>
        <v>0</v>
      </c>
      <c r="BI954" s="195">
        <f>IF(N954="nulová",J954,0)</f>
        <v>0</v>
      </c>
      <c r="BJ954" s="17" t="s">
        <v>145</v>
      </c>
      <c r="BK954" s="195">
        <f>ROUND(I954*H954,2)</f>
        <v>0</v>
      </c>
      <c r="BL954" s="17" t="s">
        <v>144</v>
      </c>
      <c r="BM954" s="194" t="s">
        <v>1270</v>
      </c>
    </row>
    <row r="955" spans="1:65" s="13" customFormat="1" ht="11.25" x14ac:dyDescent="0.2">
      <c r="B955" s="196"/>
      <c r="C955" s="197"/>
      <c r="D955" s="198" t="s">
        <v>147</v>
      </c>
      <c r="E955" s="199" t="s">
        <v>1</v>
      </c>
      <c r="F955" s="200" t="s">
        <v>1266</v>
      </c>
      <c r="G955" s="197"/>
      <c r="H955" s="199" t="s">
        <v>1</v>
      </c>
      <c r="I955" s="201"/>
      <c r="J955" s="197"/>
      <c r="K955" s="197"/>
      <c r="L955" s="202"/>
      <c r="M955" s="203"/>
      <c r="N955" s="204"/>
      <c r="O955" s="204"/>
      <c r="P955" s="204"/>
      <c r="Q955" s="204"/>
      <c r="R955" s="204"/>
      <c r="S955" s="204"/>
      <c r="T955" s="205"/>
      <c r="AT955" s="206" t="s">
        <v>147</v>
      </c>
      <c r="AU955" s="206" t="s">
        <v>145</v>
      </c>
      <c r="AV955" s="13" t="s">
        <v>78</v>
      </c>
      <c r="AW955" s="13" t="s">
        <v>30</v>
      </c>
      <c r="AX955" s="13" t="s">
        <v>73</v>
      </c>
      <c r="AY955" s="206" t="s">
        <v>137</v>
      </c>
    </row>
    <row r="956" spans="1:65" s="14" customFormat="1" ht="11.25" x14ac:dyDescent="0.2">
      <c r="B956" s="207"/>
      <c r="C956" s="208"/>
      <c r="D956" s="198" t="s">
        <v>147</v>
      </c>
      <c r="E956" s="209" t="s">
        <v>1</v>
      </c>
      <c r="F956" s="210" t="s">
        <v>78</v>
      </c>
      <c r="G956" s="208"/>
      <c r="H956" s="211">
        <v>1</v>
      </c>
      <c r="I956" s="212"/>
      <c r="J956" s="208"/>
      <c r="K956" s="208"/>
      <c r="L956" s="213"/>
      <c r="M956" s="214"/>
      <c r="N956" s="215"/>
      <c r="O956" s="215"/>
      <c r="P956" s="215"/>
      <c r="Q956" s="215"/>
      <c r="R956" s="215"/>
      <c r="S956" s="215"/>
      <c r="T956" s="216"/>
      <c r="AT956" s="217" t="s">
        <v>147</v>
      </c>
      <c r="AU956" s="217" t="s">
        <v>145</v>
      </c>
      <c r="AV956" s="14" t="s">
        <v>145</v>
      </c>
      <c r="AW956" s="14" t="s">
        <v>30</v>
      </c>
      <c r="AX956" s="14" t="s">
        <v>73</v>
      </c>
      <c r="AY956" s="217" t="s">
        <v>137</v>
      </c>
    </row>
    <row r="957" spans="1:65" s="15" customFormat="1" ht="11.25" x14ac:dyDescent="0.2">
      <c r="B957" s="218"/>
      <c r="C957" s="219"/>
      <c r="D957" s="198" t="s">
        <v>147</v>
      </c>
      <c r="E957" s="220" t="s">
        <v>1</v>
      </c>
      <c r="F957" s="221" t="s">
        <v>150</v>
      </c>
      <c r="G957" s="219"/>
      <c r="H957" s="222">
        <v>1</v>
      </c>
      <c r="I957" s="223"/>
      <c r="J957" s="219"/>
      <c r="K957" s="219"/>
      <c r="L957" s="224"/>
      <c r="M957" s="225"/>
      <c r="N957" s="226"/>
      <c r="O957" s="226"/>
      <c r="P957" s="226"/>
      <c r="Q957" s="226"/>
      <c r="R957" s="226"/>
      <c r="S957" s="226"/>
      <c r="T957" s="227"/>
      <c r="AT957" s="228" t="s">
        <v>147</v>
      </c>
      <c r="AU957" s="228" t="s">
        <v>145</v>
      </c>
      <c r="AV957" s="15" t="s">
        <v>144</v>
      </c>
      <c r="AW957" s="15" t="s">
        <v>30</v>
      </c>
      <c r="AX957" s="15" t="s">
        <v>78</v>
      </c>
      <c r="AY957" s="228" t="s">
        <v>137</v>
      </c>
    </row>
    <row r="958" spans="1:65" s="2" customFormat="1" ht="24.2" customHeight="1" x14ac:dyDescent="0.2">
      <c r="A958" s="34"/>
      <c r="B958" s="35"/>
      <c r="C958" s="182" t="s">
        <v>1271</v>
      </c>
      <c r="D958" s="182" t="s">
        <v>140</v>
      </c>
      <c r="E958" s="183" t="s">
        <v>1272</v>
      </c>
      <c r="F958" s="184" t="s">
        <v>1273</v>
      </c>
      <c r="G958" s="185" t="s">
        <v>143</v>
      </c>
      <c r="H958" s="186">
        <v>2</v>
      </c>
      <c r="I958" s="187"/>
      <c r="J958" s="188">
        <f>ROUND(I958*H958,2)</f>
        <v>0</v>
      </c>
      <c r="K958" s="189"/>
      <c r="L958" s="39"/>
      <c r="M958" s="190" t="s">
        <v>1</v>
      </c>
      <c r="N958" s="191" t="s">
        <v>39</v>
      </c>
      <c r="O958" s="71"/>
      <c r="P958" s="192">
        <f>O958*H958</f>
        <v>0</v>
      </c>
      <c r="Q958" s="192">
        <v>0</v>
      </c>
      <c r="R958" s="192">
        <f>Q958*H958</f>
        <v>0</v>
      </c>
      <c r="S958" s="192">
        <v>0</v>
      </c>
      <c r="T958" s="193">
        <f>S958*H958</f>
        <v>0</v>
      </c>
      <c r="U958" s="34"/>
      <c r="V958" s="34"/>
      <c r="W958" s="34"/>
      <c r="X958" s="34"/>
      <c r="Y958" s="34"/>
      <c r="Z958" s="34"/>
      <c r="AA958" s="34"/>
      <c r="AB958" s="34"/>
      <c r="AC958" s="34"/>
      <c r="AD958" s="34"/>
      <c r="AE958" s="34"/>
      <c r="AR958" s="194" t="s">
        <v>232</v>
      </c>
      <c r="AT958" s="194" t="s">
        <v>140</v>
      </c>
      <c r="AU958" s="194" t="s">
        <v>145</v>
      </c>
      <c r="AY958" s="17" t="s">
        <v>137</v>
      </c>
      <c r="BE958" s="195">
        <f>IF(N958="základní",J958,0)</f>
        <v>0</v>
      </c>
      <c r="BF958" s="195">
        <f>IF(N958="snížená",J958,0)</f>
        <v>0</v>
      </c>
      <c r="BG958" s="195">
        <f>IF(N958="zákl. přenesená",J958,0)</f>
        <v>0</v>
      </c>
      <c r="BH958" s="195">
        <f>IF(N958="sníž. přenesená",J958,0)</f>
        <v>0</v>
      </c>
      <c r="BI958" s="195">
        <f>IF(N958="nulová",J958,0)</f>
        <v>0</v>
      </c>
      <c r="BJ958" s="17" t="s">
        <v>145</v>
      </c>
      <c r="BK958" s="195">
        <f>ROUND(I958*H958,2)</f>
        <v>0</v>
      </c>
      <c r="BL958" s="17" t="s">
        <v>232</v>
      </c>
      <c r="BM958" s="194" t="s">
        <v>1274</v>
      </c>
    </row>
    <row r="959" spans="1:65" s="14" customFormat="1" ht="11.25" x14ac:dyDescent="0.2">
      <c r="B959" s="207"/>
      <c r="C959" s="208"/>
      <c r="D959" s="198" t="s">
        <v>147</v>
      </c>
      <c r="E959" s="209" t="s">
        <v>1</v>
      </c>
      <c r="F959" s="210" t="s">
        <v>145</v>
      </c>
      <c r="G959" s="208"/>
      <c r="H959" s="211">
        <v>2</v>
      </c>
      <c r="I959" s="212"/>
      <c r="J959" s="208"/>
      <c r="K959" s="208"/>
      <c r="L959" s="213"/>
      <c r="M959" s="214"/>
      <c r="N959" s="215"/>
      <c r="O959" s="215"/>
      <c r="P959" s="215"/>
      <c r="Q959" s="215"/>
      <c r="R959" s="215"/>
      <c r="S959" s="215"/>
      <c r="T959" s="216"/>
      <c r="AT959" s="217" t="s">
        <v>147</v>
      </c>
      <c r="AU959" s="217" t="s">
        <v>145</v>
      </c>
      <c r="AV959" s="14" t="s">
        <v>145</v>
      </c>
      <c r="AW959" s="14" t="s">
        <v>30</v>
      </c>
      <c r="AX959" s="14" t="s">
        <v>78</v>
      </c>
      <c r="AY959" s="217" t="s">
        <v>137</v>
      </c>
    </row>
    <row r="960" spans="1:65" s="2" customFormat="1" ht="24.2" customHeight="1" x14ac:dyDescent="0.2">
      <c r="A960" s="34"/>
      <c r="B960" s="35"/>
      <c r="C960" s="229" t="s">
        <v>1275</v>
      </c>
      <c r="D960" s="229" t="s">
        <v>416</v>
      </c>
      <c r="E960" s="230" t="s">
        <v>1276</v>
      </c>
      <c r="F960" s="231" t="s">
        <v>1277</v>
      </c>
      <c r="G960" s="232" t="s">
        <v>143</v>
      </c>
      <c r="H960" s="233">
        <v>2</v>
      </c>
      <c r="I960" s="234"/>
      <c r="J960" s="235">
        <f>ROUND(I960*H960,2)</f>
        <v>0</v>
      </c>
      <c r="K960" s="236"/>
      <c r="L960" s="237"/>
      <c r="M960" s="238" t="s">
        <v>1</v>
      </c>
      <c r="N960" s="239" t="s">
        <v>39</v>
      </c>
      <c r="O960" s="71"/>
      <c r="P960" s="192">
        <f>O960*H960</f>
        <v>0</v>
      </c>
      <c r="Q960" s="192">
        <v>4.6999999999999999E-4</v>
      </c>
      <c r="R960" s="192">
        <f>Q960*H960</f>
        <v>9.3999999999999997E-4</v>
      </c>
      <c r="S960" s="192">
        <v>0</v>
      </c>
      <c r="T960" s="193">
        <f>S960*H960</f>
        <v>0</v>
      </c>
      <c r="U960" s="34"/>
      <c r="V960" s="34"/>
      <c r="W960" s="34"/>
      <c r="X960" s="34"/>
      <c r="Y960" s="34"/>
      <c r="Z960" s="34"/>
      <c r="AA960" s="34"/>
      <c r="AB960" s="34"/>
      <c r="AC960" s="34"/>
      <c r="AD960" s="34"/>
      <c r="AE960" s="34"/>
      <c r="AR960" s="194" t="s">
        <v>306</v>
      </c>
      <c r="AT960" s="194" t="s">
        <v>416</v>
      </c>
      <c r="AU960" s="194" t="s">
        <v>145</v>
      </c>
      <c r="AY960" s="17" t="s">
        <v>137</v>
      </c>
      <c r="BE960" s="195">
        <f>IF(N960="základní",J960,0)</f>
        <v>0</v>
      </c>
      <c r="BF960" s="195">
        <f>IF(N960="snížená",J960,0)</f>
        <v>0</v>
      </c>
      <c r="BG960" s="195">
        <f>IF(N960="zákl. přenesená",J960,0)</f>
        <v>0</v>
      </c>
      <c r="BH960" s="195">
        <f>IF(N960="sníž. přenesená",J960,0)</f>
        <v>0</v>
      </c>
      <c r="BI960" s="195">
        <f>IF(N960="nulová",J960,0)</f>
        <v>0</v>
      </c>
      <c r="BJ960" s="17" t="s">
        <v>145</v>
      </c>
      <c r="BK960" s="195">
        <f>ROUND(I960*H960,2)</f>
        <v>0</v>
      </c>
      <c r="BL960" s="17" t="s">
        <v>232</v>
      </c>
      <c r="BM960" s="194" t="s">
        <v>1278</v>
      </c>
    </row>
    <row r="961" spans="1:65" s="14" customFormat="1" ht="11.25" x14ac:dyDescent="0.2">
      <c r="B961" s="207"/>
      <c r="C961" s="208"/>
      <c r="D961" s="198" t="s">
        <v>147</v>
      </c>
      <c r="E961" s="209" t="s">
        <v>1</v>
      </c>
      <c r="F961" s="210" t="s">
        <v>145</v>
      </c>
      <c r="G961" s="208"/>
      <c r="H961" s="211">
        <v>2</v>
      </c>
      <c r="I961" s="212"/>
      <c r="J961" s="208"/>
      <c r="K961" s="208"/>
      <c r="L961" s="213"/>
      <c r="M961" s="214"/>
      <c r="N961" s="215"/>
      <c r="O961" s="215"/>
      <c r="P961" s="215"/>
      <c r="Q961" s="215"/>
      <c r="R961" s="215"/>
      <c r="S961" s="215"/>
      <c r="T961" s="216"/>
      <c r="AT961" s="217" t="s">
        <v>147</v>
      </c>
      <c r="AU961" s="217" t="s">
        <v>145</v>
      </c>
      <c r="AV961" s="14" t="s">
        <v>145</v>
      </c>
      <c r="AW961" s="14" t="s">
        <v>30</v>
      </c>
      <c r="AX961" s="14" t="s">
        <v>78</v>
      </c>
      <c r="AY961" s="217" t="s">
        <v>137</v>
      </c>
    </row>
    <row r="962" spans="1:65" s="2" customFormat="1" ht="21.75" customHeight="1" x14ac:dyDescent="0.2">
      <c r="A962" s="34"/>
      <c r="B962" s="35"/>
      <c r="C962" s="182" t="s">
        <v>1279</v>
      </c>
      <c r="D962" s="182" t="s">
        <v>140</v>
      </c>
      <c r="E962" s="183" t="s">
        <v>1280</v>
      </c>
      <c r="F962" s="184" t="s">
        <v>1281</v>
      </c>
      <c r="G962" s="185" t="s">
        <v>143</v>
      </c>
      <c r="H962" s="186">
        <v>4</v>
      </c>
      <c r="I962" s="187"/>
      <c r="J962" s="188">
        <f>ROUND(I962*H962,2)</f>
        <v>0</v>
      </c>
      <c r="K962" s="189"/>
      <c r="L962" s="39"/>
      <c r="M962" s="190" t="s">
        <v>1</v>
      </c>
      <c r="N962" s="191" t="s">
        <v>39</v>
      </c>
      <c r="O962" s="71"/>
      <c r="P962" s="192">
        <f>O962*H962</f>
        <v>0</v>
      </c>
      <c r="Q962" s="192">
        <v>0</v>
      </c>
      <c r="R962" s="192">
        <f>Q962*H962</f>
        <v>0</v>
      </c>
      <c r="S962" s="192">
        <v>5.9999999999999995E-4</v>
      </c>
      <c r="T962" s="193">
        <f>S962*H962</f>
        <v>2.3999999999999998E-3</v>
      </c>
      <c r="U962" s="34"/>
      <c r="V962" s="34"/>
      <c r="W962" s="34"/>
      <c r="X962" s="34"/>
      <c r="Y962" s="34"/>
      <c r="Z962" s="34"/>
      <c r="AA962" s="34"/>
      <c r="AB962" s="34"/>
      <c r="AC962" s="34"/>
      <c r="AD962" s="34"/>
      <c r="AE962" s="34"/>
      <c r="AR962" s="194" t="s">
        <v>232</v>
      </c>
      <c r="AT962" s="194" t="s">
        <v>140</v>
      </c>
      <c r="AU962" s="194" t="s">
        <v>145</v>
      </c>
      <c r="AY962" s="17" t="s">
        <v>137</v>
      </c>
      <c r="BE962" s="195">
        <f>IF(N962="základní",J962,0)</f>
        <v>0</v>
      </c>
      <c r="BF962" s="195">
        <f>IF(N962="snížená",J962,0)</f>
        <v>0</v>
      </c>
      <c r="BG962" s="195">
        <f>IF(N962="zákl. přenesená",J962,0)</f>
        <v>0</v>
      </c>
      <c r="BH962" s="195">
        <f>IF(N962="sníž. přenesená",J962,0)</f>
        <v>0</v>
      </c>
      <c r="BI962" s="195">
        <f>IF(N962="nulová",J962,0)</f>
        <v>0</v>
      </c>
      <c r="BJ962" s="17" t="s">
        <v>145</v>
      </c>
      <c r="BK962" s="195">
        <f>ROUND(I962*H962,2)</f>
        <v>0</v>
      </c>
      <c r="BL962" s="17" t="s">
        <v>232</v>
      </c>
      <c r="BM962" s="194" t="s">
        <v>1282</v>
      </c>
    </row>
    <row r="963" spans="1:65" s="14" customFormat="1" ht="11.25" x14ac:dyDescent="0.2">
      <c r="B963" s="207"/>
      <c r="C963" s="208"/>
      <c r="D963" s="198" t="s">
        <v>147</v>
      </c>
      <c r="E963" s="209" t="s">
        <v>1</v>
      </c>
      <c r="F963" s="210" t="s">
        <v>144</v>
      </c>
      <c r="G963" s="208"/>
      <c r="H963" s="211">
        <v>4</v>
      </c>
      <c r="I963" s="212"/>
      <c r="J963" s="208"/>
      <c r="K963" s="208"/>
      <c r="L963" s="213"/>
      <c r="M963" s="214"/>
      <c r="N963" s="215"/>
      <c r="O963" s="215"/>
      <c r="P963" s="215"/>
      <c r="Q963" s="215"/>
      <c r="R963" s="215"/>
      <c r="S963" s="215"/>
      <c r="T963" s="216"/>
      <c r="AT963" s="217" t="s">
        <v>147</v>
      </c>
      <c r="AU963" s="217" t="s">
        <v>145</v>
      </c>
      <c r="AV963" s="14" t="s">
        <v>145</v>
      </c>
      <c r="AW963" s="14" t="s">
        <v>30</v>
      </c>
      <c r="AX963" s="14" t="s">
        <v>78</v>
      </c>
      <c r="AY963" s="217" t="s">
        <v>137</v>
      </c>
    </row>
    <row r="964" spans="1:65" s="2" customFormat="1" ht="16.5" customHeight="1" x14ac:dyDescent="0.2">
      <c r="A964" s="34"/>
      <c r="B964" s="35"/>
      <c r="C964" s="182" t="s">
        <v>1283</v>
      </c>
      <c r="D964" s="182" t="s">
        <v>140</v>
      </c>
      <c r="E964" s="183" t="s">
        <v>1284</v>
      </c>
      <c r="F964" s="184" t="s">
        <v>1285</v>
      </c>
      <c r="G964" s="185" t="s">
        <v>143</v>
      </c>
      <c r="H964" s="186">
        <v>3</v>
      </c>
      <c r="I964" s="187"/>
      <c r="J964" s="188">
        <f>ROUND(I964*H964,2)</f>
        <v>0</v>
      </c>
      <c r="K964" s="189"/>
      <c r="L964" s="39"/>
      <c r="M964" s="190" t="s">
        <v>1</v>
      </c>
      <c r="N964" s="191" t="s">
        <v>39</v>
      </c>
      <c r="O964" s="71"/>
      <c r="P964" s="192">
        <f>O964*H964</f>
        <v>0</v>
      </c>
      <c r="Q964" s="192">
        <v>0</v>
      </c>
      <c r="R964" s="192">
        <f>Q964*H964</f>
        <v>0</v>
      </c>
      <c r="S964" s="192">
        <v>0</v>
      </c>
      <c r="T964" s="193">
        <f>S964*H964</f>
        <v>0</v>
      </c>
      <c r="U964" s="34"/>
      <c r="V964" s="34"/>
      <c r="W964" s="34"/>
      <c r="X964" s="34"/>
      <c r="Y964" s="34"/>
      <c r="Z964" s="34"/>
      <c r="AA964" s="34"/>
      <c r="AB964" s="34"/>
      <c r="AC964" s="34"/>
      <c r="AD964" s="34"/>
      <c r="AE964" s="34"/>
      <c r="AR964" s="194" t="s">
        <v>232</v>
      </c>
      <c r="AT964" s="194" t="s">
        <v>140</v>
      </c>
      <c r="AU964" s="194" t="s">
        <v>145</v>
      </c>
      <c r="AY964" s="17" t="s">
        <v>137</v>
      </c>
      <c r="BE964" s="195">
        <f>IF(N964="základní",J964,0)</f>
        <v>0</v>
      </c>
      <c r="BF964" s="195">
        <f>IF(N964="snížená",J964,0)</f>
        <v>0</v>
      </c>
      <c r="BG964" s="195">
        <f>IF(N964="zákl. přenesená",J964,0)</f>
        <v>0</v>
      </c>
      <c r="BH964" s="195">
        <f>IF(N964="sníž. přenesená",J964,0)</f>
        <v>0</v>
      </c>
      <c r="BI964" s="195">
        <f>IF(N964="nulová",J964,0)</f>
        <v>0</v>
      </c>
      <c r="BJ964" s="17" t="s">
        <v>145</v>
      </c>
      <c r="BK964" s="195">
        <f>ROUND(I964*H964,2)</f>
        <v>0</v>
      </c>
      <c r="BL964" s="17" t="s">
        <v>232</v>
      </c>
      <c r="BM964" s="194" t="s">
        <v>1286</v>
      </c>
    </row>
    <row r="965" spans="1:65" s="13" customFormat="1" ht="11.25" x14ac:dyDescent="0.2">
      <c r="B965" s="196"/>
      <c r="C965" s="197"/>
      <c r="D965" s="198" t="s">
        <v>147</v>
      </c>
      <c r="E965" s="199" t="s">
        <v>1</v>
      </c>
      <c r="F965" s="200" t="s">
        <v>1287</v>
      </c>
      <c r="G965" s="197"/>
      <c r="H965" s="199" t="s">
        <v>1</v>
      </c>
      <c r="I965" s="201"/>
      <c r="J965" s="197"/>
      <c r="K965" s="197"/>
      <c r="L965" s="202"/>
      <c r="M965" s="203"/>
      <c r="N965" s="204"/>
      <c r="O965" s="204"/>
      <c r="P965" s="204"/>
      <c r="Q965" s="204"/>
      <c r="R965" s="204"/>
      <c r="S965" s="204"/>
      <c r="T965" s="205"/>
      <c r="AT965" s="206" t="s">
        <v>147</v>
      </c>
      <c r="AU965" s="206" t="s">
        <v>145</v>
      </c>
      <c r="AV965" s="13" t="s">
        <v>78</v>
      </c>
      <c r="AW965" s="13" t="s">
        <v>30</v>
      </c>
      <c r="AX965" s="13" t="s">
        <v>73</v>
      </c>
      <c r="AY965" s="206" t="s">
        <v>137</v>
      </c>
    </row>
    <row r="966" spans="1:65" s="14" customFormat="1" ht="11.25" x14ac:dyDescent="0.2">
      <c r="B966" s="207"/>
      <c r="C966" s="208"/>
      <c r="D966" s="198" t="s">
        <v>147</v>
      </c>
      <c r="E966" s="209" t="s">
        <v>1</v>
      </c>
      <c r="F966" s="210" t="s">
        <v>138</v>
      </c>
      <c r="G966" s="208"/>
      <c r="H966" s="211">
        <v>3</v>
      </c>
      <c r="I966" s="212"/>
      <c r="J966" s="208"/>
      <c r="K966" s="208"/>
      <c r="L966" s="213"/>
      <c r="M966" s="214"/>
      <c r="N966" s="215"/>
      <c r="O966" s="215"/>
      <c r="P966" s="215"/>
      <c r="Q966" s="215"/>
      <c r="R966" s="215"/>
      <c r="S966" s="215"/>
      <c r="T966" s="216"/>
      <c r="AT966" s="217" t="s">
        <v>147</v>
      </c>
      <c r="AU966" s="217" t="s">
        <v>145</v>
      </c>
      <c r="AV966" s="14" t="s">
        <v>145</v>
      </c>
      <c r="AW966" s="14" t="s">
        <v>30</v>
      </c>
      <c r="AX966" s="14" t="s">
        <v>78</v>
      </c>
      <c r="AY966" s="217" t="s">
        <v>137</v>
      </c>
    </row>
    <row r="967" spans="1:65" s="2" customFormat="1" ht="24.2" customHeight="1" x14ac:dyDescent="0.2">
      <c r="A967" s="34"/>
      <c r="B967" s="35"/>
      <c r="C967" s="229" t="s">
        <v>1288</v>
      </c>
      <c r="D967" s="229" t="s">
        <v>416</v>
      </c>
      <c r="E967" s="230" t="s">
        <v>1289</v>
      </c>
      <c r="F967" s="231" t="s">
        <v>1290</v>
      </c>
      <c r="G967" s="232" t="s">
        <v>143</v>
      </c>
      <c r="H967" s="233">
        <v>3</v>
      </c>
      <c r="I967" s="234"/>
      <c r="J967" s="235">
        <f>ROUND(I967*H967,2)</f>
        <v>0</v>
      </c>
      <c r="K967" s="236"/>
      <c r="L967" s="237"/>
      <c r="M967" s="238" t="s">
        <v>1</v>
      </c>
      <c r="N967" s="239" t="s">
        <v>39</v>
      </c>
      <c r="O967" s="71"/>
      <c r="P967" s="192">
        <f>O967*H967</f>
        <v>0</v>
      </c>
      <c r="Q967" s="192">
        <v>2.0000000000000002E-5</v>
      </c>
      <c r="R967" s="192">
        <f>Q967*H967</f>
        <v>6.0000000000000008E-5</v>
      </c>
      <c r="S967" s="192">
        <v>0</v>
      </c>
      <c r="T967" s="193">
        <f>S967*H967</f>
        <v>0</v>
      </c>
      <c r="U967" s="34"/>
      <c r="V967" s="34"/>
      <c r="W967" s="34"/>
      <c r="X967" s="34"/>
      <c r="Y967" s="34"/>
      <c r="Z967" s="34"/>
      <c r="AA967" s="34"/>
      <c r="AB967" s="34"/>
      <c r="AC967" s="34"/>
      <c r="AD967" s="34"/>
      <c r="AE967" s="34"/>
      <c r="AR967" s="194" t="s">
        <v>149</v>
      </c>
      <c r="AT967" s="194" t="s">
        <v>416</v>
      </c>
      <c r="AU967" s="194" t="s">
        <v>145</v>
      </c>
      <c r="AY967" s="17" t="s">
        <v>137</v>
      </c>
      <c r="BE967" s="195">
        <f>IF(N967="základní",J967,0)</f>
        <v>0</v>
      </c>
      <c r="BF967" s="195">
        <f>IF(N967="snížená",J967,0)</f>
        <v>0</v>
      </c>
      <c r="BG967" s="195">
        <f>IF(N967="zákl. přenesená",J967,0)</f>
        <v>0</v>
      </c>
      <c r="BH967" s="195">
        <f>IF(N967="sníž. přenesená",J967,0)</f>
        <v>0</v>
      </c>
      <c r="BI967" s="195">
        <f>IF(N967="nulová",J967,0)</f>
        <v>0</v>
      </c>
      <c r="BJ967" s="17" t="s">
        <v>145</v>
      </c>
      <c r="BK967" s="195">
        <f>ROUND(I967*H967,2)</f>
        <v>0</v>
      </c>
      <c r="BL967" s="17" t="s">
        <v>144</v>
      </c>
      <c r="BM967" s="194" t="s">
        <v>1291</v>
      </c>
    </row>
    <row r="968" spans="1:65" s="14" customFormat="1" ht="11.25" x14ac:dyDescent="0.2">
      <c r="B968" s="207"/>
      <c r="C968" s="208"/>
      <c r="D968" s="198" t="s">
        <v>147</v>
      </c>
      <c r="E968" s="209" t="s">
        <v>1</v>
      </c>
      <c r="F968" s="210" t="s">
        <v>138</v>
      </c>
      <c r="G968" s="208"/>
      <c r="H968" s="211">
        <v>3</v>
      </c>
      <c r="I968" s="212"/>
      <c r="J968" s="208"/>
      <c r="K968" s="208"/>
      <c r="L968" s="213"/>
      <c r="M968" s="214"/>
      <c r="N968" s="215"/>
      <c r="O968" s="215"/>
      <c r="P968" s="215"/>
      <c r="Q968" s="215"/>
      <c r="R968" s="215"/>
      <c r="S968" s="215"/>
      <c r="T968" s="216"/>
      <c r="AT968" s="217" t="s">
        <v>147</v>
      </c>
      <c r="AU968" s="217" t="s">
        <v>145</v>
      </c>
      <c r="AV968" s="14" t="s">
        <v>145</v>
      </c>
      <c r="AW968" s="14" t="s">
        <v>30</v>
      </c>
      <c r="AX968" s="14" t="s">
        <v>78</v>
      </c>
      <c r="AY968" s="217" t="s">
        <v>137</v>
      </c>
    </row>
    <row r="969" spans="1:65" s="2" customFormat="1" ht="16.5" customHeight="1" x14ac:dyDescent="0.2">
      <c r="A969" s="34"/>
      <c r="B969" s="35"/>
      <c r="C969" s="229" t="s">
        <v>1292</v>
      </c>
      <c r="D969" s="229" t="s">
        <v>416</v>
      </c>
      <c r="E969" s="230" t="s">
        <v>1293</v>
      </c>
      <c r="F969" s="231" t="s">
        <v>1294</v>
      </c>
      <c r="G969" s="232" t="s">
        <v>143</v>
      </c>
      <c r="H969" s="233">
        <v>6</v>
      </c>
      <c r="I969" s="234"/>
      <c r="J969" s="235">
        <f>ROUND(I969*H969,2)</f>
        <v>0</v>
      </c>
      <c r="K969" s="236"/>
      <c r="L969" s="237"/>
      <c r="M969" s="238" t="s">
        <v>1</v>
      </c>
      <c r="N969" s="239" t="s">
        <v>39</v>
      </c>
      <c r="O969" s="71"/>
      <c r="P969" s="192">
        <f>O969*H969</f>
        <v>0</v>
      </c>
      <c r="Q969" s="192">
        <v>5.0000000000000002E-5</v>
      </c>
      <c r="R969" s="192">
        <f>Q969*H969</f>
        <v>3.0000000000000003E-4</v>
      </c>
      <c r="S969" s="192">
        <v>0</v>
      </c>
      <c r="T969" s="193">
        <f>S969*H969</f>
        <v>0</v>
      </c>
      <c r="U969" s="34"/>
      <c r="V969" s="34"/>
      <c r="W969" s="34"/>
      <c r="X969" s="34"/>
      <c r="Y969" s="34"/>
      <c r="Z969" s="34"/>
      <c r="AA969" s="34"/>
      <c r="AB969" s="34"/>
      <c r="AC969" s="34"/>
      <c r="AD969" s="34"/>
      <c r="AE969" s="34"/>
      <c r="AR969" s="194" t="s">
        <v>306</v>
      </c>
      <c r="AT969" s="194" t="s">
        <v>416</v>
      </c>
      <c r="AU969" s="194" t="s">
        <v>145</v>
      </c>
      <c r="AY969" s="17" t="s">
        <v>137</v>
      </c>
      <c r="BE969" s="195">
        <f>IF(N969="základní",J969,0)</f>
        <v>0</v>
      </c>
      <c r="BF969" s="195">
        <f>IF(N969="snížená",J969,0)</f>
        <v>0</v>
      </c>
      <c r="BG969" s="195">
        <f>IF(N969="zákl. přenesená",J969,0)</f>
        <v>0</v>
      </c>
      <c r="BH969" s="195">
        <f>IF(N969="sníž. přenesená",J969,0)</f>
        <v>0</v>
      </c>
      <c r="BI969" s="195">
        <f>IF(N969="nulová",J969,0)</f>
        <v>0</v>
      </c>
      <c r="BJ969" s="17" t="s">
        <v>145</v>
      </c>
      <c r="BK969" s="195">
        <f>ROUND(I969*H969,2)</f>
        <v>0</v>
      </c>
      <c r="BL969" s="17" t="s">
        <v>232</v>
      </c>
      <c r="BM969" s="194" t="s">
        <v>1295</v>
      </c>
    </row>
    <row r="970" spans="1:65" s="14" customFormat="1" ht="11.25" x14ac:dyDescent="0.2">
      <c r="B970" s="207"/>
      <c r="C970" s="208"/>
      <c r="D970" s="198" t="s">
        <v>147</v>
      </c>
      <c r="E970" s="209" t="s">
        <v>1</v>
      </c>
      <c r="F970" s="210" t="s">
        <v>158</v>
      </c>
      <c r="G970" s="208"/>
      <c r="H970" s="211">
        <v>6</v>
      </c>
      <c r="I970" s="212"/>
      <c r="J970" s="208"/>
      <c r="K970" s="208"/>
      <c r="L970" s="213"/>
      <c r="M970" s="214"/>
      <c r="N970" s="215"/>
      <c r="O970" s="215"/>
      <c r="P970" s="215"/>
      <c r="Q970" s="215"/>
      <c r="R970" s="215"/>
      <c r="S970" s="215"/>
      <c r="T970" s="216"/>
      <c r="AT970" s="217" t="s">
        <v>147</v>
      </c>
      <c r="AU970" s="217" t="s">
        <v>145</v>
      </c>
      <c r="AV970" s="14" t="s">
        <v>145</v>
      </c>
      <c r="AW970" s="14" t="s">
        <v>30</v>
      </c>
      <c r="AX970" s="14" t="s">
        <v>78</v>
      </c>
      <c r="AY970" s="217" t="s">
        <v>137</v>
      </c>
    </row>
    <row r="971" spans="1:65" s="2" customFormat="1" ht="21.75" customHeight="1" x14ac:dyDescent="0.2">
      <c r="A971" s="34"/>
      <c r="B971" s="35"/>
      <c r="C971" s="182" t="s">
        <v>1296</v>
      </c>
      <c r="D971" s="182" t="s">
        <v>140</v>
      </c>
      <c r="E971" s="183" t="s">
        <v>1297</v>
      </c>
      <c r="F971" s="184" t="s">
        <v>1298</v>
      </c>
      <c r="G971" s="185" t="s">
        <v>143</v>
      </c>
      <c r="H971" s="186">
        <v>1</v>
      </c>
      <c r="I971" s="187"/>
      <c r="J971" s="188">
        <f>ROUND(I971*H971,2)</f>
        <v>0</v>
      </c>
      <c r="K971" s="189"/>
      <c r="L971" s="39"/>
      <c r="M971" s="190" t="s">
        <v>1</v>
      </c>
      <c r="N971" s="191" t="s">
        <v>39</v>
      </c>
      <c r="O971" s="71"/>
      <c r="P971" s="192">
        <f>O971*H971</f>
        <v>0</v>
      </c>
      <c r="Q971" s="192">
        <v>0</v>
      </c>
      <c r="R971" s="192">
        <f>Q971*H971</f>
        <v>0</v>
      </c>
      <c r="S971" s="192">
        <v>0</v>
      </c>
      <c r="T971" s="193">
        <f>S971*H971</f>
        <v>0</v>
      </c>
      <c r="U971" s="34"/>
      <c r="V971" s="34"/>
      <c r="W971" s="34"/>
      <c r="X971" s="34"/>
      <c r="Y971" s="34"/>
      <c r="Z971" s="34"/>
      <c r="AA971" s="34"/>
      <c r="AB971" s="34"/>
      <c r="AC971" s="34"/>
      <c r="AD971" s="34"/>
      <c r="AE971" s="34"/>
      <c r="AR971" s="194" t="s">
        <v>232</v>
      </c>
      <c r="AT971" s="194" t="s">
        <v>140</v>
      </c>
      <c r="AU971" s="194" t="s">
        <v>145</v>
      </c>
      <c r="AY971" s="17" t="s">
        <v>137</v>
      </c>
      <c r="BE971" s="195">
        <f>IF(N971="základní",J971,0)</f>
        <v>0</v>
      </c>
      <c r="BF971" s="195">
        <f>IF(N971="snížená",J971,0)</f>
        <v>0</v>
      </c>
      <c r="BG971" s="195">
        <f>IF(N971="zákl. přenesená",J971,0)</f>
        <v>0</v>
      </c>
      <c r="BH971" s="195">
        <f>IF(N971="sníž. přenesená",J971,0)</f>
        <v>0</v>
      </c>
      <c r="BI971" s="195">
        <f>IF(N971="nulová",J971,0)</f>
        <v>0</v>
      </c>
      <c r="BJ971" s="17" t="s">
        <v>145</v>
      </c>
      <c r="BK971" s="195">
        <f>ROUND(I971*H971,2)</f>
        <v>0</v>
      </c>
      <c r="BL971" s="17" t="s">
        <v>232</v>
      </c>
      <c r="BM971" s="194" t="s">
        <v>1299</v>
      </c>
    </row>
    <row r="972" spans="1:65" s="14" customFormat="1" ht="11.25" x14ac:dyDescent="0.2">
      <c r="B972" s="207"/>
      <c r="C972" s="208"/>
      <c r="D972" s="198" t="s">
        <v>147</v>
      </c>
      <c r="E972" s="209" t="s">
        <v>1</v>
      </c>
      <c r="F972" s="210" t="s">
        <v>78</v>
      </c>
      <c r="G972" s="208"/>
      <c r="H972" s="211">
        <v>1</v>
      </c>
      <c r="I972" s="212"/>
      <c r="J972" s="208"/>
      <c r="K972" s="208"/>
      <c r="L972" s="213"/>
      <c r="M972" s="214"/>
      <c r="N972" s="215"/>
      <c r="O972" s="215"/>
      <c r="P972" s="215"/>
      <c r="Q972" s="215"/>
      <c r="R972" s="215"/>
      <c r="S972" s="215"/>
      <c r="T972" s="216"/>
      <c r="AT972" s="217" t="s">
        <v>147</v>
      </c>
      <c r="AU972" s="217" t="s">
        <v>145</v>
      </c>
      <c r="AV972" s="14" t="s">
        <v>145</v>
      </c>
      <c r="AW972" s="14" t="s">
        <v>30</v>
      </c>
      <c r="AX972" s="14" t="s">
        <v>78</v>
      </c>
      <c r="AY972" s="217" t="s">
        <v>137</v>
      </c>
    </row>
    <row r="973" spans="1:65" s="2" customFormat="1" ht="16.5" customHeight="1" x14ac:dyDescent="0.2">
      <c r="A973" s="34"/>
      <c r="B973" s="35"/>
      <c r="C973" s="182" t="s">
        <v>1300</v>
      </c>
      <c r="D973" s="182" t="s">
        <v>140</v>
      </c>
      <c r="E973" s="183" t="s">
        <v>1301</v>
      </c>
      <c r="F973" s="184" t="s">
        <v>1302</v>
      </c>
      <c r="G973" s="185" t="s">
        <v>143</v>
      </c>
      <c r="H973" s="186">
        <v>1</v>
      </c>
      <c r="I973" s="187"/>
      <c r="J973" s="188">
        <f>ROUND(I973*H973,2)</f>
        <v>0</v>
      </c>
      <c r="K973" s="189"/>
      <c r="L973" s="39"/>
      <c r="M973" s="190" t="s">
        <v>1</v>
      </c>
      <c r="N973" s="191" t="s">
        <v>39</v>
      </c>
      <c r="O973" s="71"/>
      <c r="P973" s="192">
        <f>O973*H973</f>
        <v>0</v>
      </c>
      <c r="Q973" s="192">
        <v>0</v>
      </c>
      <c r="R973" s="192">
        <f>Q973*H973</f>
        <v>0</v>
      </c>
      <c r="S973" s="192">
        <v>1.5E-3</v>
      </c>
      <c r="T973" s="193">
        <f>S973*H973</f>
        <v>1.5E-3</v>
      </c>
      <c r="U973" s="34"/>
      <c r="V973" s="34"/>
      <c r="W973" s="34"/>
      <c r="X973" s="34"/>
      <c r="Y973" s="34"/>
      <c r="Z973" s="34"/>
      <c r="AA973" s="34"/>
      <c r="AB973" s="34"/>
      <c r="AC973" s="34"/>
      <c r="AD973" s="34"/>
      <c r="AE973" s="34"/>
      <c r="AR973" s="194" t="s">
        <v>232</v>
      </c>
      <c r="AT973" s="194" t="s">
        <v>140</v>
      </c>
      <c r="AU973" s="194" t="s">
        <v>145</v>
      </c>
      <c r="AY973" s="17" t="s">
        <v>137</v>
      </c>
      <c r="BE973" s="195">
        <f>IF(N973="základní",J973,0)</f>
        <v>0</v>
      </c>
      <c r="BF973" s="195">
        <f>IF(N973="snížená",J973,0)</f>
        <v>0</v>
      </c>
      <c r="BG973" s="195">
        <f>IF(N973="zákl. přenesená",J973,0)</f>
        <v>0</v>
      </c>
      <c r="BH973" s="195">
        <f>IF(N973="sníž. přenesená",J973,0)</f>
        <v>0</v>
      </c>
      <c r="BI973" s="195">
        <f>IF(N973="nulová",J973,0)</f>
        <v>0</v>
      </c>
      <c r="BJ973" s="17" t="s">
        <v>145</v>
      </c>
      <c r="BK973" s="195">
        <f>ROUND(I973*H973,2)</f>
        <v>0</v>
      </c>
      <c r="BL973" s="17" t="s">
        <v>232</v>
      </c>
      <c r="BM973" s="194" t="s">
        <v>1303</v>
      </c>
    </row>
    <row r="974" spans="1:65" s="14" customFormat="1" ht="11.25" x14ac:dyDescent="0.2">
      <c r="B974" s="207"/>
      <c r="C974" s="208"/>
      <c r="D974" s="198" t="s">
        <v>147</v>
      </c>
      <c r="E974" s="209" t="s">
        <v>1</v>
      </c>
      <c r="F974" s="210" t="s">
        <v>78</v>
      </c>
      <c r="G974" s="208"/>
      <c r="H974" s="211">
        <v>1</v>
      </c>
      <c r="I974" s="212"/>
      <c r="J974" s="208"/>
      <c r="K974" s="208"/>
      <c r="L974" s="213"/>
      <c r="M974" s="214"/>
      <c r="N974" s="215"/>
      <c r="O974" s="215"/>
      <c r="P974" s="215"/>
      <c r="Q974" s="215"/>
      <c r="R974" s="215"/>
      <c r="S974" s="215"/>
      <c r="T974" s="216"/>
      <c r="AT974" s="217" t="s">
        <v>147</v>
      </c>
      <c r="AU974" s="217" t="s">
        <v>145</v>
      </c>
      <c r="AV974" s="14" t="s">
        <v>145</v>
      </c>
      <c r="AW974" s="14" t="s">
        <v>30</v>
      </c>
      <c r="AX974" s="14" t="s">
        <v>78</v>
      </c>
      <c r="AY974" s="217" t="s">
        <v>137</v>
      </c>
    </row>
    <row r="975" spans="1:65" s="2" customFormat="1" ht="16.5" customHeight="1" x14ac:dyDescent="0.2">
      <c r="A975" s="34"/>
      <c r="B975" s="35"/>
      <c r="C975" s="182" t="s">
        <v>1304</v>
      </c>
      <c r="D975" s="182" t="s">
        <v>140</v>
      </c>
      <c r="E975" s="183" t="s">
        <v>1305</v>
      </c>
      <c r="F975" s="184" t="s">
        <v>1306</v>
      </c>
      <c r="G975" s="185" t="s">
        <v>143</v>
      </c>
      <c r="H975" s="186">
        <v>2</v>
      </c>
      <c r="I975" s="187"/>
      <c r="J975" s="188">
        <f>ROUND(I975*H975,2)</f>
        <v>0</v>
      </c>
      <c r="K975" s="189"/>
      <c r="L975" s="39"/>
      <c r="M975" s="190" t="s">
        <v>1</v>
      </c>
      <c r="N975" s="191" t="s">
        <v>39</v>
      </c>
      <c r="O975" s="71"/>
      <c r="P975" s="192">
        <f>O975*H975</f>
        <v>0</v>
      </c>
      <c r="Q975" s="192">
        <v>0</v>
      </c>
      <c r="R975" s="192">
        <f>Q975*H975</f>
        <v>0</v>
      </c>
      <c r="S975" s="192">
        <v>2.0000000000000001E-4</v>
      </c>
      <c r="T975" s="193">
        <f>S975*H975</f>
        <v>4.0000000000000002E-4</v>
      </c>
      <c r="U975" s="34"/>
      <c r="V975" s="34"/>
      <c r="W975" s="34"/>
      <c r="X975" s="34"/>
      <c r="Y975" s="34"/>
      <c r="Z975" s="34"/>
      <c r="AA975" s="34"/>
      <c r="AB975" s="34"/>
      <c r="AC975" s="34"/>
      <c r="AD975" s="34"/>
      <c r="AE975" s="34"/>
      <c r="AR975" s="194" t="s">
        <v>232</v>
      </c>
      <c r="AT975" s="194" t="s">
        <v>140</v>
      </c>
      <c r="AU975" s="194" t="s">
        <v>145</v>
      </c>
      <c r="AY975" s="17" t="s">
        <v>137</v>
      </c>
      <c r="BE975" s="195">
        <f>IF(N975="základní",J975,0)</f>
        <v>0</v>
      </c>
      <c r="BF975" s="195">
        <f>IF(N975="snížená",J975,0)</f>
        <v>0</v>
      </c>
      <c r="BG975" s="195">
        <f>IF(N975="zákl. přenesená",J975,0)</f>
        <v>0</v>
      </c>
      <c r="BH975" s="195">
        <f>IF(N975="sníž. přenesená",J975,0)</f>
        <v>0</v>
      </c>
      <c r="BI975" s="195">
        <f>IF(N975="nulová",J975,0)</f>
        <v>0</v>
      </c>
      <c r="BJ975" s="17" t="s">
        <v>145</v>
      </c>
      <c r="BK975" s="195">
        <f>ROUND(I975*H975,2)</f>
        <v>0</v>
      </c>
      <c r="BL975" s="17" t="s">
        <v>232</v>
      </c>
      <c r="BM975" s="194" t="s">
        <v>1307</v>
      </c>
    </row>
    <row r="976" spans="1:65" s="13" customFormat="1" ht="11.25" x14ac:dyDescent="0.2">
      <c r="B976" s="196"/>
      <c r="C976" s="197"/>
      <c r="D976" s="198" t="s">
        <v>147</v>
      </c>
      <c r="E976" s="199" t="s">
        <v>1</v>
      </c>
      <c r="F976" s="200" t="s">
        <v>1308</v>
      </c>
      <c r="G976" s="197"/>
      <c r="H976" s="199" t="s">
        <v>1</v>
      </c>
      <c r="I976" s="201"/>
      <c r="J976" s="197"/>
      <c r="K976" s="197"/>
      <c r="L976" s="202"/>
      <c r="M976" s="203"/>
      <c r="N976" s="204"/>
      <c r="O976" s="204"/>
      <c r="P976" s="204"/>
      <c r="Q976" s="204"/>
      <c r="R976" s="204"/>
      <c r="S976" s="204"/>
      <c r="T976" s="205"/>
      <c r="AT976" s="206" t="s">
        <v>147</v>
      </c>
      <c r="AU976" s="206" t="s">
        <v>145</v>
      </c>
      <c r="AV976" s="13" t="s">
        <v>78</v>
      </c>
      <c r="AW976" s="13" t="s">
        <v>30</v>
      </c>
      <c r="AX976" s="13" t="s">
        <v>73</v>
      </c>
      <c r="AY976" s="206" t="s">
        <v>137</v>
      </c>
    </row>
    <row r="977" spans="1:65" s="14" customFormat="1" ht="11.25" x14ac:dyDescent="0.2">
      <c r="B977" s="207"/>
      <c r="C977" s="208"/>
      <c r="D977" s="198" t="s">
        <v>147</v>
      </c>
      <c r="E977" s="209" t="s">
        <v>1</v>
      </c>
      <c r="F977" s="210" t="s">
        <v>78</v>
      </c>
      <c r="G977" s="208"/>
      <c r="H977" s="211">
        <v>1</v>
      </c>
      <c r="I977" s="212"/>
      <c r="J977" s="208"/>
      <c r="K977" s="208"/>
      <c r="L977" s="213"/>
      <c r="M977" s="214"/>
      <c r="N977" s="215"/>
      <c r="O977" s="215"/>
      <c r="P977" s="215"/>
      <c r="Q977" s="215"/>
      <c r="R977" s="215"/>
      <c r="S977" s="215"/>
      <c r="T977" s="216"/>
      <c r="AT977" s="217" t="s">
        <v>147</v>
      </c>
      <c r="AU977" s="217" t="s">
        <v>145</v>
      </c>
      <c r="AV977" s="14" t="s">
        <v>145</v>
      </c>
      <c r="AW977" s="14" t="s">
        <v>30</v>
      </c>
      <c r="AX977" s="14" t="s">
        <v>73</v>
      </c>
      <c r="AY977" s="217" t="s">
        <v>137</v>
      </c>
    </row>
    <row r="978" spans="1:65" s="13" customFormat="1" ht="11.25" x14ac:dyDescent="0.2">
      <c r="B978" s="196"/>
      <c r="C978" s="197"/>
      <c r="D978" s="198" t="s">
        <v>147</v>
      </c>
      <c r="E978" s="199" t="s">
        <v>1</v>
      </c>
      <c r="F978" s="200" t="s">
        <v>1309</v>
      </c>
      <c r="G978" s="197"/>
      <c r="H978" s="199" t="s">
        <v>1</v>
      </c>
      <c r="I978" s="201"/>
      <c r="J978" s="197"/>
      <c r="K978" s="197"/>
      <c r="L978" s="202"/>
      <c r="M978" s="203"/>
      <c r="N978" s="204"/>
      <c r="O978" s="204"/>
      <c r="P978" s="204"/>
      <c r="Q978" s="204"/>
      <c r="R978" s="204"/>
      <c r="S978" s="204"/>
      <c r="T978" s="205"/>
      <c r="AT978" s="206" t="s">
        <v>147</v>
      </c>
      <c r="AU978" s="206" t="s">
        <v>145</v>
      </c>
      <c r="AV978" s="13" t="s">
        <v>78</v>
      </c>
      <c r="AW978" s="13" t="s">
        <v>30</v>
      </c>
      <c r="AX978" s="13" t="s">
        <v>73</v>
      </c>
      <c r="AY978" s="206" t="s">
        <v>137</v>
      </c>
    </row>
    <row r="979" spans="1:65" s="14" customFormat="1" ht="11.25" x14ac:dyDescent="0.2">
      <c r="B979" s="207"/>
      <c r="C979" s="208"/>
      <c r="D979" s="198" t="s">
        <v>147</v>
      </c>
      <c r="E979" s="209" t="s">
        <v>1</v>
      </c>
      <c r="F979" s="210" t="s">
        <v>78</v>
      </c>
      <c r="G979" s="208"/>
      <c r="H979" s="211">
        <v>1</v>
      </c>
      <c r="I979" s="212"/>
      <c r="J979" s="208"/>
      <c r="K979" s="208"/>
      <c r="L979" s="213"/>
      <c r="M979" s="214"/>
      <c r="N979" s="215"/>
      <c r="O979" s="215"/>
      <c r="P979" s="215"/>
      <c r="Q979" s="215"/>
      <c r="R979" s="215"/>
      <c r="S979" s="215"/>
      <c r="T979" s="216"/>
      <c r="AT979" s="217" t="s">
        <v>147</v>
      </c>
      <c r="AU979" s="217" t="s">
        <v>145</v>
      </c>
      <c r="AV979" s="14" t="s">
        <v>145</v>
      </c>
      <c r="AW979" s="14" t="s">
        <v>30</v>
      </c>
      <c r="AX979" s="14" t="s">
        <v>73</v>
      </c>
      <c r="AY979" s="217" t="s">
        <v>137</v>
      </c>
    </row>
    <row r="980" spans="1:65" s="15" customFormat="1" ht="11.25" x14ac:dyDescent="0.2">
      <c r="B980" s="218"/>
      <c r="C980" s="219"/>
      <c r="D980" s="198" t="s">
        <v>147</v>
      </c>
      <c r="E980" s="220" t="s">
        <v>1</v>
      </c>
      <c r="F980" s="221" t="s">
        <v>150</v>
      </c>
      <c r="G980" s="219"/>
      <c r="H980" s="222">
        <v>2</v>
      </c>
      <c r="I980" s="223"/>
      <c r="J980" s="219"/>
      <c r="K980" s="219"/>
      <c r="L980" s="224"/>
      <c r="M980" s="225"/>
      <c r="N980" s="226"/>
      <c r="O980" s="226"/>
      <c r="P980" s="226"/>
      <c r="Q980" s="226"/>
      <c r="R980" s="226"/>
      <c r="S980" s="226"/>
      <c r="T980" s="227"/>
      <c r="AT980" s="228" t="s">
        <v>147</v>
      </c>
      <c r="AU980" s="228" t="s">
        <v>145</v>
      </c>
      <c r="AV980" s="15" t="s">
        <v>144</v>
      </c>
      <c r="AW980" s="15" t="s">
        <v>30</v>
      </c>
      <c r="AX980" s="15" t="s">
        <v>78</v>
      </c>
      <c r="AY980" s="228" t="s">
        <v>137</v>
      </c>
    </row>
    <row r="981" spans="1:65" s="2" customFormat="1" ht="24.2" customHeight="1" x14ac:dyDescent="0.2">
      <c r="A981" s="34"/>
      <c r="B981" s="35"/>
      <c r="C981" s="182" t="s">
        <v>1310</v>
      </c>
      <c r="D981" s="182" t="s">
        <v>140</v>
      </c>
      <c r="E981" s="183" t="s">
        <v>1311</v>
      </c>
      <c r="F981" s="184" t="s">
        <v>1312</v>
      </c>
      <c r="G981" s="185" t="s">
        <v>143</v>
      </c>
      <c r="H981" s="186">
        <v>3</v>
      </c>
      <c r="I981" s="187"/>
      <c r="J981" s="188">
        <f>ROUND(I981*H981,2)</f>
        <v>0</v>
      </c>
      <c r="K981" s="189"/>
      <c r="L981" s="39"/>
      <c r="M981" s="190" t="s">
        <v>1</v>
      </c>
      <c r="N981" s="191" t="s">
        <v>39</v>
      </c>
      <c r="O981" s="71"/>
      <c r="P981" s="192">
        <f>O981*H981</f>
        <v>0</v>
      </c>
      <c r="Q981" s="192">
        <v>0</v>
      </c>
      <c r="R981" s="192">
        <f>Q981*H981</f>
        <v>0</v>
      </c>
      <c r="S981" s="192">
        <v>0</v>
      </c>
      <c r="T981" s="193">
        <f>S981*H981</f>
        <v>0</v>
      </c>
      <c r="U981" s="34"/>
      <c r="V981" s="34"/>
      <c r="W981" s="34"/>
      <c r="X981" s="34"/>
      <c r="Y981" s="34"/>
      <c r="Z981" s="34"/>
      <c r="AA981" s="34"/>
      <c r="AB981" s="34"/>
      <c r="AC981" s="34"/>
      <c r="AD981" s="34"/>
      <c r="AE981" s="34"/>
      <c r="AR981" s="194" t="s">
        <v>232</v>
      </c>
      <c r="AT981" s="194" t="s">
        <v>140</v>
      </c>
      <c r="AU981" s="194" t="s">
        <v>145</v>
      </c>
      <c r="AY981" s="17" t="s">
        <v>137</v>
      </c>
      <c r="BE981" s="195">
        <f>IF(N981="základní",J981,0)</f>
        <v>0</v>
      </c>
      <c r="BF981" s="195">
        <f>IF(N981="snížená",J981,0)</f>
        <v>0</v>
      </c>
      <c r="BG981" s="195">
        <f>IF(N981="zákl. přenesená",J981,0)</f>
        <v>0</v>
      </c>
      <c r="BH981" s="195">
        <f>IF(N981="sníž. přenesená",J981,0)</f>
        <v>0</v>
      </c>
      <c r="BI981" s="195">
        <f>IF(N981="nulová",J981,0)</f>
        <v>0</v>
      </c>
      <c r="BJ981" s="17" t="s">
        <v>145</v>
      </c>
      <c r="BK981" s="195">
        <f>ROUND(I981*H981,2)</f>
        <v>0</v>
      </c>
      <c r="BL981" s="17" t="s">
        <v>232</v>
      </c>
      <c r="BM981" s="194" t="s">
        <v>1313</v>
      </c>
    </row>
    <row r="982" spans="1:65" s="13" customFormat="1" ht="11.25" x14ac:dyDescent="0.2">
      <c r="B982" s="196"/>
      <c r="C982" s="197"/>
      <c r="D982" s="198" t="s">
        <v>147</v>
      </c>
      <c r="E982" s="199" t="s">
        <v>1</v>
      </c>
      <c r="F982" s="200" t="s">
        <v>1314</v>
      </c>
      <c r="G982" s="197"/>
      <c r="H982" s="199" t="s">
        <v>1</v>
      </c>
      <c r="I982" s="201"/>
      <c r="J982" s="197"/>
      <c r="K982" s="197"/>
      <c r="L982" s="202"/>
      <c r="M982" s="203"/>
      <c r="N982" s="204"/>
      <c r="O982" s="204"/>
      <c r="P982" s="204"/>
      <c r="Q982" s="204"/>
      <c r="R982" s="204"/>
      <c r="S982" s="204"/>
      <c r="T982" s="205"/>
      <c r="AT982" s="206" t="s">
        <v>147</v>
      </c>
      <c r="AU982" s="206" t="s">
        <v>145</v>
      </c>
      <c r="AV982" s="13" t="s">
        <v>78</v>
      </c>
      <c r="AW982" s="13" t="s">
        <v>30</v>
      </c>
      <c r="AX982" s="13" t="s">
        <v>73</v>
      </c>
      <c r="AY982" s="206" t="s">
        <v>137</v>
      </c>
    </row>
    <row r="983" spans="1:65" s="14" customFormat="1" ht="11.25" x14ac:dyDescent="0.2">
      <c r="B983" s="207"/>
      <c r="C983" s="208"/>
      <c r="D983" s="198" t="s">
        <v>147</v>
      </c>
      <c r="E983" s="209" t="s">
        <v>1</v>
      </c>
      <c r="F983" s="210" t="s">
        <v>515</v>
      </c>
      <c r="G983" s="208"/>
      <c r="H983" s="211">
        <v>3</v>
      </c>
      <c r="I983" s="212"/>
      <c r="J983" s="208"/>
      <c r="K983" s="208"/>
      <c r="L983" s="213"/>
      <c r="M983" s="214"/>
      <c r="N983" s="215"/>
      <c r="O983" s="215"/>
      <c r="P983" s="215"/>
      <c r="Q983" s="215"/>
      <c r="R983" s="215"/>
      <c r="S983" s="215"/>
      <c r="T983" s="216"/>
      <c r="AT983" s="217" t="s">
        <v>147</v>
      </c>
      <c r="AU983" s="217" t="s">
        <v>145</v>
      </c>
      <c r="AV983" s="14" t="s">
        <v>145</v>
      </c>
      <c r="AW983" s="14" t="s">
        <v>30</v>
      </c>
      <c r="AX983" s="14" t="s">
        <v>78</v>
      </c>
      <c r="AY983" s="217" t="s">
        <v>137</v>
      </c>
    </row>
    <row r="984" spans="1:65" s="2" customFormat="1" ht="24.2" customHeight="1" x14ac:dyDescent="0.2">
      <c r="A984" s="34"/>
      <c r="B984" s="35"/>
      <c r="C984" s="229" t="s">
        <v>1315</v>
      </c>
      <c r="D984" s="229" t="s">
        <v>416</v>
      </c>
      <c r="E984" s="230" t="s">
        <v>1316</v>
      </c>
      <c r="F984" s="231" t="s">
        <v>1317</v>
      </c>
      <c r="G984" s="232" t="s">
        <v>143</v>
      </c>
      <c r="H984" s="233">
        <v>3</v>
      </c>
      <c r="I984" s="234"/>
      <c r="J984" s="235">
        <f>ROUND(I984*H984,2)</f>
        <v>0</v>
      </c>
      <c r="K984" s="236"/>
      <c r="L984" s="237"/>
      <c r="M984" s="238" t="s">
        <v>1</v>
      </c>
      <c r="N984" s="239" t="s">
        <v>39</v>
      </c>
      <c r="O984" s="71"/>
      <c r="P984" s="192">
        <f>O984*H984</f>
        <v>0</v>
      </c>
      <c r="Q984" s="192">
        <v>4.8000000000000001E-4</v>
      </c>
      <c r="R984" s="192">
        <f>Q984*H984</f>
        <v>1.4400000000000001E-3</v>
      </c>
      <c r="S984" s="192">
        <v>0</v>
      </c>
      <c r="T984" s="193">
        <f>S984*H984</f>
        <v>0</v>
      </c>
      <c r="U984" s="34"/>
      <c r="V984" s="34"/>
      <c r="W984" s="34"/>
      <c r="X984" s="34"/>
      <c r="Y984" s="34"/>
      <c r="Z984" s="34"/>
      <c r="AA984" s="34"/>
      <c r="AB984" s="34"/>
      <c r="AC984" s="34"/>
      <c r="AD984" s="34"/>
      <c r="AE984" s="34"/>
      <c r="AR984" s="194" t="s">
        <v>306</v>
      </c>
      <c r="AT984" s="194" t="s">
        <v>416</v>
      </c>
      <c r="AU984" s="194" t="s">
        <v>145</v>
      </c>
      <c r="AY984" s="17" t="s">
        <v>137</v>
      </c>
      <c r="BE984" s="195">
        <f>IF(N984="základní",J984,0)</f>
        <v>0</v>
      </c>
      <c r="BF984" s="195">
        <f>IF(N984="snížená",J984,0)</f>
        <v>0</v>
      </c>
      <c r="BG984" s="195">
        <f>IF(N984="zákl. přenesená",J984,0)</f>
        <v>0</v>
      </c>
      <c r="BH984" s="195">
        <f>IF(N984="sníž. přenesená",J984,0)</f>
        <v>0</v>
      </c>
      <c r="BI984" s="195">
        <f>IF(N984="nulová",J984,0)</f>
        <v>0</v>
      </c>
      <c r="BJ984" s="17" t="s">
        <v>145</v>
      </c>
      <c r="BK984" s="195">
        <f>ROUND(I984*H984,2)</f>
        <v>0</v>
      </c>
      <c r="BL984" s="17" t="s">
        <v>232</v>
      </c>
      <c r="BM984" s="194" t="s">
        <v>1318</v>
      </c>
    </row>
    <row r="985" spans="1:65" s="14" customFormat="1" ht="11.25" x14ac:dyDescent="0.2">
      <c r="B985" s="207"/>
      <c r="C985" s="208"/>
      <c r="D985" s="198" t="s">
        <v>147</v>
      </c>
      <c r="E985" s="209" t="s">
        <v>1</v>
      </c>
      <c r="F985" s="210" t="s">
        <v>138</v>
      </c>
      <c r="G985" s="208"/>
      <c r="H985" s="211">
        <v>3</v>
      </c>
      <c r="I985" s="212"/>
      <c r="J985" s="208"/>
      <c r="K985" s="208"/>
      <c r="L985" s="213"/>
      <c r="M985" s="214"/>
      <c r="N985" s="215"/>
      <c r="O985" s="215"/>
      <c r="P985" s="215"/>
      <c r="Q985" s="215"/>
      <c r="R985" s="215"/>
      <c r="S985" s="215"/>
      <c r="T985" s="216"/>
      <c r="AT985" s="217" t="s">
        <v>147</v>
      </c>
      <c r="AU985" s="217" t="s">
        <v>145</v>
      </c>
      <c r="AV985" s="14" t="s">
        <v>145</v>
      </c>
      <c r="AW985" s="14" t="s">
        <v>30</v>
      </c>
      <c r="AX985" s="14" t="s">
        <v>78</v>
      </c>
      <c r="AY985" s="217" t="s">
        <v>137</v>
      </c>
    </row>
    <row r="986" spans="1:65" s="2" customFormat="1" ht="33" customHeight="1" x14ac:dyDescent="0.2">
      <c r="A986" s="34"/>
      <c r="B986" s="35"/>
      <c r="C986" s="182" t="s">
        <v>1319</v>
      </c>
      <c r="D986" s="182" t="s">
        <v>140</v>
      </c>
      <c r="E986" s="183" t="s">
        <v>1320</v>
      </c>
      <c r="F986" s="184" t="s">
        <v>1321</v>
      </c>
      <c r="G986" s="185" t="s">
        <v>143</v>
      </c>
      <c r="H986" s="186">
        <v>1</v>
      </c>
      <c r="I986" s="187"/>
      <c r="J986" s="188">
        <f>ROUND(I986*H986,2)</f>
        <v>0</v>
      </c>
      <c r="K986" s="189"/>
      <c r="L986" s="39"/>
      <c r="M986" s="190" t="s">
        <v>1</v>
      </c>
      <c r="N986" s="191" t="s">
        <v>39</v>
      </c>
      <c r="O986" s="71"/>
      <c r="P986" s="192">
        <f>O986*H986</f>
        <v>0</v>
      </c>
      <c r="Q986" s="192">
        <v>0</v>
      </c>
      <c r="R986" s="192">
        <f>Q986*H986</f>
        <v>0</v>
      </c>
      <c r="S986" s="192">
        <v>0</v>
      </c>
      <c r="T986" s="193">
        <f>S986*H986</f>
        <v>0</v>
      </c>
      <c r="U986" s="34"/>
      <c r="V986" s="34"/>
      <c r="W986" s="34"/>
      <c r="X986" s="34"/>
      <c r="Y986" s="34"/>
      <c r="Z986" s="34"/>
      <c r="AA986" s="34"/>
      <c r="AB986" s="34"/>
      <c r="AC986" s="34"/>
      <c r="AD986" s="34"/>
      <c r="AE986" s="34"/>
      <c r="AR986" s="194" t="s">
        <v>232</v>
      </c>
      <c r="AT986" s="194" t="s">
        <v>140</v>
      </c>
      <c r="AU986" s="194" t="s">
        <v>145</v>
      </c>
      <c r="AY986" s="17" t="s">
        <v>137</v>
      </c>
      <c r="BE986" s="195">
        <f>IF(N986="základní",J986,0)</f>
        <v>0</v>
      </c>
      <c r="BF986" s="195">
        <f>IF(N986="snížená",J986,0)</f>
        <v>0</v>
      </c>
      <c r="BG986" s="195">
        <f>IF(N986="zákl. přenesená",J986,0)</f>
        <v>0</v>
      </c>
      <c r="BH986" s="195">
        <f>IF(N986="sníž. přenesená",J986,0)</f>
        <v>0</v>
      </c>
      <c r="BI986" s="195">
        <f>IF(N986="nulová",J986,0)</f>
        <v>0</v>
      </c>
      <c r="BJ986" s="17" t="s">
        <v>145</v>
      </c>
      <c r="BK986" s="195">
        <f>ROUND(I986*H986,2)</f>
        <v>0</v>
      </c>
      <c r="BL986" s="17" t="s">
        <v>232</v>
      </c>
      <c r="BM986" s="194" t="s">
        <v>1322</v>
      </c>
    </row>
    <row r="987" spans="1:65" s="13" customFormat="1" ht="11.25" x14ac:dyDescent="0.2">
      <c r="B987" s="196"/>
      <c r="C987" s="197"/>
      <c r="D987" s="198" t="s">
        <v>147</v>
      </c>
      <c r="E987" s="199" t="s">
        <v>1</v>
      </c>
      <c r="F987" s="200" t="s">
        <v>299</v>
      </c>
      <c r="G987" s="197"/>
      <c r="H987" s="199" t="s">
        <v>1</v>
      </c>
      <c r="I987" s="201"/>
      <c r="J987" s="197"/>
      <c r="K987" s="197"/>
      <c r="L987" s="202"/>
      <c r="M987" s="203"/>
      <c r="N987" s="204"/>
      <c r="O987" s="204"/>
      <c r="P987" s="204"/>
      <c r="Q987" s="204"/>
      <c r="R987" s="204"/>
      <c r="S987" s="204"/>
      <c r="T987" s="205"/>
      <c r="AT987" s="206" t="s">
        <v>147</v>
      </c>
      <c r="AU987" s="206" t="s">
        <v>145</v>
      </c>
      <c r="AV987" s="13" t="s">
        <v>78</v>
      </c>
      <c r="AW987" s="13" t="s">
        <v>30</v>
      </c>
      <c r="AX987" s="13" t="s">
        <v>73</v>
      </c>
      <c r="AY987" s="206" t="s">
        <v>137</v>
      </c>
    </row>
    <row r="988" spans="1:65" s="14" customFormat="1" ht="11.25" x14ac:dyDescent="0.2">
      <c r="B988" s="207"/>
      <c r="C988" s="208"/>
      <c r="D988" s="198" t="s">
        <v>147</v>
      </c>
      <c r="E988" s="209" t="s">
        <v>1</v>
      </c>
      <c r="F988" s="210" t="s">
        <v>78</v>
      </c>
      <c r="G988" s="208"/>
      <c r="H988" s="211">
        <v>1</v>
      </c>
      <c r="I988" s="212"/>
      <c r="J988" s="208"/>
      <c r="K988" s="208"/>
      <c r="L988" s="213"/>
      <c r="M988" s="214"/>
      <c r="N988" s="215"/>
      <c r="O988" s="215"/>
      <c r="P988" s="215"/>
      <c r="Q988" s="215"/>
      <c r="R988" s="215"/>
      <c r="S988" s="215"/>
      <c r="T988" s="216"/>
      <c r="AT988" s="217" t="s">
        <v>147</v>
      </c>
      <c r="AU988" s="217" t="s">
        <v>145</v>
      </c>
      <c r="AV988" s="14" t="s">
        <v>145</v>
      </c>
      <c r="AW988" s="14" t="s">
        <v>30</v>
      </c>
      <c r="AX988" s="14" t="s">
        <v>73</v>
      </c>
      <c r="AY988" s="217" t="s">
        <v>137</v>
      </c>
    </row>
    <row r="989" spans="1:65" s="15" customFormat="1" ht="11.25" x14ac:dyDescent="0.2">
      <c r="B989" s="218"/>
      <c r="C989" s="219"/>
      <c r="D989" s="198" t="s">
        <v>147</v>
      </c>
      <c r="E989" s="220" t="s">
        <v>1</v>
      </c>
      <c r="F989" s="221" t="s">
        <v>150</v>
      </c>
      <c r="G989" s="219"/>
      <c r="H989" s="222">
        <v>1</v>
      </c>
      <c r="I989" s="223"/>
      <c r="J989" s="219"/>
      <c r="K989" s="219"/>
      <c r="L989" s="224"/>
      <c r="M989" s="225"/>
      <c r="N989" s="226"/>
      <c r="O989" s="226"/>
      <c r="P989" s="226"/>
      <c r="Q989" s="226"/>
      <c r="R989" s="226"/>
      <c r="S989" s="226"/>
      <c r="T989" s="227"/>
      <c r="AT989" s="228" t="s">
        <v>147</v>
      </c>
      <c r="AU989" s="228" t="s">
        <v>145</v>
      </c>
      <c r="AV989" s="15" t="s">
        <v>144</v>
      </c>
      <c r="AW989" s="15" t="s">
        <v>30</v>
      </c>
      <c r="AX989" s="15" t="s">
        <v>78</v>
      </c>
      <c r="AY989" s="228" t="s">
        <v>137</v>
      </c>
    </row>
    <row r="990" spans="1:65" s="2" customFormat="1" ht="24.2" customHeight="1" x14ac:dyDescent="0.2">
      <c r="A990" s="34"/>
      <c r="B990" s="35"/>
      <c r="C990" s="229" t="s">
        <v>1323</v>
      </c>
      <c r="D990" s="229" t="s">
        <v>416</v>
      </c>
      <c r="E990" s="230" t="s">
        <v>1324</v>
      </c>
      <c r="F990" s="231" t="s">
        <v>1325</v>
      </c>
      <c r="G990" s="232" t="s">
        <v>143</v>
      </c>
      <c r="H990" s="233">
        <v>1</v>
      </c>
      <c r="I990" s="234"/>
      <c r="J990" s="235">
        <f>ROUND(I990*H990,2)</f>
        <v>0</v>
      </c>
      <c r="K990" s="236"/>
      <c r="L990" s="237"/>
      <c r="M990" s="238" t="s">
        <v>1</v>
      </c>
      <c r="N990" s="239" t="s">
        <v>39</v>
      </c>
      <c r="O990" s="71"/>
      <c r="P990" s="192">
        <f>O990*H990</f>
        <v>0</v>
      </c>
      <c r="Q990" s="192">
        <v>3.1E-4</v>
      </c>
      <c r="R990" s="192">
        <f>Q990*H990</f>
        <v>3.1E-4</v>
      </c>
      <c r="S990" s="192">
        <v>0</v>
      </c>
      <c r="T990" s="193">
        <f>S990*H990</f>
        <v>0</v>
      </c>
      <c r="U990" s="34"/>
      <c r="V990" s="34"/>
      <c r="W990" s="34"/>
      <c r="X990" s="34"/>
      <c r="Y990" s="34"/>
      <c r="Z990" s="34"/>
      <c r="AA990" s="34"/>
      <c r="AB990" s="34"/>
      <c r="AC990" s="34"/>
      <c r="AD990" s="34"/>
      <c r="AE990" s="34"/>
      <c r="AR990" s="194" t="s">
        <v>306</v>
      </c>
      <c r="AT990" s="194" t="s">
        <v>416</v>
      </c>
      <c r="AU990" s="194" t="s">
        <v>145</v>
      </c>
      <c r="AY990" s="17" t="s">
        <v>137</v>
      </c>
      <c r="BE990" s="195">
        <f>IF(N990="základní",J990,0)</f>
        <v>0</v>
      </c>
      <c r="BF990" s="195">
        <f>IF(N990="snížená",J990,0)</f>
        <v>0</v>
      </c>
      <c r="BG990" s="195">
        <f>IF(N990="zákl. přenesená",J990,0)</f>
        <v>0</v>
      </c>
      <c r="BH990" s="195">
        <f>IF(N990="sníž. přenesená",J990,0)</f>
        <v>0</v>
      </c>
      <c r="BI990" s="195">
        <f>IF(N990="nulová",J990,0)</f>
        <v>0</v>
      </c>
      <c r="BJ990" s="17" t="s">
        <v>145</v>
      </c>
      <c r="BK990" s="195">
        <f>ROUND(I990*H990,2)</f>
        <v>0</v>
      </c>
      <c r="BL990" s="17" t="s">
        <v>232</v>
      </c>
      <c r="BM990" s="194" t="s">
        <v>1326</v>
      </c>
    </row>
    <row r="991" spans="1:65" s="14" customFormat="1" ht="11.25" x14ac:dyDescent="0.2">
      <c r="B991" s="207"/>
      <c r="C991" s="208"/>
      <c r="D991" s="198" t="s">
        <v>147</v>
      </c>
      <c r="E991" s="209" t="s">
        <v>1</v>
      </c>
      <c r="F991" s="210" t="s">
        <v>78</v>
      </c>
      <c r="G991" s="208"/>
      <c r="H991" s="211">
        <v>1</v>
      </c>
      <c r="I991" s="212"/>
      <c r="J991" s="208"/>
      <c r="K991" s="208"/>
      <c r="L991" s="213"/>
      <c r="M991" s="214"/>
      <c r="N991" s="215"/>
      <c r="O991" s="215"/>
      <c r="P991" s="215"/>
      <c r="Q991" s="215"/>
      <c r="R991" s="215"/>
      <c r="S991" s="215"/>
      <c r="T991" s="216"/>
      <c r="AT991" s="217" t="s">
        <v>147</v>
      </c>
      <c r="AU991" s="217" t="s">
        <v>145</v>
      </c>
      <c r="AV991" s="14" t="s">
        <v>145</v>
      </c>
      <c r="AW991" s="14" t="s">
        <v>30</v>
      </c>
      <c r="AX991" s="14" t="s">
        <v>78</v>
      </c>
      <c r="AY991" s="217" t="s">
        <v>137</v>
      </c>
    </row>
    <row r="992" spans="1:65" s="2" customFormat="1" ht="37.9" customHeight="1" x14ac:dyDescent="0.2">
      <c r="A992" s="34"/>
      <c r="B992" s="35"/>
      <c r="C992" s="182" t="s">
        <v>1327</v>
      </c>
      <c r="D992" s="182" t="s">
        <v>140</v>
      </c>
      <c r="E992" s="183" t="s">
        <v>1328</v>
      </c>
      <c r="F992" s="184" t="s">
        <v>1329</v>
      </c>
      <c r="G992" s="185" t="s">
        <v>143</v>
      </c>
      <c r="H992" s="186">
        <v>2</v>
      </c>
      <c r="I992" s="187"/>
      <c r="J992" s="188">
        <f>ROUND(I992*H992,2)</f>
        <v>0</v>
      </c>
      <c r="K992" s="189"/>
      <c r="L992" s="39"/>
      <c r="M992" s="190" t="s">
        <v>1</v>
      </c>
      <c r="N992" s="191" t="s">
        <v>39</v>
      </c>
      <c r="O992" s="71"/>
      <c r="P992" s="192">
        <f>O992*H992</f>
        <v>0</v>
      </c>
      <c r="Q992" s="192">
        <v>0</v>
      </c>
      <c r="R992" s="192">
        <f>Q992*H992</f>
        <v>0</v>
      </c>
      <c r="S992" s="192">
        <v>8.0000000000000004E-4</v>
      </c>
      <c r="T992" s="193">
        <f>S992*H992</f>
        <v>1.6000000000000001E-3</v>
      </c>
      <c r="U992" s="34"/>
      <c r="V992" s="34"/>
      <c r="W992" s="34"/>
      <c r="X992" s="34"/>
      <c r="Y992" s="34"/>
      <c r="Z992" s="34"/>
      <c r="AA992" s="34"/>
      <c r="AB992" s="34"/>
      <c r="AC992" s="34"/>
      <c r="AD992" s="34"/>
      <c r="AE992" s="34"/>
      <c r="AR992" s="194" t="s">
        <v>232</v>
      </c>
      <c r="AT992" s="194" t="s">
        <v>140</v>
      </c>
      <c r="AU992" s="194" t="s">
        <v>145</v>
      </c>
      <c r="AY992" s="17" t="s">
        <v>137</v>
      </c>
      <c r="BE992" s="195">
        <f>IF(N992="základní",J992,0)</f>
        <v>0</v>
      </c>
      <c r="BF992" s="195">
        <f>IF(N992="snížená",J992,0)</f>
        <v>0</v>
      </c>
      <c r="BG992" s="195">
        <f>IF(N992="zákl. přenesená",J992,0)</f>
        <v>0</v>
      </c>
      <c r="BH992" s="195">
        <f>IF(N992="sníž. přenesená",J992,0)</f>
        <v>0</v>
      </c>
      <c r="BI992" s="195">
        <f>IF(N992="nulová",J992,0)</f>
        <v>0</v>
      </c>
      <c r="BJ992" s="17" t="s">
        <v>145</v>
      </c>
      <c r="BK992" s="195">
        <f>ROUND(I992*H992,2)</f>
        <v>0</v>
      </c>
      <c r="BL992" s="17" t="s">
        <v>232</v>
      </c>
      <c r="BM992" s="194" t="s">
        <v>1330</v>
      </c>
    </row>
    <row r="993" spans="1:65" s="13" customFormat="1" ht="11.25" x14ac:dyDescent="0.2">
      <c r="B993" s="196"/>
      <c r="C993" s="197"/>
      <c r="D993" s="198" t="s">
        <v>147</v>
      </c>
      <c r="E993" s="199" t="s">
        <v>1</v>
      </c>
      <c r="F993" s="200" t="s">
        <v>1331</v>
      </c>
      <c r="G993" s="197"/>
      <c r="H993" s="199" t="s">
        <v>1</v>
      </c>
      <c r="I993" s="201"/>
      <c r="J993" s="197"/>
      <c r="K993" s="197"/>
      <c r="L993" s="202"/>
      <c r="M993" s="203"/>
      <c r="N993" s="204"/>
      <c r="O993" s="204"/>
      <c r="P993" s="204"/>
      <c r="Q993" s="204"/>
      <c r="R993" s="204"/>
      <c r="S993" s="204"/>
      <c r="T993" s="205"/>
      <c r="AT993" s="206" t="s">
        <v>147</v>
      </c>
      <c r="AU993" s="206" t="s">
        <v>145</v>
      </c>
      <c r="AV993" s="13" t="s">
        <v>78</v>
      </c>
      <c r="AW993" s="13" t="s">
        <v>30</v>
      </c>
      <c r="AX993" s="13" t="s">
        <v>73</v>
      </c>
      <c r="AY993" s="206" t="s">
        <v>137</v>
      </c>
    </row>
    <row r="994" spans="1:65" s="14" customFormat="1" ht="11.25" x14ac:dyDescent="0.2">
      <c r="B994" s="207"/>
      <c r="C994" s="208"/>
      <c r="D994" s="198" t="s">
        <v>147</v>
      </c>
      <c r="E994" s="209" t="s">
        <v>1</v>
      </c>
      <c r="F994" s="210" t="s">
        <v>145</v>
      </c>
      <c r="G994" s="208"/>
      <c r="H994" s="211">
        <v>2</v>
      </c>
      <c r="I994" s="212"/>
      <c r="J994" s="208"/>
      <c r="K994" s="208"/>
      <c r="L994" s="213"/>
      <c r="M994" s="214"/>
      <c r="N994" s="215"/>
      <c r="O994" s="215"/>
      <c r="P994" s="215"/>
      <c r="Q994" s="215"/>
      <c r="R994" s="215"/>
      <c r="S994" s="215"/>
      <c r="T994" s="216"/>
      <c r="AT994" s="217" t="s">
        <v>147</v>
      </c>
      <c r="AU994" s="217" t="s">
        <v>145</v>
      </c>
      <c r="AV994" s="14" t="s">
        <v>145</v>
      </c>
      <c r="AW994" s="14" t="s">
        <v>30</v>
      </c>
      <c r="AX994" s="14" t="s">
        <v>73</v>
      </c>
      <c r="AY994" s="217" t="s">
        <v>137</v>
      </c>
    </row>
    <row r="995" spans="1:65" s="15" customFormat="1" ht="11.25" x14ac:dyDescent="0.2">
      <c r="B995" s="218"/>
      <c r="C995" s="219"/>
      <c r="D995" s="198" t="s">
        <v>147</v>
      </c>
      <c r="E995" s="220" t="s">
        <v>1</v>
      </c>
      <c r="F995" s="221" t="s">
        <v>150</v>
      </c>
      <c r="G995" s="219"/>
      <c r="H995" s="222">
        <v>2</v>
      </c>
      <c r="I995" s="223"/>
      <c r="J995" s="219"/>
      <c r="K995" s="219"/>
      <c r="L995" s="224"/>
      <c r="M995" s="225"/>
      <c r="N995" s="226"/>
      <c r="O995" s="226"/>
      <c r="P995" s="226"/>
      <c r="Q995" s="226"/>
      <c r="R995" s="226"/>
      <c r="S995" s="226"/>
      <c r="T995" s="227"/>
      <c r="AT995" s="228" t="s">
        <v>147</v>
      </c>
      <c r="AU995" s="228" t="s">
        <v>145</v>
      </c>
      <c r="AV995" s="15" t="s">
        <v>144</v>
      </c>
      <c r="AW995" s="15" t="s">
        <v>30</v>
      </c>
      <c r="AX995" s="15" t="s">
        <v>78</v>
      </c>
      <c r="AY995" s="228" t="s">
        <v>137</v>
      </c>
    </row>
    <row r="996" spans="1:65" s="2" customFormat="1" ht="44.25" customHeight="1" x14ac:dyDescent="0.2">
      <c r="A996" s="34"/>
      <c r="B996" s="35"/>
      <c r="C996" s="182" t="s">
        <v>1332</v>
      </c>
      <c r="D996" s="182" t="s">
        <v>140</v>
      </c>
      <c r="E996" s="183" t="s">
        <v>1333</v>
      </c>
      <c r="F996" s="184" t="s">
        <v>1334</v>
      </c>
      <c r="G996" s="185" t="s">
        <v>143</v>
      </c>
      <c r="H996" s="186">
        <v>4</v>
      </c>
      <c r="I996" s="187"/>
      <c r="J996" s="188">
        <f>ROUND(I996*H996,2)</f>
        <v>0</v>
      </c>
      <c r="K996" s="189"/>
      <c r="L996" s="39"/>
      <c r="M996" s="190" t="s">
        <v>1</v>
      </c>
      <c r="N996" s="191" t="s">
        <v>39</v>
      </c>
      <c r="O996" s="71"/>
      <c r="P996" s="192">
        <f>O996*H996</f>
        <v>0</v>
      </c>
      <c r="Q996" s="192">
        <v>0</v>
      </c>
      <c r="R996" s="192">
        <f>Q996*H996</f>
        <v>0</v>
      </c>
      <c r="S996" s="192">
        <v>8.0000000000000004E-4</v>
      </c>
      <c r="T996" s="193">
        <f>S996*H996</f>
        <v>3.2000000000000002E-3</v>
      </c>
      <c r="U996" s="34"/>
      <c r="V996" s="34"/>
      <c r="W996" s="34"/>
      <c r="X996" s="34"/>
      <c r="Y996" s="34"/>
      <c r="Z996" s="34"/>
      <c r="AA996" s="34"/>
      <c r="AB996" s="34"/>
      <c r="AC996" s="34"/>
      <c r="AD996" s="34"/>
      <c r="AE996" s="34"/>
      <c r="AR996" s="194" t="s">
        <v>232</v>
      </c>
      <c r="AT996" s="194" t="s">
        <v>140</v>
      </c>
      <c r="AU996" s="194" t="s">
        <v>145</v>
      </c>
      <c r="AY996" s="17" t="s">
        <v>137</v>
      </c>
      <c r="BE996" s="195">
        <f>IF(N996="základní",J996,0)</f>
        <v>0</v>
      </c>
      <c r="BF996" s="195">
        <f>IF(N996="snížená",J996,0)</f>
        <v>0</v>
      </c>
      <c r="BG996" s="195">
        <f>IF(N996="zákl. přenesená",J996,0)</f>
        <v>0</v>
      </c>
      <c r="BH996" s="195">
        <f>IF(N996="sníž. přenesená",J996,0)</f>
        <v>0</v>
      </c>
      <c r="BI996" s="195">
        <f>IF(N996="nulová",J996,0)</f>
        <v>0</v>
      </c>
      <c r="BJ996" s="17" t="s">
        <v>145</v>
      </c>
      <c r="BK996" s="195">
        <f>ROUND(I996*H996,2)</f>
        <v>0</v>
      </c>
      <c r="BL996" s="17" t="s">
        <v>232</v>
      </c>
      <c r="BM996" s="194" t="s">
        <v>1335</v>
      </c>
    </row>
    <row r="997" spans="1:65" s="13" customFormat="1" ht="11.25" x14ac:dyDescent="0.2">
      <c r="B997" s="196"/>
      <c r="C997" s="197"/>
      <c r="D997" s="198" t="s">
        <v>147</v>
      </c>
      <c r="E997" s="199" t="s">
        <v>1</v>
      </c>
      <c r="F997" s="200" t="s">
        <v>695</v>
      </c>
      <c r="G997" s="197"/>
      <c r="H997" s="199" t="s">
        <v>1</v>
      </c>
      <c r="I997" s="201"/>
      <c r="J997" s="197"/>
      <c r="K997" s="197"/>
      <c r="L997" s="202"/>
      <c r="M997" s="203"/>
      <c r="N997" s="204"/>
      <c r="O997" s="204"/>
      <c r="P997" s="204"/>
      <c r="Q997" s="204"/>
      <c r="R997" s="204"/>
      <c r="S997" s="204"/>
      <c r="T997" s="205"/>
      <c r="AT997" s="206" t="s">
        <v>147</v>
      </c>
      <c r="AU997" s="206" t="s">
        <v>145</v>
      </c>
      <c r="AV997" s="13" t="s">
        <v>78</v>
      </c>
      <c r="AW997" s="13" t="s">
        <v>30</v>
      </c>
      <c r="AX997" s="13" t="s">
        <v>73</v>
      </c>
      <c r="AY997" s="206" t="s">
        <v>137</v>
      </c>
    </row>
    <row r="998" spans="1:65" s="14" customFormat="1" ht="11.25" x14ac:dyDescent="0.2">
      <c r="B998" s="207"/>
      <c r="C998" s="208"/>
      <c r="D998" s="198" t="s">
        <v>147</v>
      </c>
      <c r="E998" s="209" t="s">
        <v>1</v>
      </c>
      <c r="F998" s="210" t="s">
        <v>78</v>
      </c>
      <c r="G998" s="208"/>
      <c r="H998" s="211">
        <v>1</v>
      </c>
      <c r="I998" s="212"/>
      <c r="J998" s="208"/>
      <c r="K998" s="208"/>
      <c r="L998" s="213"/>
      <c r="M998" s="214"/>
      <c r="N998" s="215"/>
      <c r="O998" s="215"/>
      <c r="P998" s="215"/>
      <c r="Q998" s="215"/>
      <c r="R998" s="215"/>
      <c r="S998" s="215"/>
      <c r="T998" s="216"/>
      <c r="AT998" s="217" t="s">
        <v>147</v>
      </c>
      <c r="AU998" s="217" t="s">
        <v>145</v>
      </c>
      <c r="AV998" s="14" t="s">
        <v>145</v>
      </c>
      <c r="AW998" s="14" t="s">
        <v>30</v>
      </c>
      <c r="AX998" s="14" t="s">
        <v>73</v>
      </c>
      <c r="AY998" s="217" t="s">
        <v>137</v>
      </c>
    </row>
    <row r="999" spans="1:65" s="13" customFormat="1" ht="11.25" x14ac:dyDescent="0.2">
      <c r="B999" s="196"/>
      <c r="C999" s="197"/>
      <c r="D999" s="198" t="s">
        <v>147</v>
      </c>
      <c r="E999" s="199" t="s">
        <v>1</v>
      </c>
      <c r="F999" s="200" t="s">
        <v>299</v>
      </c>
      <c r="G999" s="197"/>
      <c r="H999" s="199" t="s">
        <v>1</v>
      </c>
      <c r="I999" s="201"/>
      <c r="J999" s="197"/>
      <c r="K999" s="197"/>
      <c r="L999" s="202"/>
      <c r="M999" s="203"/>
      <c r="N999" s="204"/>
      <c r="O999" s="204"/>
      <c r="P999" s="204"/>
      <c r="Q999" s="204"/>
      <c r="R999" s="204"/>
      <c r="S999" s="204"/>
      <c r="T999" s="205"/>
      <c r="AT999" s="206" t="s">
        <v>147</v>
      </c>
      <c r="AU999" s="206" t="s">
        <v>145</v>
      </c>
      <c r="AV999" s="13" t="s">
        <v>78</v>
      </c>
      <c r="AW999" s="13" t="s">
        <v>30</v>
      </c>
      <c r="AX999" s="13" t="s">
        <v>73</v>
      </c>
      <c r="AY999" s="206" t="s">
        <v>137</v>
      </c>
    </row>
    <row r="1000" spans="1:65" s="14" customFormat="1" ht="11.25" x14ac:dyDescent="0.2">
      <c r="B1000" s="207"/>
      <c r="C1000" s="208"/>
      <c r="D1000" s="198" t="s">
        <v>147</v>
      </c>
      <c r="E1000" s="209" t="s">
        <v>1</v>
      </c>
      <c r="F1000" s="210" t="s">
        <v>138</v>
      </c>
      <c r="G1000" s="208"/>
      <c r="H1000" s="211">
        <v>3</v>
      </c>
      <c r="I1000" s="212"/>
      <c r="J1000" s="208"/>
      <c r="K1000" s="208"/>
      <c r="L1000" s="213"/>
      <c r="M1000" s="214"/>
      <c r="N1000" s="215"/>
      <c r="O1000" s="215"/>
      <c r="P1000" s="215"/>
      <c r="Q1000" s="215"/>
      <c r="R1000" s="215"/>
      <c r="S1000" s="215"/>
      <c r="T1000" s="216"/>
      <c r="AT1000" s="217" t="s">
        <v>147</v>
      </c>
      <c r="AU1000" s="217" t="s">
        <v>145</v>
      </c>
      <c r="AV1000" s="14" t="s">
        <v>145</v>
      </c>
      <c r="AW1000" s="14" t="s">
        <v>30</v>
      </c>
      <c r="AX1000" s="14" t="s">
        <v>73</v>
      </c>
      <c r="AY1000" s="217" t="s">
        <v>137</v>
      </c>
    </row>
    <row r="1001" spans="1:65" s="15" customFormat="1" ht="11.25" x14ac:dyDescent="0.2">
      <c r="B1001" s="218"/>
      <c r="C1001" s="219"/>
      <c r="D1001" s="198" t="s">
        <v>147</v>
      </c>
      <c r="E1001" s="220" t="s">
        <v>1</v>
      </c>
      <c r="F1001" s="221" t="s">
        <v>150</v>
      </c>
      <c r="G1001" s="219"/>
      <c r="H1001" s="222">
        <v>4</v>
      </c>
      <c r="I1001" s="223"/>
      <c r="J1001" s="219"/>
      <c r="K1001" s="219"/>
      <c r="L1001" s="224"/>
      <c r="M1001" s="225"/>
      <c r="N1001" s="226"/>
      <c r="O1001" s="226"/>
      <c r="P1001" s="226"/>
      <c r="Q1001" s="226"/>
      <c r="R1001" s="226"/>
      <c r="S1001" s="226"/>
      <c r="T1001" s="227"/>
      <c r="AT1001" s="228" t="s">
        <v>147</v>
      </c>
      <c r="AU1001" s="228" t="s">
        <v>145</v>
      </c>
      <c r="AV1001" s="15" t="s">
        <v>144</v>
      </c>
      <c r="AW1001" s="15" t="s">
        <v>30</v>
      </c>
      <c r="AX1001" s="15" t="s">
        <v>78</v>
      </c>
      <c r="AY1001" s="228" t="s">
        <v>137</v>
      </c>
    </row>
    <row r="1002" spans="1:65" s="2" customFormat="1" ht="33" customHeight="1" x14ac:dyDescent="0.2">
      <c r="A1002" s="34"/>
      <c r="B1002" s="35"/>
      <c r="C1002" s="182" t="s">
        <v>1336</v>
      </c>
      <c r="D1002" s="182" t="s">
        <v>140</v>
      </c>
      <c r="E1002" s="183" t="s">
        <v>1337</v>
      </c>
      <c r="F1002" s="184" t="s">
        <v>1338</v>
      </c>
      <c r="G1002" s="185" t="s">
        <v>161</v>
      </c>
      <c r="H1002" s="186">
        <v>60</v>
      </c>
      <c r="I1002" s="187"/>
      <c r="J1002" s="188">
        <f>ROUND(I1002*H1002,2)</f>
        <v>0</v>
      </c>
      <c r="K1002" s="189"/>
      <c r="L1002" s="39"/>
      <c r="M1002" s="190" t="s">
        <v>1</v>
      </c>
      <c r="N1002" s="191" t="s">
        <v>39</v>
      </c>
      <c r="O1002" s="71"/>
      <c r="P1002" s="192">
        <f>O1002*H1002</f>
        <v>0</v>
      </c>
      <c r="Q1002" s="192">
        <v>0</v>
      </c>
      <c r="R1002" s="192">
        <f>Q1002*H1002</f>
        <v>0</v>
      </c>
      <c r="S1002" s="192">
        <v>0</v>
      </c>
      <c r="T1002" s="193">
        <f>S1002*H1002</f>
        <v>0</v>
      </c>
      <c r="U1002" s="34"/>
      <c r="V1002" s="34"/>
      <c r="W1002" s="34"/>
      <c r="X1002" s="34"/>
      <c r="Y1002" s="34"/>
      <c r="Z1002" s="34"/>
      <c r="AA1002" s="34"/>
      <c r="AB1002" s="34"/>
      <c r="AC1002" s="34"/>
      <c r="AD1002" s="34"/>
      <c r="AE1002" s="34"/>
      <c r="AR1002" s="194" t="s">
        <v>232</v>
      </c>
      <c r="AT1002" s="194" t="s">
        <v>140</v>
      </c>
      <c r="AU1002" s="194" t="s">
        <v>145</v>
      </c>
      <c r="AY1002" s="17" t="s">
        <v>137</v>
      </c>
      <c r="BE1002" s="195">
        <f>IF(N1002="základní",J1002,0)</f>
        <v>0</v>
      </c>
      <c r="BF1002" s="195">
        <f>IF(N1002="snížená",J1002,0)</f>
        <v>0</v>
      </c>
      <c r="BG1002" s="195">
        <f>IF(N1002="zákl. přenesená",J1002,0)</f>
        <v>0</v>
      </c>
      <c r="BH1002" s="195">
        <f>IF(N1002="sníž. přenesená",J1002,0)</f>
        <v>0</v>
      </c>
      <c r="BI1002" s="195">
        <f>IF(N1002="nulová",J1002,0)</f>
        <v>0</v>
      </c>
      <c r="BJ1002" s="17" t="s">
        <v>145</v>
      </c>
      <c r="BK1002" s="195">
        <f>ROUND(I1002*H1002,2)</f>
        <v>0</v>
      </c>
      <c r="BL1002" s="17" t="s">
        <v>232</v>
      </c>
      <c r="BM1002" s="194" t="s">
        <v>1339</v>
      </c>
    </row>
    <row r="1003" spans="1:65" s="13" customFormat="1" ht="11.25" x14ac:dyDescent="0.2">
      <c r="B1003" s="196"/>
      <c r="C1003" s="197"/>
      <c r="D1003" s="198" t="s">
        <v>147</v>
      </c>
      <c r="E1003" s="199" t="s">
        <v>1</v>
      </c>
      <c r="F1003" s="200" t="s">
        <v>1340</v>
      </c>
      <c r="G1003" s="197"/>
      <c r="H1003" s="199" t="s">
        <v>1</v>
      </c>
      <c r="I1003" s="201"/>
      <c r="J1003" s="197"/>
      <c r="K1003" s="197"/>
      <c r="L1003" s="202"/>
      <c r="M1003" s="203"/>
      <c r="N1003" s="204"/>
      <c r="O1003" s="204"/>
      <c r="P1003" s="204"/>
      <c r="Q1003" s="204"/>
      <c r="R1003" s="204"/>
      <c r="S1003" s="204"/>
      <c r="T1003" s="205"/>
      <c r="AT1003" s="206" t="s">
        <v>147</v>
      </c>
      <c r="AU1003" s="206" t="s">
        <v>145</v>
      </c>
      <c r="AV1003" s="13" t="s">
        <v>78</v>
      </c>
      <c r="AW1003" s="13" t="s">
        <v>30</v>
      </c>
      <c r="AX1003" s="13" t="s">
        <v>73</v>
      </c>
      <c r="AY1003" s="206" t="s">
        <v>137</v>
      </c>
    </row>
    <row r="1004" spans="1:65" s="14" customFormat="1" ht="11.25" x14ac:dyDescent="0.2">
      <c r="B1004" s="207"/>
      <c r="C1004" s="208"/>
      <c r="D1004" s="198" t="s">
        <v>147</v>
      </c>
      <c r="E1004" s="209" t="s">
        <v>1</v>
      </c>
      <c r="F1004" s="210" t="s">
        <v>464</v>
      </c>
      <c r="G1004" s="208"/>
      <c r="H1004" s="211">
        <v>60</v>
      </c>
      <c r="I1004" s="212"/>
      <c r="J1004" s="208"/>
      <c r="K1004" s="208"/>
      <c r="L1004" s="213"/>
      <c r="M1004" s="214"/>
      <c r="N1004" s="215"/>
      <c r="O1004" s="215"/>
      <c r="P1004" s="215"/>
      <c r="Q1004" s="215"/>
      <c r="R1004" s="215"/>
      <c r="S1004" s="215"/>
      <c r="T1004" s="216"/>
      <c r="AT1004" s="217" t="s">
        <v>147</v>
      </c>
      <c r="AU1004" s="217" t="s">
        <v>145</v>
      </c>
      <c r="AV1004" s="14" t="s">
        <v>145</v>
      </c>
      <c r="AW1004" s="14" t="s">
        <v>30</v>
      </c>
      <c r="AX1004" s="14" t="s">
        <v>78</v>
      </c>
      <c r="AY1004" s="217" t="s">
        <v>137</v>
      </c>
    </row>
    <row r="1005" spans="1:65" s="2" customFormat="1" ht="24.2" customHeight="1" x14ac:dyDescent="0.2">
      <c r="A1005" s="34"/>
      <c r="B1005" s="35"/>
      <c r="C1005" s="229" t="s">
        <v>1341</v>
      </c>
      <c r="D1005" s="229" t="s">
        <v>416</v>
      </c>
      <c r="E1005" s="230" t="s">
        <v>1342</v>
      </c>
      <c r="F1005" s="231" t="s">
        <v>1343</v>
      </c>
      <c r="G1005" s="232" t="s">
        <v>161</v>
      </c>
      <c r="H1005" s="233">
        <v>60</v>
      </c>
      <c r="I1005" s="234"/>
      <c r="J1005" s="235">
        <f>ROUND(I1005*H1005,2)</f>
        <v>0</v>
      </c>
      <c r="K1005" s="236"/>
      <c r="L1005" s="237"/>
      <c r="M1005" s="238" t="s">
        <v>1</v>
      </c>
      <c r="N1005" s="239" t="s">
        <v>39</v>
      </c>
      <c r="O1005" s="71"/>
      <c r="P1005" s="192">
        <f>O1005*H1005</f>
        <v>0</v>
      </c>
      <c r="Q1005" s="192">
        <v>8.0000000000000007E-5</v>
      </c>
      <c r="R1005" s="192">
        <f>Q1005*H1005</f>
        <v>4.8000000000000004E-3</v>
      </c>
      <c r="S1005" s="192">
        <v>0</v>
      </c>
      <c r="T1005" s="193">
        <f>S1005*H1005</f>
        <v>0</v>
      </c>
      <c r="U1005" s="34"/>
      <c r="V1005" s="34"/>
      <c r="W1005" s="34"/>
      <c r="X1005" s="34"/>
      <c r="Y1005" s="34"/>
      <c r="Z1005" s="34"/>
      <c r="AA1005" s="34"/>
      <c r="AB1005" s="34"/>
      <c r="AC1005" s="34"/>
      <c r="AD1005" s="34"/>
      <c r="AE1005" s="34"/>
      <c r="AR1005" s="194" t="s">
        <v>306</v>
      </c>
      <c r="AT1005" s="194" t="s">
        <v>416</v>
      </c>
      <c r="AU1005" s="194" t="s">
        <v>145</v>
      </c>
      <c r="AY1005" s="17" t="s">
        <v>137</v>
      </c>
      <c r="BE1005" s="195">
        <f>IF(N1005="základní",J1005,0)</f>
        <v>0</v>
      </c>
      <c r="BF1005" s="195">
        <f>IF(N1005="snížená",J1005,0)</f>
        <v>0</v>
      </c>
      <c r="BG1005" s="195">
        <f>IF(N1005="zákl. přenesená",J1005,0)</f>
        <v>0</v>
      </c>
      <c r="BH1005" s="195">
        <f>IF(N1005="sníž. přenesená",J1005,0)</f>
        <v>0</v>
      </c>
      <c r="BI1005" s="195">
        <f>IF(N1005="nulová",J1005,0)</f>
        <v>0</v>
      </c>
      <c r="BJ1005" s="17" t="s">
        <v>145</v>
      </c>
      <c r="BK1005" s="195">
        <f>ROUND(I1005*H1005,2)</f>
        <v>0</v>
      </c>
      <c r="BL1005" s="17" t="s">
        <v>232</v>
      </c>
      <c r="BM1005" s="194" t="s">
        <v>1344</v>
      </c>
    </row>
    <row r="1006" spans="1:65" s="13" customFormat="1" ht="11.25" x14ac:dyDescent="0.2">
      <c r="B1006" s="196"/>
      <c r="C1006" s="197"/>
      <c r="D1006" s="198" t="s">
        <v>147</v>
      </c>
      <c r="E1006" s="199" t="s">
        <v>1</v>
      </c>
      <c r="F1006" s="200" t="s">
        <v>1340</v>
      </c>
      <c r="G1006" s="197"/>
      <c r="H1006" s="199" t="s">
        <v>1</v>
      </c>
      <c r="I1006" s="201"/>
      <c r="J1006" s="197"/>
      <c r="K1006" s="197"/>
      <c r="L1006" s="202"/>
      <c r="M1006" s="203"/>
      <c r="N1006" s="204"/>
      <c r="O1006" s="204"/>
      <c r="P1006" s="204"/>
      <c r="Q1006" s="204"/>
      <c r="R1006" s="204"/>
      <c r="S1006" s="204"/>
      <c r="T1006" s="205"/>
      <c r="AT1006" s="206" t="s">
        <v>147</v>
      </c>
      <c r="AU1006" s="206" t="s">
        <v>145</v>
      </c>
      <c r="AV1006" s="13" t="s">
        <v>78</v>
      </c>
      <c r="AW1006" s="13" t="s">
        <v>30</v>
      </c>
      <c r="AX1006" s="13" t="s">
        <v>73</v>
      </c>
      <c r="AY1006" s="206" t="s">
        <v>137</v>
      </c>
    </row>
    <row r="1007" spans="1:65" s="14" customFormat="1" ht="11.25" x14ac:dyDescent="0.2">
      <c r="B1007" s="207"/>
      <c r="C1007" s="208"/>
      <c r="D1007" s="198" t="s">
        <v>147</v>
      </c>
      <c r="E1007" s="209" t="s">
        <v>1</v>
      </c>
      <c r="F1007" s="210" t="s">
        <v>464</v>
      </c>
      <c r="G1007" s="208"/>
      <c r="H1007" s="211">
        <v>60</v>
      </c>
      <c r="I1007" s="212"/>
      <c r="J1007" s="208"/>
      <c r="K1007" s="208"/>
      <c r="L1007" s="213"/>
      <c r="M1007" s="214"/>
      <c r="N1007" s="215"/>
      <c r="O1007" s="215"/>
      <c r="P1007" s="215"/>
      <c r="Q1007" s="215"/>
      <c r="R1007" s="215"/>
      <c r="S1007" s="215"/>
      <c r="T1007" s="216"/>
      <c r="AT1007" s="217" t="s">
        <v>147</v>
      </c>
      <c r="AU1007" s="217" t="s">
        <v>145</v>
      </c>
      <c r="AV1007" s="14" t="s">
        <v>145</v>
      </c>
      <c r="AW1007" s="14" t="s">
        <v>30</v>
      </c>
      <c r="AX1007" s="14" t="s">
        <v>78</v>
      </c>
      <c r="AY1007" s="217" t="s">
        <v>137</v>
      </c>
    </row>
    <row r="1008" spans="1:65" s="2" customFormat="1" ht="16.5" customHeight="1" x14ac:dyDescent="0.2">
      <c r="A1008" s="34"/>
      <c r="B1008" s="35"/>
      <c r="C1008" s="182" t="s">
        <v>1345</v>
      </c>
      <c r="D1008" s="182" t="s">
        <v>140</v>
      </c>
      <c r="E1008" s="183" t="s">
        <v>1346</v>
      </c>
      <c r="F1008" s="184" t="s">
        <v>1347</v>
      </c>
      <c r="G1008" s="185" t="s">
        <v>143</v>
      </c>
      <c r="H1008" s="186">
        <v>7</v>
      </c>
      <c r="I1008" s="187"/>
      <c r="J1008" s="188">
        <f>ROUND(I1008*H1008,2)</f>
        <v>0</v>
      </c>
      <c r="K1008" s="189"/>
      <c r="L1008" s="39"/>
      <c r="M1008" s="190" t="s">
        <v>1</v>
      </c>
      <c r="N1008" s="191" t="s">
        <v>39</v>
      </c>
      <c r="O1008" s="71"/>
      <c r="P1008" s="192">
        <f>O1008*H1008</f>
        <v>0</v>
      </c>
      <c r="Q1008" s="192">
        <v>0</v>
      </c>
      <c r="R1008" s="192">
        <f>Q1008*H1008</f>
        <v>0</v>
      </c>
      <c r="S1008" s="192">
        <v>0</v>
      </c>
      <c r="T1008" s="193">
        <f>S1008*H1008</f>
        <v>0</v>
      </c>
      <c r="U1008" s="34"/>
      <c r="V1008" s="34"/>
      <c r="W1008" s="34"/>
      <c r="X1008" s="34"/>
      <c r="Y1008" s="34"/>
      <c r="Z1008" s="34"/>
      <c r="AA1008" s="34"/>
      <c r="AB1008" s="34"/>
      <c r="AC1008" s="34"/>
      <c r="AD1008" s="34"/>
      <c r="AE1008" s="34"/>
      <c r="AR1008" s="194" t="s">
        <v>232</v>
      </c>
      <c r="AT1008" s="194" t="s">
        <v>140</v>
      </c>
      <c r="AU1008" s="194" t="s">
        <v>145</v>
      </c>
      <c r="AY1008" s="17" t="s">
        <v>137</v>
      </c>
      <c r="BE1008" s="195">
        <f>IF(N1008="základní",J1008,0)</f>
        <v>0</v>
      </c>
      <c r="BF1008" s="195">
        <f>IF(N1008="snížená",J1008,0)</f>
        <v>0</v>
      </c>
      <c r="BG1008" s="195">
        <f>IF(N1008="zákl. přenesená",J1008,0)</f>
        <v>0</v>
      </c>
      <c r="BH1008" s="195">
        <f>IF(N1008="sníž. přenesená",J1008,0)</f>
        <v>0</v>
      </c>
      <c r="BI1008" s="195">
        <f>IF(N1008="nulová",J1008,0)</f>
        <v>0</v>
      </c>
      <c r="BJ1008" s="17" t="s">
        <v>145</v>
      </c>
      <c r="BK1008" s="195">
        <f>ROUND(I1008*H1008,2)</f>
        <v>0</v>
      </c>
      <c r="BL1008" s="17" t="s">
        <v>232</v>
      </c>
      <c r="BM1008" s="194" t="s">
        <v>1348</v>
      </c>
    </row>
    <row r="1009" spans="1:65" s="14" customFormat="1" ht="11.25" x14ac:dyDescent="0.2">
      <c r="B1009" s="207"/>
      <c r="C1009" s="208"/>
      <c r="D1009" s="198" t="s">
        <v>147</v>
      </c>
      <c r="E1009" s="209" t="s">
        <v>1</v>
      </c>
      <c r="F1009" s="210" t="s">
        <v>166</v>
      </c>
      <c r="G1009" s="208"/>
      <c r="H1009" s="211">
        <v>7</v>
      </c>
      <c r="I1009" s="212"/>
      <c r="J1009" s="208"/>
      <c r="K1009" s="208"/>
      <c r="L1009" s="213"/>
      <c r="M1009" s="214"/>
      <c r="N1009" s="215"/>
      <c r="O1009" s="215"/>
      <c r="P1009" s="215"/>
      <c r="Q1009" s="215"/>
      <c r="R1009" s="215"/>
      <c r="S1009" s="215"/>
      <c r="T1009" s="216"/>
      <c r="AT1009" s="217" t="s">
        <v>147</v>
      </c>
      <c r="AU1009" s="217" t="s">
        <v>145</v>
      </c>
      <c r="AV1009" s="14" t="s">
        <v>145</v>
      </c>
      <c r="AW1009" s="14" t="s">
        <v>30</v>
      </c>
      <c r="AX1009" s="14" t="s">
        <v>78</v>
      </c>
      <c r="AY1009" s="217" t="s">
        <v>137</v>
      </c>
    </row>
    <row r="1010" spans="1:65" s="2" customFormat="1" ht="16.5" customHeight="1" x14ac:dyDescent="0.2">
      <c r="A1010" s="34"/>
      <c r="B1010" s="35"/>
      <c r="C1010" s="229" t="s">
        <v>1349</v>
      </c>
      <c r="D1010" s="229" t="s">
        <v>416</v>
      </c>
      <c r="E1010" s="230" t="s">
        <v>1350</v>
      </c>
      <c r="F1010" s="231" t="s">
        <v>1351</v>
      </c>
      <c r="G1010" s="232" t="s">
        <v>143</v>
      </c>
      <c r="H1010" s="233">
        <v>7</v>
      </c>
      <c r="I1010" s="234"/>
      <c r="J1010" s="235">
        <f>ROUND(I1010*H1010,2)</f>
        <v>0</v>
      </c>
      <c r="K1010" s="236"/>
      <c r="L1010" s="237"/>
      <c r="M1010" s="238" t="s">
        <v>1</v>
      </c>
      <c r="N1010" s="239" t="s">
        <v>39</v>
      </c>
      <c r="O1010" s="71"/>
      <c r="P1010" s="192">
        <f>O1010*H1010</f>
        <v>0</v>
      </c>
      <c r="Q1010" s="192">
        <v>1.6000000000000001E-4</v>
      </c>
      <c r="R1010" s="192">
        <f>Q1010*H1010</f>
        <v>1.1200000000000001E-3</v>
      </c>
      <c r="S1010" s="192">
        <v>0</v>
      </c>
      <c r="T1010" s="193">
        <f>S1010*H1010</f>
        <v>0</v>
      </c>
      <c r="U1010" s="34"/>
      <c r="V1010" s="34"/>
      <c r="W1010" s="34"/>
      <c r="X1010" s="34"/>
      <c r="Y1010" s="34"/>
      <c r="Z1010" s="34"/>
      <c r="AA1010" s="34"/>
      <c r="AB1010" s="34"/>
      <c r="AC1010" s="34"/>
      <c r="AD1010" s="34"/>
      <c r="AE1010" s="34"/>
      <c r="AR1010" s="194" t="s">
        <v>306</v>
      </c>
      <c r="AT1010" s="194" t="s">
        <v>416</v>
      </c>
      <c r="AU1010" s="194" t="s">
        <v>145</v>
      </c>
      <c r="AY1010" s="17" t="s">
        <v>137</v>
      </c>
      <c r="BE1010" s="195">
        <f>IF(N1010="základní",J1010,0)</f>
        <v>0</v>
      </c>
      <c r="BF1010" s="195">
        <f>IF(N1010="snížená",J1010,0)</f>
        <v>0</v>
      </c>
      <c r="BG1010" s="195">
        <f>IF(N1010="zákl. přenesená",J1010,0)</f>
        <v>0</v>
      </c>
      <c r="BH1010" s="195">
        <f>IF(N1010="sníž. přenesená",J1010,0)</f>
        <v>0</v>
      </c>
      <c r="BI1010" s="195">
        <f>IF(N1010="nulová",J1010,0)</f>
        <v>0</v>
      </c>
      <c r="BJ1010" s="17" t="s">
        <v>145</v>
      </c>
      <c r="BK1010" s="195">
        <f>ROUND(I1010*H1010,2)</f>
        <v>0</v>
      </c>
      <c r="BL1010" s="17" t="s">
        <v>232</v>
      </c>
      <c r="BM1010" s="194" t="s">
        <v>1352</v>
      </c>
    </row>
    <row r="1011" spans="1:65" s="13" customFormat="1" ht="11.25" x14ac:dyDescent="0.2">
      <c r="B1011" s="196"/>
      <c r="C1011" s="197"/>
      <c r="D1011" s="198" t="s">
        <v>147</v>
      </c>
      <c r="E1011" s="199" t="s">
        <v>1</v>
      </c>
      <c r="F1011" s="200" t="s">
        <v>1353</v>
      </c>
      <c r="G1011" s="197"/>
      <c r="H1011" s="199" t="s">
        <v>1</v>
      </c>
      <c r="I1011" s="201"/>
      <c r="J1011" s="197"/>
      <c r="K1011" s="197"/>
      <c r="L1011" s="202"/>
      <c r="M1011" s="203"/>
      <c r="N1011" s="204"/>
      <c r="O1011" s="204"/>
      <c r="P1011" s="204"/>
      <c r="Q1011" s="204"/>
      <c r="R1011" s="204"/>
      <c r="S1011" s="204"/>
      <c r="T1011" s="205"/>
      <c r="AT1011" s="206" t="s">
        <v>147</v>
      </c>
      <c r="AU1011" s="206" t="s">
        <v>145</v>
      </c>
      <c r="AV1011" s="13" t="s">
        <v>78</v>
      </c>
      <c r="AW1011" s="13" t="s">
        <v>30</v>
      </c>
      <c r="AX1011" s="13" t="s">
        <v>73</v>
      </c>
      <c r="AY1011" s="206" t="s">
        <v>137</v>
      </c>
    </row>
    <row r="1012" spans="1:65" s="14" customFormat="1" ht="11.25" x14ac:dyDescent="0.2">
      <c r="B1012" s="207"/>
      <c r="C1012" s="208"/>
      <c r="D1012" s="198" t="s">
        <v>147</v>
      </c>
      <c r="E1012" s="209" t="s">
        <v>1</v>
      </c>
      <c r="F1012" s="210" t="s">
        <v>166</v>
      </c>
      <c r="G1012" s="208"/>
      <c r="H1012" s="211">
        <v>7</v>
      </c>
      <c r="I1012" s="212"/>
      <c r="J1012" s="208"/>
      <c r="K1012" s="208"/>
      <c r="L1012" s="213"/>
      <c r="M1012" s="214"/>
      <c r="N1012" s="215"/>
      <c r="O1012" s="215"/>
      <c r="P1012" s="215"/>
      <c r="Q1012" s="215"/>
      <c r="R1012" s="215"/>
      <c r="S1012" s="215"/>
      <c r="T1012" s="216"/>
      <c r="AT1012" s="217" t="s">
        <v>147</v>
      </c>
      <c r="AU1012" s="217" t="s">
        <v>145</v>
      </c>
      <c r="AV1012" s="14" t="s">
        <v>145</v>
      </c>
      <c r="AW1012" s="14" t="s">
        <v>30</v>
      </c>
      <c r="AX1012" s="14" t="s">
        <v>78</v>
      </c>
      <c r="AY1012" s="217" t="s">
        <v>137</v>
      </c>
    </row>
    <row r="1013" spans="1:65" s="2" customFormat="1" ht="24.2" customHeight="1" x14ac:dyDescent="0.2">
      <c r="A1013" s="34"/>
      <c r="B1013" s="35"/>
      <c r="C1013" s="182" t="s">
        <v>1354</v>
      </c>
      <c r="D1013" s="182" t="s">
        <v>140</v>
      </c>
      <c r="E1013" s="183" t="s">
        <v>1355</v>
      </c>
      <c r="F1013" s="184" t="s">
        <v>1356</v>
      </c>
      <c r="G1013" s="185" t="s">
        <v>143</v>
      </c>
      <c r="H1013" s="186">
        <v>1</v>
      </c>
      <c r="I1013" s="187"/>
      <c r="J1013" s="188">
        <f>ROUND(I1013*H1013,2)</f>
        <v>0</v>
      </c>
      <c r="K1013" s="189"/>
      <c r="L1013" s="39"/>
      <c r="M1013" s="190" t="s">
        <v>1</v>
      </c>
      <c r="N1013" s="191" t="s">
        <v>39</v>
      </c>
      <c r="O1013" s="71"/>
      <c r="P1013" s="192">
        <f>O1013*H1013</f>
        <v>0</v>
      </c>
      <c r="Q1013" s="192">
        <v>0</v>
      </c>
      <c r="R1013" s="192">
        <f>Q1013*H1013</f>
        <v>0</v>
      </c>
      <c r="S1013" s="192">
        <v>0</v>
      </c>
      <c r="T1013" s="193">
        <f>S1013*H1013</f>
        <v>0</v>
      </c>
      <c r="U1013" s="34"/>
      <c r="V1013" s="34"/>
      <c r="W1013" s="34"/>
      <c r="X1013" s="34"/>
      <c r="Y1013" s="34"/>
      <c r="Z1013" s="34"/>
      <c r="AA1013" s="34"/>
      <c r="AB1013" s="34"/>
      <c r="AC1013" s="34"/>
      <c r="AD1013" s="34"/>
      <c r="AE1013" s="34"/>
      <c r="AR1013" s="194" t="s">
        <v>232</v>
      </c>
      <c r="AT1013" s="194" t="s">
        <v>140</v>
      </c>
      <c r="AU1013" s="194" t="s">
        <v>145</v>
      </c>
      <c r="AY1013" s="17" t="s">
        <v>137</v>
      </c>
      <c r="BE1013" s="195">
        <f>IF(N1013="základní",J1013,0)</f>
        <v>0</v>
      </c>
      <c r="BF1013" s="195">
        <f>IF(N1013="snížená",J1013,0)</f>
        <v>0</v>
      </c>
      <c r="BG1013" s="195">
        <f>IF(N1013="zákl. přenesená",J1013,0)</f>
        <v>0</v>
      </c>
      <c r="BH1013" s="195">
        <f>IF(N1013="sníž. přenesená",J1013,0)</f>
        <v>0</v>
      </c>
      <c r="BI1013" s="195">
        <f>IF(N1013="nulová",J1013,0)</f>
        <v>0</v>
      </c>
      <c r="BJ1013" s="17" t="s">
        <v>145</v>
      </c>
      <c r="BK1013" s="195">
        <f>ROUND(I1013*H1013,2)</f>
        <v>0</v>
      </c>
      <c r="BL1013" s="17" t="s">
        <v>232</v>
      </c>
      <c r="BM1013" s="194" t="s">
        <v>1357</v>
      </c>
    </row>
    <row r="1014" spans="1:65" s="2" customFormat="1" ht="24.2" customHeight="1" x14ac:dyDescent="0.2">
      <c r="A1014" s="34"/>
      <c r="B1014" s="35"/>
      <c r="C1014" s="182" t="s">
        <v>1358</v>
      </c>
      <c r="D1014" s="182" t="s">
        <v>140</v>
      </c>
      <c r="E1014" s="183" t="s">
        <v>1359</v>
      </c>
      <c r="F1014" s="184" t="s">
        <v>1360</v>
      </c>
      <c r="G1014" s="185" t="s">
        <v>373</v>
      </c>
      <c r="H1014" s="186">
        <v>3.1E-2</v>
      </c>
      <c r="I1014" s="187"/>
      <c r="J1014" s="188">
        <f>ROUND(I1014*H1014,2)</f>
        <v>0</v>
      </c>
      <c r="K1014" s="189"/>
      <c r="L1014" s="39"/>
      <c r="M1014" s="190" t="s">
        <v>1</v>
      </c>
      <c r="N1014" s="191" t="s">
        <v>39</v>
      </c>
      <c r="O1014" s="71"/>
      <c r="P1014" s="192">
        <f>O1014*H1014</f>
        <v>0</v>
      </c>
      <c r="Q1014" s="192">
        <v>0</v>
      </c>
      <c r="R1014" s="192">
        <f>Q1014*H1014</f>
        <v>0</v>
      </c>
      <c r="S1014" s="192">
        <v>0</v>
      </c>
      <c r="T1014" s="193">
        <f>S1014*H1014</f>
        <v>0</v>
      </c>
      <c r="U1014" s="34"/>
      <c r="V1014" s="34"/>
      <c r="W1014" s="34"/>
      <c r="X1014" s="34"/>
      <c r="Y1014" s="34"/>
      <c r="Z1014" s="34"/>
      <c r="AA1014" s="34"/>
      <c r="AB1014" s="34"/>
      <c r="AC1014" s="34"/>
      <c r="AD1014" s="34"/>
      <c r="AE1014" s="34"/>
      <c r="AR1014" s="194" t="s">
        <v>232</v>
      </c>
      <c r="AT1014" s="194" t="s">
        <v>140</v>
      </c>
      <c r="AU1014" s="194" t="s">
        <v>145</v>
      </c>
      <c r="AY1014" s="17" t="s">
        <v>137</v>
      </c>
      <c r="BE1014" s="195">
        <f>IF(N1014="základní",J1014,0)</f>
        <v>0</v>
      </c>
      <c r="BF1014" s="195">
        <f>IF(N1014="snížená",J1014,0)</f>
        <v>0</v>
      </c>
      <c r="BG1014" s="195">
        <f>IF(N1014="zákl. přenesená",J1014,0)</f>
        <v>0</v>
      </c>
      <c r="BH1014" s="195">
        <f>IF(N1014="sníž. přenesená",J1014,0)</f>
        <v>0</v>
      </c>
      <c r="BI1014" s="195">
        <f>IF(N1014="nulová",J1014,0)</f>
        <v>0</v>
      </c>
      <c r="BJ1014" s="17" t="s">
        <v>145</v>
      </c>
      <c r="BK1014" s="195">
        <f>ROUND(I1014*H1014,2)</f>
        <v>0</v>
      </c>
      <c r="BL1014" s="17" t="s">
        <v>232</v>
      </c>
      <c r="BM1014" s="194" t="s">
        <v>1361</v>
      </c>
    </row>
    <row r="1015" spans="1:65" s="2" customFormat="1" ht="24.2" customHeight="1" x14ac:dyDescent="0.2">
      <c r="A1015" s="34"/>
      <c r="B1015" s="35"/>
      <c r="C1015" s="182" t="s">
        <v>1362</v>
      </c>
      <c r="D1015" s="182" t="s">
        <v>140</v>
      </c>
      <c r="E1015" s="183" t="s">
        <v>1363</v>
      </c>
      <c r="F1015" s="184" t="s">
        <v>1364</v>
      </c>
      <c r="G1015" s="185" t="s">
        <v>373</v>
      </c>
      <c r="H1015" s="186">
        <v>6.2E-2</v>
      </c>
      <c r="I1015" s="187"/>
      <c r="J1015" s="188">
        <f>ROUND(I1015*H1015,2)</f>
        <v>0</v>
      </c>
      <c r="K1015" s="189"/>
      <c r="L1015" s="39"/>
      <c r="M1015" s="190" t="s">
        <v>1</v>
      </c>
      <c r="N1015" s="191" t="s">
        <v>39</v>
      </c>
      <c r="O1015" s="71"/>
      <c r="P1015" s="192">
        <f>O1015*H1015</f>
        <v>0</v>
      </c>
      <c r="Q1015" s="192">
        <v>0</v>
      </c>
      <c r="R1015" s="192">
        <f>Q1015*H1015</f>
        <v>0</v>
      </c>
      <c r="S1015" s="192">
        <v>0</v>
      </c>
      <c r="T1015" s="193">
        <f>S1015*H1015</f>
        <v>0</v>
      </c>
      <c r="U1015" s="34"/>
      <c r="V1015" s="34"/>
      <c r="W1015" s="34"/>
      <c r="X1015" s="34"/>
      <c r="Y1015" s="34"/>
      <c r="Z1015" s="34"/>
      <c r="AA1015" s="34"/>
      <c r="AB1015" s="34"/>
      <c r="AC1015" s="34"/>
      <c r="AD1015" s="34"/>
      <c r="AE1015" s="34"/>
      <c r="AR1015" s="194" t="s">
        <v>232</v>
      </c>
      <c r="AT1015" s="194" t="s">
        <v>140</v>
      </c>
      <c r="AU1015" s="194" t="s">
        <v>145</v>
      </c>
      <c r="AY1015" s="17" t="s">
        <v>137</v>
      </c>
      <c r="BE1015" s="195">
        <f>IF(N1015="základní",J1015,0)</f>
        <v>0</v>
      </c>
      <c r="BF1015" s="195">
        <f>IF(N1015="snížená",J1015,0)</f>
        <v>0</v>
      </c>
      <c r="BG1015" s="195">
        <f>IF(N1015="zákl. přenesená",J1015,0)</f>
        <v>0</v>
      </c>
      <c r="BH1015" s="195">
        <f>IF(N1015="sníž. přenesená",J1015,0)</f>
        <v>0</v>
      </c>
      <c r="BI1015" s="195">
        <f>IF(N1015="nulová",J1015,0)</f>
        <v>0</v>
      </c>
      <c r="BJ1015" s="17" t="s">
        <v>145</v>
      </c>
      <c r="BK1015" s="195">
        <f>ROUND(I1015*H1015,2)</f>
        <v>0</v>
      </c>
      <c r="BL1015" s="17" t="s">
        <v>232</v>
      </c>
      <c r="BM1015" s="194" t="s">
        <v>1365</v>
      </c>
    </row>
    <row r="1016" spans="1:65" s="14" customFormat="1" ht="11.25" x14ac:dyDescent="0.2">
      <c r="B1016" s="207"/>
      <c r="C1016" s="208"/>
      <c r="D1016" s="198" t="s">
        <v>147</v>
      </c>
      <c r="E1016" s="208"/>
      <c r="F1016" s="210" t="s">
        <v>1366</v>
      </c>
      <c r="G1016" s="208"/>
      <c r="H1016" s="211">
        <v>6.2E-2</v>
      </c>
      <c r="I1016" s="212"/>
      <c r="J1016" s="208"/>
      <c r="K1016" s="208"/>
      <c r="L1016" s="213"/>
      <c r="M1016" s="214"/>
      <c r="N1016" s="215"/>
      <c r="O1016" s="215"/>
      <c r="P1016" s="215"/>
      <c r="Q1016" s="215"/>
      <c r="R1016" s="215"/>
      <c r="S1016" s="215"/>
      <c r="T1016" s="216"/>
      <c r="AT1016" s="217" t="s">
        <v>147</v>
      </c>
      <c r="AU1016" s="217" t="s">
        <v>145</v>
      </c>
      <c r="AV1016" s="14" t="s">
        <v>145</v>
      </c>
      <c r="AW1016" s="14" t="s">
        <v>4</v>
      </c>
      <c r="AX1016" s="14" t="s">
        <v>78</v>
      </c>
      <c r="AY1016" s="217" t="s">
        <v>137</v>
      </c>
    </row>
    <row r="1017" spans="1:65" s="12" customFormat="1" ht="22.9" customHeight="1" x14ac:dyDescent="0.2">
      <c r="B1017" s="166"/>
      <c r="C1017" s="167"/>
      <c r="D1017" s="168" t="s">
        <v>72</v>
      </c>
      <c r="E1017" s="180" t="s">
        <v>1367</v>
      </c>
      <c r="F1017" s="180" t="s">
        <v>1368</v>
      </c>
      <c r="G1017" s="167"/>
      <c r="H1017" s="167"/>
      <c r="I1017" s="170"/>
      <c r="J1017" s="181">
        <f>BK1017</f>
        <v>0</v>
      </c>
      <c r="K1017" s="167"/>
      <c r="L1017" s="172"/>
      <c r="M1017" s="173"/>
      <c r="N1017" s="174"/>
      <c r="O1017" s="174"/>
      <c r="P1017" s="175">
        <f>SUM(P1018:P1060)</f>
        <v>0</v>
      </c>
      <c r="Q1017" s="174"/>
      <c r="R1017" s="175">
        <f>SUM(R1018:R1060)</f>
        <v>1.0417999999999998E-2</v>
      </c>
      <c r="S1017" s="174"/>
      <c r="T1017" s="176">
        <f>SUM(T1018:T1060)</f>
        <v>7.9999999999999993E-4</v>
      </c>
      <c r="AR1017" s="177" t="s">
        <v>145</v>
      </c>
      <c r="AT1017" s="178" t="s">
        <v>72</v>
      </c>
      <c r="AU1017" s="178" t="s">
        <v>78</v>
      </c>
      <c r="AY1017" s="177" t="s">
        <v>137</v>
      </c>
      <c r="BK1017" s="179">
        <f>SUM(BK1018:BK1060)</f>
        <v>0</v>
      </c>
    </row>
    <row r="1018" spans="1:65" s="2" customFormat="1" ht="24.2" customHeight="1" x14ac:dyDescent="0.2">
      <c r="A1018" s="34"/>
      <c r="B1018" s="35"/>
      <c r="C1018" s="182" t="s">
        <v>1369</v>
      </c>
      <c r="D1018" s="182" t="s">
        <v>140</v>
      </c>
      <c r="E1018" s="183" t="s">
        <v>1370</v>
      </c>
      <c r="F1018" s="184" t="s">
        <v>1371</v>
      </c>
      <c r="G1018" s="185" t="s">
        <v>161</v>
      </c>
      <c r="H1018" s="186">
        <v>48</v>
      </c>
      <c r="I1018" s="187"/>
      <c r="J1018" s="188">
        <f>ROUND(I1018*H1018,2)</f>
        <v>0</v>
      </c>
      <c r="K1018" s="189"/>
      <c r="L1018" s="39"/>
      <c r="M1018" s="190" t="s">
        <v>1</v>
      </c>
      <c r="N1018" s="191" t="s">
        <v>39</v>
      </c>
      <c r="O1018" s="71"/>
      <c r="P1018" s="192">
        <f>O1018*H1018</f>
        <v>0</v>
      </c>
      <c r="Q1018" s="192">
        <v>0</v>
      </c>
      <c r="R1018" s="192">
        <f>Q1018*H1018</f>
        <v>0</v>
      </c>
      <c r="S1018" s="192">
        <v>0</v>
      </c>
      <c r="T1018" s="193">
        <f>S1018*H1018</f>
        <v>0</v>
      </c>
      <c r="U1018" s="34"/>
      <c r="V1018" s="34"/>
      <c r="W1018" s="34"/>
      <c r="X1018" s="34"/>
      <c r="Y1018" s="34"/>
      <c r="Z1018" s="34"/>
      <c r="AA1018" s="34"/>
      <c r="AB1018" s="34"/>
      <c r="AC1018" s="34"/>
      <c r="AD1018" s="34"/>
      <c r="AE1018" s="34"/>
      <c r="AR1018" s="194" t="s">
        <v>232</v>
      </c>
      <c r="AT1018" s="194" t="s">
        <v>140</v>
      </c>
      <c r="AU1018" s="194" t="s">
        <v>145</v>
      </c>
      <c r="AY1018" s="17" t="s">
        <v>137</v>
      </c>
      <c r="BE1018" s="195">
        <f>IF(N1018="základní",J1018,0)</f>
        <v>0</v>
      </c>
      <c r="BF1018" s="195">
        <f>IF(N1018="snížená",J1018,0)</f>
        <v>0</v>
      </c>
      <c r="BG1018" s="195">
        <f>IF(N1018="zákl. přenesená",J1018,0)</f>
        <v>0</v>
      </c>
      <c r="BH1018" s="195">
        <f>IF(N1018="sníž. přenesená",J1018,0)</f>
        <v>0</v>
      </c>
      <c r="BI1018" s="195">
        <f>IF(N1018="nulová",J1018,0)</f>
        <v>0</v>
      </c>
      <c r="BJ1018" s="17" t="s">
        <v>145</v>
      </c>
      <c r="BK1018" s="195">
        <f>ROUND(I1018*H1018,2)</f>
        <v>0</v>
      </c>
      <c r="BL1018" s="17" t="s">
        <v>232</v>
      </c>
      <c r="BM1018" s="194" t="s">
        <v>1372</v>
      </c>
    </row>
    <row r="1019" spans="1:65" s="14" customFormat="1" ht="11.25" x14ac:dyDescent="0.2">
      <c r="B1019" s="207"/>
      <c r="C1019" s="208"/>
      <c r="D1019" s="198" t="s">
        <v>147</v>
      </c>
      <c r="E1019" s="209" t="s">
        <v>1</v>
      </c>
      <c r="F1019" s="210" t="s">
        <v>395</v>
      </c>
      <c r="G1019" s="208"/>
      <c r="H1019" s="211">
        <v>48</v>
      </c>
      <c r="I1019" s="212"/>
      <c r="J1019" s="208"/>
      <c r="K1019" s="208"/>
      <c r="L1019" s="213"/>
      <c r="M1019" s="214"/>
      <c r="N1019" s="215"/>
      <c r="O1019" s="215"/>
      <c r="P1019" s="215"/>
      <c r="Q1019" s="215"/>
      <c r="R1019" s="215"/>
      <c r="S1019" s="215"/>
      <c r="T1019" s="216"/>
      <c r="AT1019" s="217" t="s">
        <v>147</v>
      </c>
      <c r="AU1019" s="217" t="s">
        <v>145</v>
      </c>
      <c r="AV1019" s="14" t="s">
        <v>145</v>
      </c>
      <c r="AW1019" s="14" t="s">
        <v>30</v>
      </c>
      <c r="AX1019" s="14" t="s">
        <v>78</v>
      </c>
      <c r="AY1019" s="217" t="s">
        <v>137</v>
      </c>
    </row>
    <row r="1020" spans="1:65" s="2" customFormat="1" ht="21.75" customHeight="1" x14ac:dyDescent="0.2">
      <c r="A1020" s="34"/>
      <c r="B1020" s="35"/>
      <c r="C1020" s="229" t="s">
        <v>1373</v>
      </c>
      <c r="D1020" s="229" t="s">
        <v>416</v>
      </c>
      <c r="E1020" s="230" t="s">
        <v>1374</v>
      </c>
      <c r="F1020" s="231" t="s">
        <v>1375</v>
      </c>
      <c r="G1020" s="232" t="s">
        <v>161</v>
      </c>
      <c r="H1020" s="233">
        <v>50.4</v>
      </c>
      <c r="I1020" s="234"/>
      <c r="J1020" s="235">
        <f>ROUND(I1020*H1020,2)</f>
        <v>0</v>
      </c>
      <c r="K1020" s="236"/>
      <c r="L1020" s="237"/>
      <c r="M1020" s="238" t="s">
        <v>1</v>
      </c>
      <c r="N1020" s="239" t="s">
        <v>39</v>
      </c>
      <c r="O1020" s="71"/>
      <c r="P1020" s="192">
        <f>O1020*H1020</f>
        <v>0</v>
      </c>
      <c r="Q1020" s="192">
        <v>6.9999999999999994E-5</v>
      </c>
      <c r="R1020" s="192">
        <f>Q1020*H1020</f>
        <v>3.5279999999999995E-3</v>
      </c>
      <c r="S1020" s="192">
        <v>0</v>
      </c>
      <c r="T1020" s="193">
        <f>S1020*H1020</f>
        <v>0</v>
      </c>
      <c r="U1020" s="34"/>
      <c r="V1020" s="34"/>
      <c r="W1020" s="34"/>
      <c r="X1020" s="34"/>
      <c r="Y1020" s="34"/>
      <c r="Z1020" s="34"/>
      <c r="AA1020" s="34"/>
      <c r="AB1020" s="34"/>
      <c r="AC1020" s="34"/>
      <c r="AD1020" s="34"/>
      <c r="AE1020" s="34"/>
      <c r="AR1020" s="194" t="s">
        <v>306</v>
      </c>
      <c r="AT1020" s="194" t="s">
        <v>416</v>
      </c>
      <c r="AU1020" s="194" t="s">
        <v>145</v>
      </c>
      <c r="AY1020" s="17" t="s">
        <v>137</v>
      </c>
      <c r="BE1020" s="195">
        <f>IF(N1020="základní",J1020,0)</f>
        <v>0</v>
      </c>
      <c r="BF1020" s="195">
        <f>IF(N1020="snížená",J1020,0)</f>
        <v>0</v>
      </c>
      <c r="BG1020" s="195">
        <f>IF(N1020="zákl. přenesená",J1020,0)</f>
        <v>0</v>
      </c>
      <c r="BH1020" s="195">
        <f>IF(N1020="sníž. přenesená",J1020,0)</f>
        <v>0</v>
      </c>
      <c r="BI1020" s="195">
        <f>IF(N1020="nulová",J1020,0)</f>
        <v>0</v>
      </c>
      <c r="BJ1020" s="17" t="s">
        <v>145</v>
      </c>
      <c r="BK1020" s="195">
        <f>ROUND(I1020*H1020,2)</f>
        <v>0</v>
      </c>
      <c r="BL1020" s="17" t="s">
        <v>232</v>
      </c>
      <c r="BM1020" s="194" t="s">
        <v>1376</v>
      </c>
    </row>
    <row r="1021" spans="1:65" s="14" customFormat="1" ht="11.25" x14ac:dyDescent="0.2">
      <c r="B1021" s="207"/>
      <c r="C1021" s="208"/>
      <c r="D1021" s="198" t="s">
        <v>147</v>
      </c>
      <c r="E1021" s="209" t="s">
        <v>1</v>
      </c>
      <c r="F1021" s="210" t="s">
        <v>395</v>
      </c>
      <c r="G1021" s="208"/>
      <c r="H1021" s="211">
        <v>48</v>
      </c>
      <c r="I1021" s="212"/>
      <c r="J1021" s="208"/>
      <c r="K1021" s="208"/>
      <c r="L1021" s="213"/>
      <c r="M1021" s="214"/>
      <c r="N1021" s="215"/>
      <c r="O1021" s="215"/>
      <c r="P1021" s="215"/>
      <c r="Q1021" s="215"/>
      <c r="R1021" s="215"/>
      <c r="S1021" s="215"/>
      <c r="T1021" s="216"/>
      <c r="AT1021" s="217" t="s">
        <v>147</v>
      </c>
      <c r="AU1021" s="217" t="s">
        <v>145</v>
      </c>
      <c r="AV1021" s="14" t="s">
        <v>145</v>
      </c>
      <c r="AW1021" s="14" t="s">
        <v>30</v>
      </c>
      <c r="AX1021" s="14" t="s">
        <v>78</v>
      </c>
      <c r="AY1021" s="217" t="s">
        <v>137</v>
      </c>
    </row>
    <row r="1022" spans="1:65" s="14" customFormat="1" ht="11.25" x14ac:dyDescent="0.2">
      <c r="B1022" s="207"/>
      <c r="C1022" s="208"/>
      <c r="D1022" s="198" t="s">
        <v>147</v>
      </c>
      <c r="E1022" s="208"/>
      <c r="F1022" s="210" t="s">
        <v>1377</v>
      </c>
      <c r="G1022" s="208"/>
      <c r="H1022" s="211">
        <v>50.4</v>
      </c>
      <c r="I1022" s="212"/>
      <c r="J1022" s="208"/>
      <c r="K1022" s="208"/>
      <c r="L1022" s="213"/>
      <c r="M1022" s="214"/>
      <c r="N1022" s="215"/>
      <c r="O1022" s="215"/>
      <c r="P1022" s="215"/>
      <c r="Q1022" s="215"/>
      <c r="R1022" s="215"/>
      <c r="S1022" s="215"/>
      <c r="T1022" s="216"/>
      <c r="AT1022" s="217" t="s">
        <v>147</v>
      </c>
      <c r="AU1022" s="217" t="s">
        <v>145</v>
      </c>
      <c r="AV1022" s="14" t="s">
        <v>145</v>
      </c>
      <c r="AW1022" s="14" t="s">
        <v>4</v>
      </c>
      <c r="AX1022" s="14" t="s">
        <v>78</v>
      </c>
      <c r="AY1022" s="217" t="s">
        <v>137</v>
      </c>
    </row>
    <row r="1023" spans="1:65" s="2" customFormat="1" ht="24.2" customHeight="1" x14ac:dyDescent="0.2">
      <c r="A1023" s="34"/>
      <c r="B1023" s="35"/>
      <c r="C1023" s="182" t="s">
        <v>1378</v>
      </c>
      <c r="D1023" s="182" t="s">
        <v>140</v>
      </c>
      <c r="E1023" s="183" t="s">
        <v>1379</v>
      </c>
      <c r="F1023" s="184" t="s">
        <v>1380</v>
      </c>
      <c r="G1023" s="185" t="s">
        <v>143</v>
      </c>
      <c r="H1023" s="186">
        <v>1</v>
      </c>
      <c r="I1023" s="187"/>
      <c r="J1023" s="188">
        <f>ROUND(I1023*H1023,2)</f>
        <v>0</v>
      </c>
      <c r="K1023" s="189"/>
      <c r="L1023" s="39"/>
      <c r="M1023" s="190" t="s">
        <v>1</v>
      </c>
      <c r="N1023" s="191" t="s">
        <v>39</v>
      </c>
      <c r="O1023" s="71"/>
      <c r="P1023" s="192">
        <f>O1023*H1023</f>
        <v>0</v>
      </c>
      <c r="Q1023" s="192">
        <v>0</v>
      </c>
      <c r="R1023" s="192">
        <f>Q1023*H1023</f>
        <v>0</v>
      </c>
      <c r="S1023" s="192">
        <v>0</v>
      </c>
      <c r="T1023" s="193">
        <f>S1023*H1023</f>
        <v>0</v>
      </c>
      <c r="U1023" s="34"/>
      <c r="V1023" s="34"/>
      <c r="W1023" s="34"/>
      <c r="X1023" s="34"/>
      <c r="Y1023" s="34"/>
      <c r="Z1023" s="34"/>
      <c r="AA1023" s="34"/>
      <c r="AB1023" s="34"/>
      <c r="AC1023" s="34"/>
      <c r="AD1023" s="34"/>
      <c r="AE1023" s="34"/>
      <c r="AR1023" s="194" t="s">
        <v>232</v>
      </c>
      <c r="AT1023" s="194" t="s">
        <v>140</v>
      </c>
      <c r="AU1023" s="194" t="s">
        <v>145</v>
      </c>
      <c r="AY1023" s="17" t="s">
        <v>137</v>
      </c>
      <c r="BE1023" s="195">
        <f>IF(N1023="základní",J1023,0)</f>
        <v>0</v>
      </c>
      <c r="BF1023" s="195">
        <f>IF(N1023="snížená",J1023,0)</f>
        <v>0</v>
      </c>
      <c r="BG1023" s="195">
        <f>IF(N1023="zákl. přenesená",J1023,0)</f>
        <v>0</v>
      </c>
      <c r="BH1023" s="195">
        <f>IF(N1023="sníž. přenesená",J1023,0)</f>
        <v>0</v>
      </c>
      <c r="BI1023" s="195">
        <f>IF(N1023="nulová",J1023,0)</f>
        <v>0</v>
      </c>
      <c r="BJ1023" s="17" t="s">
        <v>145</v>
      </c>
      <c r="BK1023" s="195">
        <f>ROUND(I1023*H1023,2)</f>
        <v>0</v>
      </c>
      <c r="BL1023" s="17" t="s">
        <v>232</v>
      </c>
      <c r="BM1023" s="194" t="s">
        <v>1381</v>
      </c>
    </row>
    <row r="1024" spans="1:65" s="2" customFormat="1" ht="24.2" customHeight="1" x14ac:dyDescent="0.2">
      <c r="A1024" s="34"/>
      <c r="B1024" s="35"/>
      <c r="C1024" s="229" t="s">
        <v>1382</v>
      </c>
      <c r="D1024" s="229" t="s">
        <v>416</v>
      </c>
      <c r="E1024" s="230" t="s">
        <v>1383</v>
      </c>
      <c r="F1024" s="231" t="s">
        <v>1384</v>
      </c>
      <c r="G1024" s="232" t="s">
        <v>143</v>
      </c>
      <c r="H1024" s="233">
        <v>1</v>
      </c>
      <c r="I1024" s="234"/>
      <c r="J1024" s="235">
        <f>ROUND(I1024*H1024,2)</f>
        <v>0</v>
      </c>
      <c r="K1024" s="236"/>
      <c r="L1024" s="237"/>
      <c r="M1024" s="238" t="s">
        <v>1</v>
      </c>
      <c r="N1024" s="239" t="s">
        <v>39</v>
      </c>
      <c r="O1024" s="71"/>
      <c r="P1024" s="192">
        <f>O1024*H1024</f>
        <v>0</v>
      </c>
      <c r="Q1024" s="192">
        <v>2.16E-3</v>
      </c>
      <c r="R1024" s="192">
        <f>Q1024*H1024</f>
        <v>2.16E-3</v>
      </c>
      <c r="S1024" s="192">
        <v>0</v>
      </c>
      <c r="T1024" s="193">
        <f>S1024*H1024</f>
        <v>0</v>
      </c>
      <c r="U1024" s="34"/>
      <c r="V1024" s="34"/>
      <c r="W1024" s="34"/>
      <c r="X1024" s="34"/>
      <c r="Y1024" s="34"/>
      <c r="Z1024" s="34"/>
      <c r="AA1024" s="34"/>
      <c r="AB1024" s="34"/>
      <c r="AC1024" s="34"/>
      <c r="AD1024" s="34"/>
      <c r="AE1024" s="34"/>
      <c r="AR1024" s="194" t="s">
        <v>306</v>
      </c>
      <c r="AT1024" s="194" t="s">
        <v>416</v>
      </c>
      <c r="AU1024" s="194" t="s">
        <v>145</v>
      </c>
      <c r="AY1024" s="17" t="s">
        <v>137</v>
      </c>
      <c r="BE1024" s="195">
        <f>IF(N1024="základní",J1024,0)</f>
        <v>0</v>
      </c>
      <c r="BF1024" s="195">
        <f>IF(N1024="snížená",J1024,0)</f>
        <v>0</v>
      </c>
      <c r="BG1024" s="195">
        <f>IF(N1024="zákl. přenesená",J1024,0)</f>
        <v>0</v>
      </c>
      <c r="BH1024" s="195">
        <f>IF(N1024="sníž. přenesená",J1024,0)</f>
        <v>0</v>
      </c>
      <c r="BI1024" s="195">
        <f>IF(N1024="nulová",J1024,0)</f>
        <v>0</v>
      </c>
      <c r="BJ1024" s="17" t="s">
        <v>145</v>
      </c>
      <c r="BK1024" s="195">
        <f>ROUND(I1024*H1024,2)</f>
        <v>0</v>
      </c>
      <c r="BL1024" s="17" t="s">
        <v>232</v>
      </c>
      <c r="BM1024" s="194" t="s">
        <v>1385</v>
      </c>
    </row>
    <row r="1025" spans="1:65" s="2" customFormat="1" ht="21.75" customHeight="1" x14ac:dyDescent="0.2">
      <c r="A1025" s="34"/>
      <c r="B1025" s="35"/>
      <c r="C1025" s="182" t="s">
        <v>1386</v>
      </c>
      <c r="D1025" s="182" t="s">
        <v>140</v>
      </c>
      <c r="E1025" s="183" t="s">
        <v>1387</v>
      </c>
      <c r="F1025" s="184" t="s">
        <v>1388</v>
      </c>
      <c r="G1025" s="185" t="s">
        <v>161</v>
      </c>
      <c r="H1025" s="186">
        <v>24</v>
      </c>
      <c r="I1025" s="187"/>
      <c r="J1025" s="188">
        <f>ROUND(I1025*H1025,2)</f>
        <v>0</v>
      </c>
      <c r="K1025" s="189"/>
      <c r="L1025" s="39"/>
      <c r="M1025" s="190" t="s">
        <v>1</v>
      </c>
      <c r="N1025" s="191" t="s">
        <v>39</v>
      </c>
      <c r="O1025" s="71"/>
      <c r="P1025" s="192">
        <f>O1025*H1025</f>
        <v>0</v>
      </c>
      <c r="Q1025" s="192">
        <v>0</v>
      </c>
      <c r="R1025" s="192">
        <f>Q1025*H1025</f>
        <v>0</v>
      </c>
      <c r="S1025" s="192">
        <v>0</v>
      </c>
      <c r="T1025" s="193">
        <f>S1025*H1025</f>
        <v>0</v>
      </c>
      <c r="U1025" s="34"/>
      <c r="V1025" s="34"/>
      <c r="W1025" s="34"/>
      <c r="X1025" s="34"/>
      <c r="Y1025" s="34"/>
      <c r="Z1025" s="34"/>
      <c r="AA1025" s="34"/>
      <c r="AB1025" s="34"/>
      <c r="AC1025" s="34"/>
      <c r="AD1025" s="34"/>
      <c r="AE1025" s="34"/>
      <c r="AR1025" s="194" t="s">
        <v>232</v>
      </c>
      <c r="AT1025" s="194" t="s">
        <v>140</v>
      </c>
      <c r="AU1025" s="194" t="s">
        <v>145</v>
      </c>
      <c r="AY1025" s="17" t="s">
        <v>137</v>
      </c>
      <c r="BE1025" s="195">
        <f>IF(N1025="základní",J1025,0)</f>
        <v>0</v>
      </c>
      <c r="BF1025" s="195">
        <f>IF(N1025="snížená",J1025,0)</f>
        <v>0</v>
      </c>
      <c r="BG1025" s="195">
        <f>IF(N1025="zákl. přenesená",J1025,0)</f>
        <v>0</v>
      </c>
      <c r="BH1025" s="195">
        <f>IF(N1025="sníž. přenesená",J1025,0)</f>
        <v>0</v>
      </c>
      <c r="BI1025" s="195">
        <f>IF(N1025="nulová",J1025,0)</f>
        <v>0</v>
      </c>
      <c r="BJ1025" s="17" t="s">
        <v>145</v>
      </c>
      <c r="BK1025" s="195">
        <f>ROUND(I1025*H1025,2)</f>
        <v>0</v>
      </c>
      <c r="BL1025" s="17" t="s">
        <v>232</v>
      </c>
      <c r="BM1025" s="194" t="s">
        <v>1389</v>
      </c>
    </row>
    <row r="1026" spans="1:65" s="14" customFormat="1" ht="11.25" x14ac:dyDescent="0.2">
      <c r="B1026" s="207"/>
      <c r="C1026" s="208"/>
      <c r="D1026" s="198" t="s">
        <v>147</v>
      </c>
      <c r="E1026" s="209" t="s">
        <v>1</v>
      </c>
      <c r="F1026" s="210" t="s">
        <v>1390</v>
      </c>
      <c r="G1026" s="208"/>
      <c r="H1026" s="211">
        <v>24</v>
      </c>
      <c r="I1026" s="212"/>
      <c r="J1026" s="208"/>
      <c r="K1026" s="208"/>
      <c r="L1026" s="213"/>
      <c r="M1026" s="214"/>
      <c r="N1026" s="215"/>
      <c r="O1026" s="215"/>
      <c r="P1026" s="215"/>
      <c r="Q1026" s="215"/>
      <c r="R1026" s="215"/>
      <c r="S1026" s="215"/>
      <c r="T1026" s="216"/>
      <c r="AT1026" s="217" t="s">
        <v>147</v>
      </c>
      <c r="AU1026" s="217" t="s">
        <v>145</v>
      </c>
      <c r="AV1026" s="14" t="s">
        <v>145</v>
      </c>
      <c r="AW1026" s="14" t="s">
        <v>30</v>
      </c>
      <c r="AX1026" s="14" t="s">
        <v>78</v>
      </c>
      <c r="AY1026" s="217" t="s">
        <v>137</v>
      </c>
    </row>
    <row r="1027" spans="1:65" s="2" customFormat="1" ht="24.2" customHeight="1" x14ac:dyDescent="0.2">
      <c r="A1027" s="34"/>
      <c r="B1027" s="35"/>
      <c r="C1027" s="229" t="s">
        <v>1391</v>
      </c>
      <c r="D1027" s="229" t="s">
        <v>416</v>
      </c>
      <c r="E1027" s="230" t="s">
        <v>1392</v>
      </c>
      <c r="F1027" s="231" t="s">
        <v>1393</v>
      </c>
      <c r="G1027" s="232" t="s">
        <v>161</v>
      </c>
      <c r="H1027" s="233">
        <v>28.8</v>
      </c>
      <c r="I1027" s="234"/>
      <c r="J1027" s="235">
        <f>ROUND(I1027*H1027,2)</f>
        <v>0</v>
      </c>
      <c r="K1027" s="236"/>
      <c r="L1027" s="237"/>
      <c r="M1027" s="238" t="s">
        <v>1</v>
      </c>
      <c r="N1027" s="239" t="s">
        <v>39</v>
      </c>
      <c r="O1027" s="71"/>
      <c r="P1027" s="192">
        <f>O1027*H1027</f>
        <v>0</v>
      </c>
      <c r="Q1027" s="192">
        <v>4.0000000000000003E-5</v>
      </c>
      <c r="R1027" s="192">
        <f>Q1027*H1027</f>
        <v>1.152E-3</v>
      </c>
      <c r="S1027" s="192">
        <v>0</v>
      </c>
      <c r="T1027" s="193">
        <f>S1027*H1027</f>
        <v>0</v>
      </c>
      <c r="U1027" s="34"/>
      <c r="V1027" s="34"/>
      <c r="W1027" s="34"/>
      <c r="X1027" s="34"/>
      <c r="Y1027" s="34"/>
      <c r="Z1027" s="34"/>
      <c r="AA1027" s="34"/>
      <c r="AB1027" s="34"/>
      <c r="AC1027" s="34"/>
      <c r="AD1027" s="34"/>
      <c r="AE1027" s="34"/>
      <c r="AR1027" s="194" t="s">
        <v>306</v>
      </c>
      <c r="AT1027" s="194" t="s">
        <v>416</v>
      </c>
      <c r="AU1027" s="194" t="s">
        <v>145</v>
      </c>
      <c r="AY1027" s="17" t="s">
        <v>137</v>
      </c>
      <c r="BE1027" s="195">
        <f>IF(N1027="základní",J1027,0)</f>
        <v>0</v>
      </c>
      <c r="BF1027" s="195">
        <f>IF(N1027="snížená",J1027,0)</f>
        <v>0</v>
      </c>
      <c r="BG1027" s="195">
        <f>IF(N1027="zákl. přenesená",J1027,0)</f>
        <v>0</v>
      </c>
      <c r="BH1027" s="195">
        <f>IF(N1027="sníž. přenesená",J1027,0)</f>
        <v>0</v>
      </c>
      <c r="BI1027" s="195">
        <f>IF(N1027="nulová",J1027,0)</f>
        <v>0</v>
      </c>
      <c r="BJ1027" s="17" t="s">
        <v>145</v>
      </c>
      <c r="BK1027" s="195">
        <f>ROUND(I1027*H1027,2)</f>
        <v>0</v>
      </c>
      <c r="BL1027" s="17" t="s">
        <v>232</v>
      </c>
      <c r="BM1027" s="194" t="s">
        <v>1394</v>
      </c>
    </row>
    <row r="1028" spans="1:65" s="14" customFormat="1" ht="11.25" x14ac:dyDescent="0.2">
      <c r="B1028" s="207"/>
      <c r="C1028" s="208"/>
      <c r="D1028" s="198" t="s">
        <v>147</v>
      </c>
      <c r="E1028" s="209" t="s">
        <v>1</v>
      </c>
      <c r="F1028" s="210" t="s">
        <v>1390</v>
      </c>
      <c r="G1028" s="208"/>
      <c r="H1028" s="211">
        <v>24</v>
      </c>
      <c r="I1028" s="212"/>
      <c r="J1028" s="208"/>
      <c r="K1028" s="208"/>
      <c r="L1028" s="213"/>
      <c r="M1028" s="214"/>
      <c r="N1028" s="215"/>
      <c r="O1028" s="215"/>
      <c r="P1028" s="215"/>
      <c r="Q1028" s="215"/>
      <c r="R1028" s="215"/>
      <c r="S1028" s="215"/>
      <c r="T1028" s="216"/>
      <c r="AT1028" s="217" t="s">
        <v>147</v>
      </c>
      <c r="AU1028" s="217" t="s">
        <v>145</v>
      </c>
      <c r="AV1028" s="14" t="s">
        <v>145</v>
      </c>
      <c r="AW1028" s="14" t="s">
        <v>30</v>
      </c>
      <c r="AX1028" s="14" t="s">
        <v>78</v>
      </c>
      <c r="AY1028" s="217" t="s">
        <v>137</v>
      </c>
    </row>
    <row r="1029" spans="1:65" s="14" customFormat="1" ht="11.25" x14ac:dyDescent="0.2">
      <c r="B1029" s="207"/>
      <c r="C1029" s="208"/>
      <c r="D1029" s="198" t="s">
        <v>147</v>
      </c>
      <c r="E1029" s="208"/>
      <c r="F1029" s="210" t="s">
        <v>1395</v>
      </c>
      <c r="G1029" s="208"/>
      <c r="H1029" s="211">
        <v>28.8</v>
      </c>
      <c r="I1029" s="212"/>
      <c r="J1029" s="208"/>
      <c r="K1029" s="208"/>
      <c r="L1029" s="213"/>
      <c r="M1029" s="214"/>
      <c r="N1029" s="215"/>
      <c r="O1029" s="215"/>
      <c r="P1029" s="215"/>
      <c r="Q1029" s="215"/>
      <c r="R1029" s="215"/>
      <c r="S1029" s="215"/>
      <c r="T1029" s="216"/>
      <c r="AT1029" s="217" t="s">
        <v>147</v>
      </c>
      <c r="AU1029" s="217" t="s">
        <v>145</v>
      </c>
      <c r="AV1029" s="14" t="s">
        <v>145</v>
      </c>
      <c r="AW1029" s="14" t="s">
        <v>4</v>
      </c>
      <c r="AX1029" s="14" t="s">
        <v>78</v>
      </c>
      <c r="AY1029" s="217" t="s">
        <v>137</v>
      </c>
    </row>
    <row r="1030" spans="1:65" s="2" customFormat="1" ht="24.2" customHeight="1" x14ac:dyDescent="0.2">
      <c r="A1030" s="34"/>
      <c r="B1030" s="35"/>
      <c r="C1030" s="182" t="s">
        <v>1396</v>
      </c>
      <c r="D1030" s="182" t="s">
        <v>140</v>
      </c>
      <c r="E1030" s="183" t="s">
        <v>1397</v>
      </c>
      <c r="F1030" s="184" t="s">
        <v>1398</v>
      </c>
      <c r="G1030" s="185" t="s">
        <v>161</v>
      </c>
      <c r="H1030" s="186">
        <v>24</v>
      </c>
      <c r="I1030" s="187"/>
      <c r="J1030" s="188">
        <f>ROUND(I1030*H1030,2)</f>
        <v>0</v>
      </c>
      <c r="K1030" s="189"/>
      <c r="L1030" s="39"/>
      <c r="M1030" s="190" t="s">
        <v>1</v>
      </c>
      <c r="N1030" s="191" t="s">
        <v>39</v>
      </c>
      <c r="O1030" s="71"/>
      <c r="P1030" s="192">
        <f>O1030*H1030</f>
        <v>0</v>
      </c>
      <c r="Q1030" s="192">
        <v>0</v>
      </c>
      <c r="R1030" s="192">
        <f>Q1030*H1030</f>
        <v>0</v>
      </c>
      <c r="S1030" s="192">
        <v>0</v>
      </c>
      <c r="T1030" s="193">
        <f>S1030*H1030</f>
        <v>0</v>
      </c>
      <c r="U1030" s="34"/>
      <c r="V1030" s="34"/>
      <c r="W1030" s="34"/>
      <c r="X1030" s="34"/>
      <c r="Y1030" s="34"/>
      <c r="Z1030" s="34"/>
      <c r="AA1030" s="34"/>
      <c r="AB1030" s="34"/>
      <c r="AC1030" s="34"/>
      <c r="AD1030" s="34"/>
      <c r="AE1030" s="34"/>
      <c r="AR1030" s="194" t="s">
        <v>232</v>
      </c>
      <c r="AT1030" s="194" t="s">
        <v>140</v>
      </c>
      <c r="AU1030" s="194" t="s">
        <v>145</v>
      </c>
      <c r="AY1030" s="17" t="s">
        <v>137</v>
      </c>
      <c r="BE1030" s="195">
        <f>IF(N1030="základní",J1030,0)</f>
        <v>0</v>
      </c>
      <c r="BF1030" s="195">
        <f>IF(N1030="snížená",J1030,0)</f>
        <v>0</v>
      </c>
      <c r="BG1030" s="195">
        <f>IF(N1030="zákl. přenesená",J1030,0)</f>
        <v>0</v>
      </c>
      <c r="BH1030" s="195">
        <f>IF(N1030="sníž. přenesená",J1030,0)</f>
        <v>0</v>
      </c>
      <c r="BI1030" s="195">
        <f>IF(N1030="nulová",J1030,0)</f>
        <v>0</v>
      </c>
      <c r="BJ1030" s="17" t="s">
        <v>145</v>
      </c>
      <c r="BK1030" s="195">
        <f>ROUND(I1030*H1030,2)</f>
        <v>0</v>
      </c>
      <c r="BL1030" s="17" t="s">
        <v>232</v>
      </c>
      <c r="BM1030" s="194" t="s">
        <v>1399</v>
      </c>
    </row>
    <row r="1031" spans="1:65" s="14" customFormat="1" ht="11.25" x14ac:dyDescent="0.2">
      <c r="B1031" s="207"/>
      <c r="C1031" s="208"/>
      <c r="D1031" s="198" t="s">
        <v>147</v>
      </c>
      <c r="E1031" s="209" t="s">
        <v>1</v>
      </c>
      <c r="F1031" s="210" t="s">
        <v>1390</v>
      </c>
      <c r="G1031" s="208"/>
      <c r="H1031" s="211">
        <v>24</v>
      </c>
      <c r="I1031" s="212"/>
      <c r="J1031" s="208"/>
      <c r="K1031" s="208"/>
      <c r="L1031" s="213"/>
      <c r="M1031" s="214"/>
      <c r="N1031" s="215"/>
      <c r="O1031" s="215"/>
      <c r="P1031" s="215"/>
      <c r="Q1031" s="215"/>
      <c r="R1031" s="215"/>
      <c r="S1031" s="215"/>
      <c r="T1031" s="216"/>
      <c r="AT1031" s="217" t="s">
        <v>147</v>
      </c>
      <c r="AU1031" s="217" t="s">
        <v>145</v>
      </c>
      <c r="AV1031" s="14" t="s">
        <v>145</v>
      </c>
      <c r="AW1031" s="14" t="s">
        <v>30</v>
      </c>
      <c r="AX1031" s="14" t="s">
        <v>78</v>
      </c>
      <c r="AY1031" s="217" t="s">
        <v>137</v>
      </c>
    </row>
    <row r="1032" spans="1:65" s="2" customFormat="1" ht="24.2" customHeight="1" x14ac:dyDescent="0.2">
      <c r="A1032" s="34"/>
      <c r="B1032" s="35"/>
      <c r="C1032" s="229" t="s">
        <v>1400</v>
      </c>
      <c r="D1032" s="229" t="s">
        <v>416</v>
      </c>
      <c r="E1032" s="230" t="s">
        <v>1401</v>
      </c>
      <c r="F1032" s="231" t="s">
        <v>1402</v>
      </c>
      <c r="G1032" s="232" t="s">
        <v>161</v>
      </c>
      <c r="H1032" s="233">
        <v>28.8</v>
      </c>
      <c r="I1032" s="234"/>
      <c r="J1032" s="235">
        <f>ROUND(I1032*H1032,2)</f>
        <v>0</v>
      </c>
      <c r="K1032" s="236"/>
      <c r="L1032" s="237"/>
      <c r="M1032" s="238" t="s">
        <v>1</v>
      </c>
      <c r="N1032" s="239" t="s">
        <v>39</v>
      </c>
      <c r="O1032" s="71"/>
      <c r="P1032" s="192">
        <f>O1032*H1032</f>
        <v>0</v>
      </c>
      <c r="Q1032" s="192">
        <v>6.0000000000000002E-5</v>
      </c>
      <c r="R1032" s="192">
        <f>Q1032*H1032</f>
        <v>1.7280000000000002E-3</v>
      </c>
      <c r="S1032" s="192">
        <v>0</v>
      </c>
      <c r="T1032" s="193">
        <f>S1032*H1032</f>
        <v>0</v>
      </c>
      <c r="U1032" s="34"/>
      <c r="V1032" s="34"/>
      <c r="W1032" s="34"/>
      <c r="X1032" s="34"/>
      <c r="Y1032" s="34"/>
      <c r="Z1032" s="34"/>
      <c r="AA1032" s="34"/>
      <c r="AB1032" s="34"/>
      <c r="AC1032" s="34"/>
      <c r="AD1032" s="34"/>
      <c r="AE1032" s="34"/>
      <c r="AR1032" s="194" t="s">
        <v>306</v>
      </c>
      <c r="AT1032" s="194" t="s">
        <v>416</v>
      </c>
      <c r="AU1032" s="194" t="s">
        <v>145</v>
      </c>
      <c r="AY1032" s="17" t="s">
        <v>137</v>
      </c>
      <c r="BE1032" s="195">
        <f>IF(N1032="základní",J1032,0)</f>
        <v>0</v>
      </c>
      <c r="BF1032" s="195">
        <f>IF(N1032="snížená",J1032,0)</f>
        <v>0</v>
      </c>
      <c r="BG1032" s="195">
        <f>IF(N1032="zákl. přenesená",J1032,0)</f>
        <v>0</v>
      </c>
      <c r="BH1032" s="195">
        <f>IF(N1032="sníž. přenesená",J1032,0)</f>
        <v>0</v>
      </c>
      <c r="BI1032" s="195">
        <f>IF(N1032="nulová",J1032,0)</f>
        <v>0</v>
      </c>
      <c r="BJ1032" s="17" t="s">
        <v>145</v>
      </c>
      <c r="BK1032" s="195">
        <f>ROUND(I1032*H1032,2)</f>
        <v>0</v>
      </c>
      <c r="BL1032" s="17" t="s">
        <v>232</v>
      </c>
      <c r="BM1032" s="194" t="s">
        <v>1403</v>
      </c>
    </row>
    <row r="1033" spans="1:65" s="14" customFormat="1" ht="11.25" x14ac:dyDescent="0.2">
      <c r="B1033" s="207"/>
      <c r="C1033" s="208"/>
      <c r="D1033" s="198" t="s">
        <v>147</v>
      </c>
      <c r="E1033" s="209" t="s">
        <v>1</v>
      </c>
      <c r="F1033" s="210" t="s">
        <v>1390</v>
      </c>
      <c r="G1033" s="208"/>
      <c r="H1033" s="211">
        <v>24</v>
      </c>
      <c r="I1033" s="212"/>
      <c r="J1033" s="208"/>
      <c r="K1033" s="208"/>
      <c r="L1033" s="213"/>
      <c r="M1033" s="214"/>
      <c r="N1033" s="215"/>
      <c r="O1033" s="215"/>
      <c r="P1033" s="215"/>
      <c r="Q1033" s="215"/>
      <c r="R1033" s="215"/>
      <c r="S1033" s="215"/>
      <c r="T1033" s="216"/>
      <c r="AT1033" s="217" t="s">
        <v>147</v>
      </c>
      <c r="AU1033" s="217" t="s">
        <v>145</v>
      </c>
      <c r="AV1033" s="14" t="s">
        <v>145</v>
      </c>
      <c r="AW1033" s="14" t="s">
        <v>30</v>
      </c>
      <c r="AX1033" s="14" t="s">
        <v>78</v>
      </c>
      <c r="AY1033" s="217" t="s">
        <v>137</v>
      </c>
    </row>
    <row r="1034" spans="1:65" s="14" customFormat="1" ht="11.25" x14ac:dyDescent="0.2">
      <c r="B1034" s="207"/>
      <c r="C1034" s="208"/>
      <c r="D1034" s="198" t="s">
        <v>147</v>
      </c>
      <c r="E1034" s="208"/>
      <c r="F1034" s="210" t="s">
        <v>1395</v>
      </c>
      <c r="G1034" s="208"/>
      <c r="H1034" s="211">
        <v>28.8</v>
      </c>
      <c r="I1034" s="212"/>
      <c r="J1034" s="208"/>
      <c r="K1034" s="208"/>
      <c r="L1034" s="213"/>
      <c r="M1034" s="214"/>
      <c r="N1034" s="215"/>
      <c r="O1034" s="215"/>
      <c r="P1034" s="215"/>
      <c r="Q1034" s="215"/>
      <c r="R1034" s="215"/>
      <c r="S1034" s="215"/>
      <c r="T1034" s="216"/>
      <c r="AT1034" s="217" t="s">
        <v>147</v>
      </c>
      <c r="AU1034" s="217" t="s">
        <v>145</v>
      </c>
      <c r="AV1034" s="14" t="s">
        <v>145</v>
      </c>
      <c r="AW1034" s="14" t="s">
        <v>4</v>
      </c>
      <c r="AX1034" s="14" t="s">
        <v>78</v>
      </c>
      <c r="AY1034" s="217" t="s">
        <v>137</v>
      </c>
    </row>
    <row r="1035" spans="1:65" s="2" customFormat="1" ht="33" customHeight="1" x14ac:dyDescent="0.2">
      <c r="A1035" s="34"/>
      <c r="B1035" s="35"/>
      <c r="C1035" s="182" t="s">
        <v>1404</v>
      </c>
      <c r="D1035" s="182" t="s">
        <v>140</v>
      </c>
      <c r="E1035" s="183" t="s">
        <v>1405</v>
      </c>
      <c r="F1035" s="184" t="s">
        <v>1406</v>
      </c>
      <c r="G1035" s="185" t="s">
        <v>143</v>
      </c>
      <c r="H1035" s="186">
        <v>1</v>
      </c>
      <c r="I1035" s="187"/>
      <c r="J1035" s="188">
        <f>ROUND(I1035*H1035,2)</f>
        <v>0</v>
      </c>
      <c r="K1035" s="189"/>
      <c r="L1035" s="39"/>
      <c r="M1035" s="190" t="s">
        <v>1</v>
      </c>
      <c r="N1035" s="191" t="s">
        <v>39</v>
      </c>
      <c r="O1035" s="71"/>
      <c r="P1035" s="192">
        <f>O1035*H1035</f>
        <v>0</v>
      </c>
      <c r="Q1035" s="192">
        <v>0</v>
      </c>
      <c r="R1035" s="192">
        <f>Q1035*H1035</f>
        <v>0</v>
      </c>
      <c r="S1035" s="192">
        <v>5.0000000000000001E-4</v>
      </c>
      <c r="T1035" s="193">
        <f>S1035*H1035</f>
        <v>5.0000000000000001E-4</v>
      </c>
      <c r="U1035" s="34"/>
      <c r="V1035" s="34"/>
      <c r="W1035" s="34"/>
      <c r="X1035" s="34"/>
      <c r="Y1035" s="34"/>
      <c r="Z1035" s="34"/>
      <c r="AA1035" s="34"/>
      <c r="AB1035" s="34"/>
      <c r="AC1035" s="34"/>
      <c r="AD1035" s="34"/>
      <c r="AE1035" s="34"/>
      <c r="AR1035" s="194" t="s">
        <v>232</v>
      </c>
      <c r="AT1035" s="194" t="s">
        <v>140</v>
      </c>
      <c r="AU1035" s="194" t="s">
        <v>145</v>
      </c>
      <c r="AY1035" s="17" t="s">
        <v>137</v>
      </c>
      <c r="BE1035" s="195">
        <f>IF(N1035="základní",J1035,0)</f>
        <v>0</v>
      </c>
      <c r="BF1035" s="195">
        <f>IF(N1035="snížená",J1035,0)</f>
        <v>0</v>
      </c>
      <c r="BG1035" s="195">
        <f>IF(N1035="zákl. přenesená",J1035,0)</f>
        <v>0</v>
      </c>
      <c r="BH1035" s="195">
        <f>IF(N1035="sníž. přenesená",J1035,0)</f>
        <v>0</v>
      </c>
      <c r="BI1035" s="195">
        <f>IF(N1035="nulová",J1035,0)</f>
        <v>0</v>
      </c>
      <c r="BJ1035" s="17" t="s">
        <v>145</v>
      </c>
      <c r="BK1035" s="195">
        <f>ROUND(I1035*H1035,2)</f>
        <v>0</v>
      </c>
      <c r="BL1035" s="17" t="s">
        <v>232</v>
      </c>
      <c r="BM1035" s="194" t="s">
        <v>1407</v>
      </c>
    </row>
    <row r="1036" spans="1:65" s="13" customFormat="1" ht="11.25" x14ac:dyDescent="0.2">
      <c r="B1036" s="196"/>
      <c r="C1036" s="197"/>
      <c r="D1036" s="198" t="s">
        <v>147</v>
      </c>
      <c r="E1036" s="199" t="s">
        <v>1</v>
      </c>
      <c r="F1036" s="200" t="s">
        <v>1408</v>
      </c>
      <c r="G1036" s="197"/>
      <c r="H1036" s="199" t="s">
        <v>1</v>
      </c>
      <c r="I1036" s="201"/>
      <c r="J1036" s="197"/>
      <c r="K1036" s="197"/>
      <c r="L1036" s="202"/>
      <c r="M1036" s="203"/>
      <c r="N1036" s="204"/>
      <c r="O1036" s="204"/>
      <c r="P1036" s="204"/>
      <c r="Q1036" s="204"/>
      <c r="R1036" s="204"/>
      <c r="S1036" s="204"/>
      <c r="T1036" s="205"/>
      <c r="AT1036" s="206" t="s">
        <v>147</v>
      </c>
      <c r="AU1036" s="206" t="s">
        <v>145</v>
      </c>
      <c r="AV1036" s="13" t="s">
        <v>78</v>
      </c>
      <c r="AW1036" s="13" t="s">
        <v>30</v>
      </c>
      <c r="AX1036" s="13" t="s">
        <v>73</v>
      </c>
      <c r="AY1036" s="206" t="s">
        <v>137</v>
      </c>
    </row>
    <row r="1037" spans="1:65" s="14" customFormat="1" ht="11.25" x14ac:dyDescent="0.2">
      <c r="B1037" s="207"/>
      <c r="C1037" s="208"/>
      <c r="D1037" s="198" t="s">
        <v>147</v>
      </c>
      <c r="E1037" s="209" t="s">
        <v>1</v>
      </c>
      <c r="F1037" s="210" t="s">
        <v>78</v>
      </c>
      <c r="G1037" s="208"/>
      <c r="H1037" s="211">
        <v>1</v>
      </c>
      <c r="I1037" s="212"/>
      <c r="J1037" s="208"/>
      <c r="K1037" s="208"/>
      <c r="L1037" s="213"/>
      <c r="M1037" s="214"/>
      <c r="N1037" s="215"/>
      <c r="O1037" s="215"/>
      <c r="P1037" s="215"/>
      <c r="Q1037" s="215"/>
      <c r="R1037" s="215"/>
      <c r="S1037" s="215"/>
      <c r="T1037" s="216"/>
      <c r="AT1037" s="217" t="s">
        <v>147</v>
      </c>
      <c r="AU1037" s="217" t="s">
        <v>145</v>
      </c>
      <c r="AV1037" s="14" t="s">
        <v>145</v>
      </c>
      <c r="AW1037" s="14" t="s">
        <v>30</v>
      </c>
      <c r="AX1037" s="14" t="s">
        <v>78</v>
      </c>
      <c r="AY1037" s="217" t="s">
        <v>137</v>
      </c>
    </row>
    <row r="1038" spans="1:65" s="2" customFormat="1" ht="21.75" customHeight="1" x14ac:dyDescent="0.2">
      <c r="A1038" s="34"/>
      <c r="B1038" s="35"/>
      <c r="C1038" s="182" t="s">
        <v>1409</v>
      </c>
      <c r="D1038" s="182" t="s">
        <v>140</v>
      </c>
      <c r="E1038" s="183" t="s">
        <v>1410</v>
      </c>
      <c r="F1038" s="184" t="s">
        <v>1411</v>
      </c>
      <c r="G1038" s="185" t="s">
        <v>143</v>
      </c>
      <c r="H1038" s="186">
        <v>1</v>
      </c>
      <c r="I1038" s="187"/>
      <c r="J1038" s="188">
        <f>ROUND(I1038*H1038,2)</f>
        <v>0</v>
      </c>
      <c r="K1038" s="189"/>
      <c r="L1038" s="39"/>
      <c r="M1038" s="190" t="s">
        <v>1</v>
      </c>
      <c r="N1038" s="191" t="s">
        <v>39</v>
      </c>
      <c r="O1038" s="71"/>
      <c r="P1038" s="192">
        <f>O1038*H1038</f>
        <v>0</v>
      </c>
      <c r="Q1038" s="192">
        <v>0</v>
      </c>
      <c r="R1038" s="192">
        <f>Q1038*H1038</f>
        <v>0</v>
      </c>
      <c r="S1038" s="192">
        <v>0</v>
      </c>
      <c r="T1038" s="193">
        <f>S1038*H1038</f>
        <v>0</v>
      </c>
      <c r="U1038" s="34"/>
      <c r="V1038" s="34"/>
      <c r="W1038" s="34"/>
      <c r="X1038" s="34"/>
      <c r="Y1038" s="34"/>
      <c r="Z1038" s="34"/>
      <c r="AA1038" s="34"/>
      <c r="AB1038" s="34"/>
      <c r="AC1038" s="34"/>
      <c r="AD1038" s="34"/>
      <c r="AE1038" s="34"/>
      <c r="AR1038" s="194" t="s">
        <v>232</v>
      </c>
      <c r="AT1038" s="194" t="s">
        <v>140</v>
      </c>
      <c r="AU1038" s="194" t="s">
        <v>145</v>
      </c>
      <c r="AY1038" s="17" t="s">
        <v>137</v>
      </c>
      <c r="BE1038" s="195">
        <f>IF(N1038="základní",J1038,0)</f>
        <v>0</v>
      </c>
      <c r="BF1038" s="195">
        <f>IF(N1038="snížená",J1038,0)</f>
        <v>0</v>
      </c>
      <c r="BG1038" s="195">
        <f>IF(N1038="zákl. přenesená",J1038,0)</f>
        <v>0</v>
      </c>
      <c r="BH1038" s="195">
        <f>IF(N1038="sníž. přenesená",J1038,0)</f>
        <v>0</v>
      </c>
      <c r="BI1038" s="195">
        <f>IF(N1038="nulová",J1038,0)</f>
        <v>0</v>
      </c>
      <c r="BJ1038" s="17" t="s">
        <v>145</v>
      </c>
      <c r="BK1038" s="195">
        <f>ROUND(I1038*H1038,2)</f>
        <v>0</v>
      </c>
      <c r="BL1038" s="17" t="s">
        <v>232</v>
      </c>
      <c r="BM1038" s="194" t="s">
        <v>1412</v>
      </c>
    </row>
    <row r="1039" spans="1:65" s="2" customFormat="1" ht="21.75" customHeight="1" x14ac:dyDescent="0.2">
      <c r="A1039" s="34"/>
      <c r="B1039" s="35"/>
      <c r="C1039" s="182" t="s">
        <v>1413</v>
      </c>
      <c r="D1039" s="182" t="s">
        <v>140</v>
      </c>
      <c r="E1039" s="183" t="s">
        <v>1414</v>
      </c>
      <c r="F1039" s="184" t="s">
        <v>1415</v>
      </c>
      <c r="G1039" s="185" t="s">
        <v>143</v>
      </c>
      <c r="H1039" s="186">
        <v>1</v>
      </c>
      <c r="I1039" s="187"/>
      <c r="J1039" s="188">
        <f>ROUND(I1039*H1039,2)</f>
        <v>0</v>
      </c>
      <c r="K1039" s="189"/>
      <c r="L1039" s="39"/>
      <c r="M1039" s="190" t="s">
        <v>1</v>
      </c>
      <c r="N1039" s="191" t="s">
        <v>39</v>
      </c>
      <c r="O1039" s="71"/>
      <c r="P1039" s="192">
        <f>O1039*H1039</f>
        <v>0</v>
      </c>
      <c r="Q1039" s="192">
        <v>0</v>
      </c>
      <c r="R1039" s="192">
        <f>Q1039*H1039</f>
        <v>0</v>
      </c>
      <c r="S1039" s="192">
        <v>2.9999999999999997E-4</v>
      </c>
      <c r="T1039" s="193">
        <f>S1039*H1039</f>
        <v>2.9999999999999997E-4</v>
      </c>
      <c r="U1039" s="34"/>
      <c r="V1039" s="34"/>
      <c r="W1039" s="34"/>
      <c r="X1039" s="34"/>
      <c r="Y1039" s="34"/>
      <c r="Z1039" s="34"/>
      <c r="AA1039" s="34"/>
      <c r="AB1039" s="34"/>
      <c r="AC1039" s="34"/>
      <c r="AD1039" s="34"/>
      <c r="AE1039" s="34"/>
      <c r="AR1039" s="194" t="s">
        <v>232</v>
      </c>
      <c r="AT1039" s="194" t="s">
        <v>140</v>
      </c>
      <c r="AU1039" s="194" t="s">
        <v>145</v>
      </c>
      <c r="AY1039" s="17" t="s">
        <v>137</v>
      </c>
      <c r="BE1039" s="195">
        <f>IF(N1039="základní",J1039,0)</f>
        <v>0</v>
      </c>
      <c r="BF1039" s="195">
        <f>IF(N1039="snížená",J1039,0)</f>
        <v>0</v>
      </c>
      <c r="BG1039" s="195">
        <f>IF(N1039="zákl. přenesená",J1039,0)</f>
        <v>0</v>
      </c>
      <c r="BH1039" s="195">
        <f>IF(N1039="sníž. přenesená",J1039,0)</f>
        <v>0</v>
      </c>
      <c r="BI1039" s="195">
        <f>IF(N1039="nulová",J1039,0)</f>
        <v>0</v>
      </c>
      <c r="BJ1039" s="17" t="s">
        <v>145</v>
      </c>
      <c r="BK1039" s="195">
        <f>ROUND(I1039*H1039,2)</f>
        <v>0</v>
      </c>
      <c r="BL1039" s="17" t="s">
        <v>232</v>
      </c>
      <c r="BM1039" s="194" t="s">
        <v>1416</v>
      </c>
    </row>
    <row r="1040" spans="1:65" s="13" customFormat="1" ht="11.25" x14ac:dyDescent="0.2">
      <c r="B1040" s="196"/>
      <c r="C1040" s="197"/>
      <c r="D1040" s="198" t="s">
        <v>147</v>
      </c>
      <c r="E1040" s="199" t="s">
        <v>1</v>
      </c>
      <c r="F1040" s="200" t="s">
        <v>695</v>
      </c>
      <c r="G1040" s="197"/>
      <c r="H1040" s="199" t="s">
        <v>1</v>
      </c>
      <c r="I1040" s="201"/>
      <c r="J1040" s="197"/>
      <c r="K1040" s="197"/>
      <c r="L1040" s="202"/>
      <c r="M1040" s="203"/>
      <c r="N1040" s="204"/>
      <c r="O1040" s="204"/>
      <c r="P1040" s="204"/>
      <c r="Q1040" s="204"/>
      <c r="R1040" s="204"/>
      <c r="S1040" s="204"/>
      <c r="T1040" s="205"/>
      <c r="AT1040" s="206" t="s">
        <v>147</v>
      </c>
      <c r="AU1040" s="206" t="s">
        <v>145</v>
      </c>
      <c r="AV1040" s="13" t="s">
        <v>78</v>
      </c>
      <c r="AW1040" s="13" t="s">
        <v>30</v>
      </c>
      <c r="AX1040" s="13" t="s">
        <v>73</v>
      </c>
      <c r="AY1040" s="206" t="s">
        <v>137</v>
      </c>
    </row>
    <row r="1041" spans="1:65" s="14" customFormat="1" ht="11.25" x14ac:dyDescent="0.2">
      <c r="B1041" s="207"/>
      <c r="C1041" s="208"/>
      <c r="D1041" s="198" t="s">
        <v>147</v>
      </c>
      <c r="E1041" s="209" t="s">
        <v>1</v>
      </c>
      <c r="F1041" s="210" t="s">
        <v>78</v>
      </c>
      <c r="G1041" s="208"/>
      <c r="H1041" s="211">
        <v>1</v>
      </c>
      <c r="I1041" s="212"/>
      <c r="J1041" s="208"/>
      <c r="K1041" s="208"/>
      <c r="L1041" s="213"/>
      <c r="M1041" s="214"/>
      <c r="N1041" s="215"/>
      <c r="O1041" s="215"/>
      <c r="P1041" s="215"/>
      <c r="Q1041" s="215"/>
      <c r="R1041" s="215"/>
      <c r="S1041" s="215"/>
      <c r="T1041" s="216"/>
      <c r="AT1041" s="217" t="s">
        <v>147</v>
      </c>
      <c r="AU1041" s="217" t="s">
        <v>145</v>
      </c>
      <c r="AV1041" s="14" t="s">
        <v>145</v>
      </c>
      <c r="AW1041" s="14" t="s">
        <v>30</v>
      </c>
      <c r="AX1041" s="14" t="s">
        <v>78</v>
      </c>
      <c r="AY1041" s="217" t="s">
        <v>137</v>
      </c>
    </row>
    <row r="1042" spans="1:65" s="2" customFormat="1" ht="16.5" customHeight="1" x14ac:dyDescent="0.2">
      <c r="A1042" s="34"/>
      <c r="B1042" s="35"/>
      <c r="C1042" s="229" t="s">
        <v>1417</v>
      </c>
      <c r="D1042" s="229" t="s">
        <v>416</v>
      </c>
      <c r="E1042" s="230" t="s">
        <v>1418</v>
      </c>
      <c r="F1042" s="231" t="s">
        <v>1419</v>
      </c>
      <c r="G1042" s="232" t="s">
        <v>143</v>
      </c>
      <c r="H1042" s="233">
        <v>1</v>
      </c>
      <c r="I1042" s="234"/>
      <c r="J1042" s="235">
        <f>ROUND(I1042*H1042,2)</f>
        <v>0</v>
      </c>
      <c r="K1042" s="236"/>
      <c r="L1042" s="237"/>
      <c r="M1042" s="238" t="s">
        <v>1</v>
      </c>
      <c r="N1042" s="239" t="s">
        <v>39</v>
      </c>
      <c r="O1042" s="71"/>
      <c r="P1042" s="192">
        <f>O1042*H1042</f>
        <v>0</v>
      </c>
      <c r="Q1042" s="192">
        <v>4.4999999999999999E-4</v>
      </c>
      <c r="R1042" s="192">
        <f>Q1042*H1042</f>
        <v>4.4999999999999999E-4</v>
      </c>
      <c r="S1042" s="192">
        <v>0</v>
      </c>
      <c r="T1042" s="193">
        <f>S1042*H1042</f>
        <v>0</v>
      </c>
      <c r="U1042" s="34"/>
      <c r="V1042" s="34"/>
      <c r="W1042" s="34"/>
      <c r="X1042" s="34"/>
      <c r="Y1042" s="34"/>
      <c r="Z1042" s="34"/>
      <c r="AA1042" s="34"/>
      <c r="AB1042" s="34"/>
      <c r="AC1042" s="34"/>
      <c r="AD1042" s="34"/>
      <c r="AE1042" s="34"/>
      <c r="AR1042" s="194" t="s">
        <v>306</v>
      </c>
      <c r="AT1042" s="194" t="s">
        <v>416</v>
      </c>
      <c r="AU1042" s="194" t="s">
        <v>145</v>
      </c>
      <c r="AY1042" s="17" t="s">
        <v>137</v>
      </c>
      <c r="BE1042" s="195">
        <f>IF(N1042="základní",J1042,0)</f>
        <v>0</v>
      </c>
      <c r="BF1042" s="195">
        <f>IF(N1042="snížená",J1042,0)</f>
        <v>0</v>
      </c>
      <c r="BG1042" s="195">
        <f>IF(N1042="zákl. přenesená",J1042,0)</f>
        <v>0</v>
      </c>
      <c r="BH1042" s="195">
        <f>IF(N1042="sníž. přenesená",J1042,0)</f>
        <v>0</v>
      </c>
      <c r="BI1042" s="195">
        <f>IF(N1042="nulová",J1042,0)</f>
        <v>0</v>
      </c>
      <c r="BJ1042" s="17" t="s">
        <v>145</v>
      </c>
      <c r="BK1042" s="195">
        <f>ROUND(I1042*H1042,2)</f>
        <v>0</v>
      </c>
      <c r="BL1042" s="17" t="s">
        <v>232</v>
      </c>
      <c r="BM1042" s="194" t="s">
        <v>1420</v>
      </c>
    </row>
    <row r="1043" spans="1:65" s="2" customFormat="1" ht="16.5" customHeight="1" x14ac:dyDescent="0.2">
      <c r="A1043" s="34"/>
      <c r="B1043" s="35"/>
      <c r="C1043" s="182" t="s">
        <v>1421</v>
      </c>
      <c r="D1043" s="182" t="s">
        <v>140</v>
      </c>
      <c r="E1043" s="183" t="s">
        <v>1422</v>
      </c>
      <c r="F1043" s="184" t="s">
        <v>1423</v>
      </c>
      <c r="G1043" s="185" t="s">
        <v>143</v>
      </c>
      <c r="H1043" s="186">
        <v>4</v>
      </c>
      <c r="I1043" s="187"/>
      <c r="J1043" s="188">
        <f>ROUND(I1043*H1043,2)</f>
        <v>0</v>
      </c>
      <c r="K1043" s="189"/>
      <c r="L1043" s="39"/>
      <c r="M1043" s="190" t="s">
        <v>1</v>
      </c>
      <c r="N1043" s="191" t="s">
        <v>39</v>
      </c>
      <c r="O1043" s="71"/>
      <c r="P1043" s="192">
        <f>O1043*H1043</f>
        <v>0</v>
      </c>
      <c r="Q1043" s="192">
        <v>0</v>
      </c>
      <c r="R1043" s="192">
        <f>Q1043*H1043</f>
        <v>0</v>
      </c>
      <c r="S1043" s="192">
        <v>0</v>
      </c>
      <c r="T1043" s="193">
        <f>S1043*H1043</f>
        <v>0</v>
      </c>
      <c r="U1043" s="34"/>
      <c r="V1043" s="34"/>
      <c r="W1043" s="34"/>
      <c r="X1043" s="34"/>
      <c r="Y1043" s="34"/>
      <c r="Z1043" s="34"/>
      <c r="AA1043" s="34"/>
      <c r="AB1043" s="34"/>
      <c r="AC1043" s="34"/>
      <c r="AD1043" s="34"/>
      <c r="AE1043" s="34"/>
      <c r="AR1043" s="194" t="s">
        <v>481</v>
      </c>
      <c r="AT1043" s="194" t="s">
        <v>140</v>
      </c>
      <c r="AU1043" s="194" t="s">
        <v>145</v>
      </c>
      <c r="AY1043" s="17" t="s">
        <v>137</v>
      </c>
      <c r="BE1043" s="195">
        <f>IF(N1043="základní",J1043,0)</f>
        <v>0</v>
      </c>
      <c r="BF1043" s="195">
        <f>IF(N1043="snížená",J1043,0)</f>
        <v>0</v>
      </c>
      <c r="BG1043" s="195">
        <f>IF(N1043="zákl. přenesená",J1043,0)</f>
        <v>0</v>
      </c>
      <c r="BH1043" s="195">
        <f>IF(N1043="sníž. přenesená",J1043,0)</f>
        <v>0</v>
      </c>
      <c r="BI1043" s="195">
        <f>IF(N1043="nulová",J1043,0)</f>
        <v>0</v>
      </c>
      <c r="BJ1043" s="17" t="s">
        <v>145</v>
      </c>
      <c r="BK1043" s="195">
        <f>ROUND(I1043*H1043,2)</f>
        <v>0</v>
      </c>
      <c r="BL1043" s="17" t="s">
        <v>481</v>
      </c>
      <c r="BM1043" s="194" t="s">
        <v>1424</v>
      </c>
    </row>
    <row r="1044" spans="1:65" s="14" customFormat="1" ht="11.25" x14ac:dyDescent="0.2">
      <c r="B1044" s="207"/>
      <c r="C1044" s="208"/>
      <c r="D1044" s="198" t="s">
        <v>147</v>
      </c>
      <c r="E1044" s="209" t="s">
        <v>1</v>
      </c>
      <c r="F1044" s="210" t="s">
        <v>144</v>
      </c>
      <c r="G1044" s="208"/>
      <c r="H1044" s="211">
        <v>4</v>
      </c>
      <c r="I1044" s="212"/>
      <c r="J1044" s="208"/>
      <c r="K1044" s="208"/>
      <c r="L1044" s="213"/>
      <c r="M1044" s="214"/>
      <c r="N1044" s="215"/>
      <c r="O1044" s="215"/>
      <c r="P1044" s="215"/>
      <c r="Q1044" s="215"/>
      <c r="R1044" s="215"/>
      <c r="S1044" s="215"/>
      <c r="T1044" s="216"/>
      <c r="AT1044" s="217" t="s">
        <v>147</v>
      </c>
      <c r="AU1044" s="217" t="s">
        <v>145</v>
      </c>
      <c r="AV1044" s="14" t="s">
        <v>145</v>
      </c>
      <c r="AW1044" s="14" t="s">
        <v>30</v>
      </c>
      <c r="AX1044" s="14" t="s">
        <v>78</v>
      </c>
      <c r="AY1044" s="217" t="s">
        <v>137</v>
      </c>
    </row>
    <row r="1045" spans="1:65" s="2" customFormat="1" ht="24.2" customHeight="1" x14ac:dyDescent="0.2">
      <c r="A1045" s="34"/>
      <c r="B1045" s="35"/>
      <c r="C1045" s="229" t="s">
        <v>1425</v>
      </c>
      <c r="D1045" s="229" t="s">
        <v>416</v>
      </c>
      <c r="E1045" s="230" t="s">
        <v>1426</v>
      </c>
      <c r="F1045" s="231" t="s">
        <v>1427</v>
      </c>
      <c r="G1045" s="232" t="s">
        <v>143</v>
      </c>
      <c r="H1045" s="233">
        <v>4</v>
      </c>
      <c r="I1045" s="234"/>
      <c r="J1045" s="235">
        <f>ROUND(I1045*H1045,2)</f>
        <v>0</v>
      </c>
      <c r="K1045" s="236"/>
      <c r="L1045" s="237"/>
      <c r="M1045" s="238" t="s">
        <v>1</v>
      </c>
      <c r="N1045" s="239" t="s">
        <v>39</v>
      </c>
      <c r="O1045" s="71"/>
      <c r="P1045" s="192">
        <f>O1045*H1045</f>
        <v>0</v>
      </c>
      <c r="Q1045" s="192">
        <v>1E-4</v>
      </c>
      <c r="R1045" s="192">
        <f>Q1045*H1045</f>
        <v>4.0000000000000002E-4</v>
      </c>
      <c r="S1045" s="192">
        <v>0</v>
      </c>
      <c r="T1045" s="193">
        <f>S1045*H1045</f>
        <v>0</v>
      </c>
      <c r="U1045" s="34"/>
      <c r="V1045" s="34"/>
      <c r="W1045" s="34"/>
      <c r="X1045" s="34"/>
      <c r="Y1045" s="34"/>
      <c r="Z1045" s="34"/>
      <c r="AA1045" s="34"/>
      <c r="AB1045" s="34"/>
      <c r="AC1045" s="34"/>
      <c r="AD1045" s="34"/>
      <c r="AE1045" s="34"/>
      <c r="AR1045" s="194" t="s">
        <v>842</v>
      </c>
      <c r="AT1045" s="194" t="s">
        <v>416</v>
      </c>
      <c r="AU1045" s="194" t="s">
        <v>145</v>
      </c>
      <c r="AY1045" s="17" t="s">
        <v>137</v>
      </c>
      <c r="BE1045" s="195">
        <f>IF(N1045="základní",J1045,0)</f>
        <v>0</v>
      </c>
      <c r="BF1045" s="195">
        <f>IF(N1045="snížená",J1045,0)</f>
        <v>0</v>
      </c>
      <c r="BG1045" s="195">
        <f>IF(N1045="zákl. přenesená",J1045,0)</f>
        <v>0</v>
      </c>
      <c r="BH1045" s="195">
        <f>IF(N1045="sníž. přenesená",J1045,0)</f>
        <v>0</v>
      </c>
      <c r="BI1045" s="195">
        <f>IF(N1045="nulová",J1045,0)</f>
        <v>0</v>
      </c>
      <c r="BJ1045" s="17" t="s">
        <v>145</v>
      </c>
      <c r="BK1045" s="195">
        <f>ROUND(I1045*H1045,2)</f>
        <v>0</v>
      </c>
      <c r="BL1045" s="17" t="s">
        <v>842</v>
      </c>
      <c r="BM1045" s="194" t="s">
        <v>1428</v>
      </c>
    </row>
    <row r="1046" spans="1:65" s="14" customFormat="1" ht="11.25" x14ac:dyDescent="0.2">
      <c r="B1046" s="207"/>
      <c r="C1046" s="208"/>
      <c r="D1046" s="198" t="s">
        <v>147</v>
      </c>
      <c r="E1046" s="209" t="s">
        <v>1</v>
      </c>
      <c r="F1046" s="210" t="s">
        <v>144</v>
      </c>
      <c r="G1046" s="208"/>
      <c r="H1046" s="211">
        <v>4</v>
      </c>
      <c r="I1046" s="212"/>
      <c r="J1046" s="208"/>
      <c r="K1046" s="208"/>
      <c r="L1046" s="213"/>
      <c r="M1046" s="214"/>
      <c r="N1046" s="215"/>
      <c r="O1046" s="215"/>
      <c r="P1046" s="215"/>
      <c r="Q1046" s="215"/>
      <c r="R1046" s="215"/>
      <c r="S1046" s="215"/>
      <c r="T1046" s="216"/>
      <c r="AT1046" s="217" t="s">
        <v>147</v>
      </c>
      <c r="AU1046" s="217" t="s">
        <v>145</v>
      </c>
      <c r="AV1046" s="14" t="s">
        <v>145</v>
      </c>
      <c r="AW1046" s="14" t="s">
        <v>30</v>
      </c>
      <c r="AX1046" s="14" t="s">
        <v>78</v>
      </c>
      <c r="AY1046" s="217" t="s">
        <v>137</v>
      </c>
    </row>
    <row r="1047" spans="1:65" s="2" customFormat="1" ht="21.75" customHeight="1" x14ac:dyDescent="0.2">
      <c r="A1047" s="34"/>
      <c r="B1047" s="35"/>
      <c r="C1047" s="229" t="s">
        <v>1429</v>
      </c>
      <c r="D1047" s="229" t="s">
        <v>416</v>
      </c>
      <c r="E1047" s="230" t="s">
        <v>1430</v>
      </c>
      <c r="F1047" s="231" t="s">
        <v>1431</v>
      </c>
      <c r="G1047" s="232" t="s">
        <v>143</v>
      </c>
      <c r="H1047" s="233">
        <v>4</v>
      </c>
      <c r="I1047" s="234"/>
      <c r="J1047" s="235">
        <f>ROUND(I1047*H1047,2)</f>
        <v>0</v>
      </c>
      <c r="K1047" s="236"/>
      <c r="L1047" s="237"/>
      <c r="M1047" s="238" t="s">
        <v>1</v>
      </c>
      <c r="N1047" s="239" t="s">
        <v>39</v>
      </c>
      <c r="O1047" s="71"/>
      <c r="P1047" s="192">
        <f>O1047*H1047</f>
        <v>0</v>
      </c>
      <c r="Q1047" s="192">
        <v>1E-4</v>
      </c>
      <c r="R1047" s="192">
        <f>Q1047*H1047</f>
        <v>4.0000000000000002E-4</v>
      </c>
      <c r="S1047" s="192">
        <v>0</v>
      </c>
      <c r="T1047" s="193">
        <f>S1047*H1047</f>
        <v>0</v>
      </c>
      <c r="U1047" s="34"/>
      <c r="V1047" s="34"/>
      <c r="W1047" s="34"/>
      <c r="X1047" s="34"/>
      <c r="Y1047" s="34"/>
      <c r="Z1047" s="34"/>
      <c r="AA1047" s="34"/>
      <c r="AB1047" s="34"/>
      <c r="AC1047" s="34"/>
      <c r="AD1047" s="34"/>
      <c r="AE1047" s="34"/>
      <c r="AR1047" s="194" t="s">
        <v>842</v>
      </c>
      <c r="AT1047" s="194" t="s">
        <v>416</v>
      </c>
      <c r="AU1047" s="194" t="s">
        <v>145</v>
      </c>
      <c r="AY1047" s="17" t="s">
        <v>137</v>
      </c>
      <c r="BE1047" s="195">
        <f>IF(N1047="základní",J1047,0)</f>
        <v>0</v>
      </c>
      <c r="BF1047" s="195">
        <f>IF(N1047="snížená",J1047,0)</f>
        <v>0</v>
      </c>
      <c r="BG1047" s="195">
        <f>IF(N1047="zákl. přenesená",J1047,0)</f>
        <v>0</v>
      </c>
      <c r="BH1047" s="195">
        <f>IF(N1047="sníž. přenesená",J1047,0)</f>
        <v>0</v>
      </c>
      <c r="BI1047" s="195">
        <f>IF(N1047="nulová",J1047,0)</f>
        <v>0</v>
      </c>
      <c r="BJ1047" s="17" t="s">
        <v>145</v>
      </c>
      <c r="BK1047" s="195">
        <f>ROUND(I1047*H1047,2)</f>
        <v>0</v>
      </c>
      <c r="BL1047" s="17" t="s">
        <v>842</v>
      </c>
      <c r="BM1047" s="194" t="s">
        <v>1432</v>
      </c>
    </row>
    <row r="1048" spans="1:65" s="14" customFormat="1" ht="11.25" x14ac:dyDescent="0.2">
      <c r="B1048" s="207"/>
      <c r="C1048" s="208"/>
      <c r="D1048" s="198" t="s">
        <v>147</v>
      </c>
      <c r="E1048" s="209" t="s">
        <v>1</v>
      </c>
      <c r="F1048" s="210" t="s">
        <v>144</v>
      </c>
      <c r="G1048" s="208"/>
      <c r="H1048" s="211">
        <v>4</v>
      </c>
      <c r="I1048" s="212"/>
      <c r="J1048" s="208"/>
      <c r="K1048" s="208"/>
      <c r="L1048" s="213"/>
      <c r="M1048" s="214"/>
      <c r="N1048" s="215"/>
      <c r="O1048" s="215"/>
      <c r="P1048" s="215"/>
      <c r="Q1048" s="215"/>
      <c r="R1048" s="215"/>
      <c r="S1048" s="215"/>
      <c r="T1048" s="216"/>
      <c r="AT1048" s="217" t="s">
        <v>147</v>
      </c>
      <c r="AU1048" s="217" t="s">
        <v>145</v>
      </c>
      <c r="AV1048" s="14" t="s">
        <v>145</v>
      </c>
      <c r="AW1048" s="14" t="s">
        <v>30</v>
      </c>
      <c r="AX1048" s="14" t="s">
        <v>78</v>
      </c>
      <c r="AY1048" s="217" t="s">
        <v>137</v>
      </c>
    </row>
    <row r="1049" spans="1:65" s="2" customFormat="1" ht="16.5" customHeight="1" x14ac:dyDescent="0.2">
      <c r="A1049" s="34"/>
      <c r="B1049" s="35"/>
      <c r="C1049" s="182" t="s">
        <v>1433</v>
      </c>
      <c r="D1049" s="182" t="s">
        <v>140</v>
      </c>
      <c r="E1049" s="183" t="s">
        <v>1434</v>
      </c>
      <c r="F1049" s="184" t="s">
        <v>1435</v>
      </c>
      <c r="G1049" s="185" t="s">
        <v>143</v>
      </c>
      <c r="H1049" s="186">
        <v>4</v>
      </c>
      <c r="I1049" s="187"/>
      <c r="J1049" s="188">
        <f>ROUND(I1049*H1049,2)</f>
        <v>0</v>
      </c>
      <c r="K1049" s="189"/>
      <c r="L1049" s="39"/>
      <c r="M1049" s="190" t="s">
        <v>1</v>
      </c>
      <c r="N1049" s="191" t="s">
        <v>39</v>
      </c>
      <c r="O1049" s="71"/>
      <c r="P1049" s="192">
        <f>O1049*H1049</f>
        <v>0</v>
      </c>
      <c r="Q1049" s="192">
        <v>0</v>
      </c>
      <c r="R1049" s="192">
        <f>Q1049*H1049</f>
        <v>0</v>
      </c>
      <c r="S1049" s="192">
        <v>0</v>
      </c>
      <c r="T1049" s="193">
        <f>S1049*H1049</f>
        <v>0</v>
      </c>
      <c r="U1049" s="34"/>
      <c r="V1049" s="34"/>
      <c r="W1049" s="34"/>
      <c r="X1049" s="34"/>
      <c r="Y1049" s="34"/>
      <c r="Z1049" s="34"/>
      <c r="AA1049" s="34"/>
      <c r="AB1049" s="34"/>
      <c r="AC1049" s="34"/>
      <c r="AD1049" s="34"/>
      <c r="AE1049" s="34"/>
      <c r="AR1049" s="194" t="s">
        <v>232</v>
      </c>
      <c r="AT1049" s="194" t="s">
        <v>140</v>
      </c>
      <c r="AU1049" s="194" t="s">
        <v>145</v>
      </c>
      <c r="AY1049" s="17" t="s">
        <v>137</v>
      </c>
      <c r="BE1049" s="195">
        <f>IF(N1049="základní",J1049,0)</f>
        <v>0</v>
      </c>
      <c r="BF1049" s="195">
        <f>IF(N1049="snížená",J1049,0)</f>
        <v>0</v>
      </c>
      <c r="BG1049" s="195">
        <f>IF(N1049="zákl. přenesená",J1049,0)</f>
        <v>0</v>
      </c>
      <c r="BH1049" s="195">
        <f>IF(N1049="sníž. přenesená",J1049,0)</f>
        <v>0</v>
      </c>
      <c r="BI1049" s="195">
        <f>IF(N1049="nulová",J1049,0)</f>
        <v>0</v>
      </c>
      <c r="BJ1049" s="17" t="s">
        <v>145</v>
      </c>
      <c r="BK1049" s="195">
        <f>ROUND(I1049*H1049,2)</f>
        <v>0</v>
      </c>
      <c r="BL1049" s="17" t="s">
        <v>232</v>
      </c>
      <c r="BM1049" s="194" t="s">
        <v>1436</v>
      </c>
    </row>
    <row r="1050" spans="1:65" s="14" customFormat="1" ht="11.25" x14ac:dyDescent="0.2">
      <c r="B1050" s="207"/>
      <c r="C1050" s="208"/>
      <c r="D1050" s="198" t="s">
        <v>147</v>
      </c>
      <c r="E1050" s="209" t="s">
        <v>1</v>
      </c>
      <c r="F1050" s="210" t="s">
        <v>144</v>
      </c>
      <c r="G1050" s="208"/>
      <c r="H1050" s="211">
        <v>4</v>
      </c>
      <c r="I1050" s="212"/>
      <c r="J1050" s="208"/>
      <c r="K1050" s="208"/>
      <c r="L1050" s="213"/>
      <c r="M1050" s="214"/>
      <c r="N1050" s="215"/>
      <c r="O1050" s="215"/>
      <c r="P1050" s="215"/>
      <c r="Q1050" s="215"/>
      <c r="R1050" s="215"/>
      <c r="S1050" s="215"/>
      <c r="T1050" s="216"/>
      <c r="AT1050" s="217" t="s">
        <v>147</v>
      </c>
      <c r="AU1050" s="217" t="s">
        <v>145</v>
      </c>
      <c r="AV1050" s="14" t="s">
        <v>145</v>
      </c>
      <c r="AW1050" s="14" t="s">
        <v>30</v>
      </c>
      <c r="AX1050" s="14" t="s">
        <v>73</v>
      </c>
      <c r="AY1050" s="217" t="s">
        <v>137</v>
      </c>
    </row>
    <row r="1051" spans="1:65" s="15" customFormat="1" ht="11.25" x14ac:dyDescent="0.2">
      <c r="B1051" s="218"/>
      <c r="C1051" s="219"/>
      <c r="D1051" s="198" t="s">
        <v>147</v>
      </c>
      <c r="E1051" s="220" t="s">
        <v>1</v>
      </c>
      <c r="F1051" s="221" t="s">
        <v>150</v>
      </c>
      <c r="G1051" s="219"/>
      <c r="H1051" s="222">
        <v>4</v>
      </c>
      <c r="I1051" s="223"/>
      <c r="J1051" s="219"/>
      <c r="K1051" s="219"/>
      <c r="L1051" s="224"/>
      <c r="M1051" s="225"/>
      <c r="N1051" s="226"/>
      <c r="O1051" s="226"/>
      <c r="P1051" s="226"/>
      <c r="Q1051" s="226"/>
      <c r="R1051" s="226"/>
      <c r="S1051" s="226"/>
      <c r="T1051" s="227"/>
      <c r="AT1051" s="228" t="s">
        <v>147</v>
      </c>
      <c r="AU1051" s="228" t="s">
        <v>145</v>
      </c>
      <c r="AV1051" s="15" t="s">
        <v>144</v>
      </c>
      <c r="AW1051" s="15" t="s">
        <v>30</v>
      </c>
      <c r="AX1051" s="15" t="s">
        <v>78</v>
      </c>
      <c r="AY1051" s="228" t="s">
        <v>137</v>
      </c>
    </row>
    <row r="1052" spans="1:65" s="2" customFormat="1" ht="24.2" customHeight="1" x14ac:dyDescent="0.2">
      <c r="A1052" s="34"/>
      <c r="B1052" s="35"/>
      <c r="C1052" s="229" t="s">
        <v>1437</v>
      </c>
      <c r="D1052" s="229" t="s">
        <v>416</v>
      </c>
      <c r="E1052" s="230" t="s">
        <v>1438</v>
      </c>
      <c r="F1052" s="231" t="s">
        <v>1439</v>
      </c>
      <c r="G1052" s="232" t="s">
        <v>143</v>
      </c>
      <c r="H1052" s="233">
        <v>2</v>
      </c>
      <c r="I1052" s="234"/>
      <c r="J1052" s="235">
        <f>ROUND(I1052*H1052,2)</f>
        <v>0</v>
      </c>
      <c r="K1052" s="236"/>
      <c r="L1052" s="237"/>
      <c r="M1052" s="238" t="s">
        <v>1</v>
      </c>
      <c r="N1052" s="239" t="s">
        <v>39</v>
      </c>
      <c r="O1052" s="71"/>
      <c r="P1052" s="192">
        <f>O1052*H1052</f>
        <v>0</v>
      </c>
      <c r="Q1052" s="192">
        <v>1.4999999999999999E-4</v>
      </c>
      <c r="R1052" s="192">
        <f>Q1052*H1052</f>
        <v>2.9999999999999997E-4</v>
      </c>
      <c r="S1052" s="192">
        <v>0</v>
      </c>
      <c r="T1052" s="193">
        <f>S1052*H1052</f>
        <v>0</v>
      </c>
      <c r="U1052" s="34"/>
      <c r="V1052" s="34"/>
      <c r="W1052" s="34"/>
      <c r="X1052" s="34"/>
      <c r="Y1052" s="34"/>
      <c r="Z1052" s="34"/>
      <c r="AA1052" s="34"/>
      <c r="AB1052" s="34"/>
      <c r="AC1052" s="34"/>
      <c r="AD1052" s="34"/>
      <c r="AE1052" s="34"/>
      <c r="AR1052" s="194" t="s">
        <v>306</v>
      </c>
      <c r="AT1052" s="194" t="s">
        <v>416</v>
      </c>
      <c r="AU1052" s="194" t="s">
        <v>145</v>
      </c>
      <c r="AY1052" s="17" t="s">
        <v>137</v>
      </c>
      <c r="BE1052" s="195">
        <f>IF(N1052="základní",J1052,0)</f>
        <v>0</v>
      </c>
      <c r="BF1052" s="195">
        <f>IF(N1052="snížená",J1052,0)</f>
        <v>0</v>
      </c>
      <c r="BG1052" s="195">
        <f>IF(N1052="zákl. přenesená",J1052,0)</f>
        <v>0</v>
      </c>
      <c r="BH1052" s="195">
        <f>IF(N1052="sníž. přenesená",J1052,0)</f>
        <v>0</v>
      </c>
      <c r="BI1052" s="195">
        <f>IF(N1052="nulová",J1052,0)</f>
        <v>0</v>
      </c>
      <c r="BJ1052" s="17" t="s">
        <v>145</v>
      </c>
      <c r="BK1052" s="195">
        <f>ROUND(I1052*H1052,2)</f>
        <v>0</v>
      </c>
      <c r="BL1052" s="17" t="s">
        <v>232</v>
      </c>
      <c r="BM1052" s="194" t="s">
        <v>1440</v>
      </c>
    </row>
    <row r="1053" spans="1:65" s="14" customFormat="1" ht="11.25" x14ac:dyDescent="0.2">
      <c r="B1053" s="207"/>
      <c r="C1053" s="208"/>
      <c r="D1053" s="198" t="s">
        <v>147</v>
      </c>
      <c r="E1053" s="209" t="s">
        <v>1</v>
      </c>
      <c r="F1053" s="210" t="s">
        <v>145</v>
      </c>
      <c r="G1053" s="208"/>
      <c r="H1053" s="211">
        <v>2</v>
      </c>
      <c r="I1053" s="212"/>
      <c r="J1053" s="208"/>
      <c r="K1053" s="208"/>
      <c r="L1053" s="213"/>
      <c r="M1053" s="214"/>
      <c r="N1053" s="215"/>
      <c r="O1053" s="215"/>
      <c r="P1053" s="215"/>
      <c r="Q1053" s="215"/>
      <c r="R1053" s="215"/>
      <c r="S1053" s="215"/>
      <c r="T1053" s="216"/>
      <c r="AT1053" s="217" t="s">
        <v>147</v>
      </c>
      <c r="AU1053" s="217" t="s">
        <v>145</v>
      </c>
      <c r="AV1053" s="14" t="s">
        <v>145</v>
      </c>
      <c r="AW1053" s="14" t="s">
        <v>30</v>
      </c>
      <c r="AX1053" s="14" t="s">
        <v>78</v>
      </c>
      <c r="AY1053" s="217" t="s">
        <v>137</v>
      </c>
    </row>
    <row r="1054" spans="1:65" s="2" customFormat="1" ht="24.2" customHeight="1" x14ac:dyDescent="0.2">
      <c r="A1054" s="34"/>
      <c r="B1054" s="35"/>
      <c r="C1054" s="229" t="s">
        <v>1441</v>
      </c>
      <c r="D1054" s="229" t="s">
        <v>416</v>
      </c>
      <c r="E1054" s="230" t="s">
        <v>1442</v>
      </c>
      <c r="F1054" s="231" t="s">
        <v>1443</v>
      </c>
      <c r="G1054" s="232" t="s">
        <v>143</v>
      </c>
      <c r="H1054" s="233">
        <v>2</v>
      </c>
      <c r="I1054" s="234"/>
      <c r="J1054" s="235">
        <f>ROUND(I1054*H1054,2)</f>
        <v>0</v>
      </c>
      <c r="K1054" s="236"/>
      <c r="L1054" s="237"/>
      <c r="M1054" s="238" t="s">
        <v>1</v>
      </c>
      <c r="N1054" s="239" t="s">
        <v>39</v>
      </c>
      <c r="O1054" s="71"/>
      <c r="P1054" s="192">
        <f>O1054*H1054</f>
        <v>0</v>
      </c>
      <c r="Q1054" s="192">
        <v>1.4999999999999999E-4</v>
      </c>
      <c r="R1054" s="192">
        <f>Q1054*H1054</f>
        <v>2.9999999999999997E-4</v>
      </c>
      <c r="S1054" s="192">
        <v>0</v>
      </c>
      <c r="T1054" s="193">
        <f>S1054*H1054</f>
        <v>0</v>
      </c>
      <c r="U1054" s="34"/>
      <c r="V1054" s="34"/>
      <c r="W1054" s="34"/>
      <c r="X1054" s="34"/>
      <c r="Y1054" s="34"/>
      <c r="Z1054" s="34"/>
      <c r="AA1054" s="34"/>
      <c r="AB1054" s="34"/>
      <c r="AC1054" s="34"/>
      <c r="AD1054" s="34"/>
      <c r="AE1054" s="34"/>
      <c r="AR1054" s="194" t="s">
        <v>306</v>
      </c>
      <c r="AT1054" s="194" t="s">
        <v>416</v>
      </c>
      <c r="AU1054" s="194" t="s">
        <v>145</v>
      </c>
      <c r="AY1054" s="17" t="s">
        <v>137</v>
      </c>
      <c r="BE1054" s="195">
        <f>IF(N1054="základní",J1054,0)</f>
        <v>0</v>
      </c>
      <c r="BF1054" s="195">
        <f>IF(N1054="snížená",J1054,0)</f>
        <v>0</v>
      </c>
      <c r="BG1054" s="195">
        <f>IF(N1054="zákl. přenesená",J1054,0)</f>
        <v>0</v>
      </c>
      <c r="BH1054" s="195">
        <f>IF(N1054="sníž. přenesená",J1054,0)</f>
        <v>0</v>
      </c>
      <c r="BI1054" s="195">
        <f>IF(N1054="nulová",J1054,0)</f>
        <v>0</v>
      </c>
      <c r="BJ1054" s="17" t="s">
        <v>145</v>
      </c>
      <c r="BK1054" s="195">
        <f>ROUND(I1054*H1054,2)</f>
        <v>0</v>
      </c>
      <c r="BL1054" s="17" t="s">
        <v>232</v>
      </c>
      <c r="BM1054" s="194" t="s">
        <v>1444</v>
      </c>
    </row>
    <row r="1055" spans="1:65" s="14" customFormat="1" ht="11.25" x14ac:dyDescent="0.2">
      <c r="B1055" s="207"/>
      <c r="C1055" s="208"/>
      <c r="D1055" s="198" t="s">
        <v>147</v>
      </c>
      <c r="E1055" s="209" t="s">
        <v>1</v>
      </c>
      <c r="F1055" s="210" t="s">
        <v>145</v>
      </c>
      <c r="G1055" s="208"/>
      <c r="H1055" s="211">
        <v>2</v>
      </c>
      <c r="I1055" s="212"/>
      <c r="J1055" s="208"/>
      <c r="K1055" s="208"/>
      <c r="L1055" s="213"/>
      <c r="M1055" s="214"/>
      <c r="N1055" s="215"/>
      <c r="O1055" s="215"/>
      <c r="P1055" s="215"/>
      <c r="Q1055" s="215"/>
      <c r="R1055" s="215"/>
      <c r="S1055" s="215"/>
      <c r="T1055" s="216"/>
      <c r="AT1055" s="217" t="s">
        <v>147</v>
      </c>
      <c r="AU1055" s="217" t="s">
        <v>145</v>
      </c>
      <c r="AV1055" s="14" t="s">
        <v>145</v>
      </c>
      <c r="AW1055" s="14" t="s">
        <v>30</v>
      </c>
      <c r="AX1055" s="14" t="s">
        <v>78</v>
      </c>
      <c r="AY1055" s="217" t="s">
        <v>137</v>
      </c>
    </row>
    <row r="1056" spans="1:65" s="2" customFormat="1" ht="16.5" customHeight="1" x14ac:dyDescent="0.2">
      <c r="A1056" s="34"/>
      <c r="B1056" s="35"/>
      <c r="C1056" s="229" t="s">
        <v>1445</v>
      </c>
      <c r="D1056" s="229" t="s">
        <v>416</v>
      </c>
      <c r="E1056" s="230" t="s">
        <v>1446</v>
      </c>
      <c r="F1056" s="231" t="s">
        <v>1447</v>
      </c>
      <c r="G1056" s="232" t="s">
        <v>1448</v>
      </c>
      <c r="H1056" s="233">
        <v>1</v>
      </c>
      <c r="I1056" s="234"/>
      <c r="J1056" s="235">
        <f>ROUND(I1056*H1056,2)</f>
        <v>0</v>
      </c>
      <c r="K1056" s="236"/>
      <c r="L1056" s="237"/>
      <c r="M1056" s="238" t="s">
        <v>1</v>
      </c>
      <c r="N1056" s="239" t="s">
        <v>39</v>
      </c>
      <c r="O1056" s="71"/>
      <c r="P1056" s="192">
        <f>O1056*H1056</f>
        <v>0</v>
      </c>
      <c r="Q1056" s="192">
        <v>0</v>
      </c>
      <c r="R1056" s="192">
        <f>Q1056*H1056</f>
        <v>0</v>
      </c>
      <c r="S1056" s="192">
        <v>0</v>
      </c>
      <c r="T1056" s="193">
        <f>S1056*H1056</f>
        <v>0</v>
      </c>
      <c r="U1056" s="34"/>
      <c r="V1056" s="34"/>
      <c r="W1056" s="34"/>
      <c r="X1056" s="34"/>
      <c r="Y1056" s="34"/>
      <c r="Z1056" s="34"/>
      <c r="AA1056" s="34"/>
      <c r="AB1056" s="34"/>
      <c r="AC1056" s="34"/>
      <c r="AD1056" s="34"/>
      <c r="AE1056" s="34"/>
      <c r="AR1056" s="194" t="s">
        <v>306</v>
      </c>
      <c r="AT1056" s="194" t="s">
        <v>416</v>
      </c>
      <c r="AU1056" s="194" t="s">
        <v>145</v>
      </c>
      <c r="AY1056" s="17" t="s">
        <v>137</v>
      </c>
      <c r="BE1056" s="195">
        <f>IF(N1056="základní",J1056,0)</f>
        <v>0</v>
      </c>
      <c r="BF1056" s="195">
        <f>IF(N1056="snížená",J1056,0)</f>
        <v>0</v>
      </c>
      <c r="BG1056" s="195">
        <f>IF(N1056="zákl. přenesená",J1056,0)</f>
        <v>0</v>
      </c>
      <c r="BH1056" s="195">
        <f>IF(N1056="sníž. přenesená",J1056,0)</f>
        <v>0</v>
      </c>
      <c r="BI1056" s="195">
        <f>IF(N1056="nulová",J1056,0)</f>
        <v>0</v>
      </c>
      <c r="BJ1056" s="17" t="s">
        <v>145</v>
      </c>
      <c r="BK1056" s="195">
        <f>ROUND(I1056*H1056,2)</f>
        <v>0</v>
      </c>
      <c r="BL1056" s="17" t="s">
        <v>232</v>
      </c>
      <c r="BM1056" s="194" t="s">
        <v>1449</v>
      </c>
    </row>
    <row r="1057" spans="1:65" s="14" customFormat="1" ht="11.25" x14ac:dyDescent="0.2">
      <c r="B1057" s="207"/>
      <c r="C1057" s="208"/>
      <c r="D1057" s="198" t="s">
        <v>147</v>
      </c>
      <c r="E1057" s="209" t="s">
        <v>1</v>
      </c>
      <c r="F1057" s="210" t="s">
        <v>78</v>
      </c>
      <c r="G1057" s="208"/>
      <c r="H1057" s="211">
        <v>1</v>
      </c>
      <c r="I1057" s="212"/>
      <c r="J1057" s="208"/>
      <c r="K1057" s="208"/>
      <c r="L1057" s="213"/>
      <c r="M1057" s="214"/>
      <c r="N1057" s="215"/>
      <c r="O1057" s="215"/>
      <c r="P1057" s="215"/>
      <c r="Q1057" s="215"/>
      <c r="R1057" s="215"/>
      <c r="S1057" s="215"/>
      <c r="T1057" s="216"/>
      <c r="AT1057" s="217" t="s">
        <v>147</v>
      </c>
      <c r="AU1057" s="217" t="s">
        <v>145</v>
      </c>
      <c r="AV1057" s="14" t="s">
        <v>145</v>
      </c>
      <c r="AW1057" s="14" t="s">
        <v>30</v>
      </c>
      <c r="AX1057" s="14" t="s">
        <v>78</v>
      </c>
      <c r="AY1057" s="217" t="s">
        <v>137</v>
      </c>
    </row>
    <row r="1058" spans="1:65" s="2" customFormat="1" ht="24.2" customHeight="1" x14ac:dyDescent="0.2">
      <c r="A1058" s="34"/>
      <c r="B1058" s="35"/>
      <c r="C1058" s="182" t="s">
        <v>1450</v>
      </c>
      <c r="D1058" s="182" t="s">
        <v>140</v>
      </c>
      <c r="E1058" s="183" t="s">
        <v>1451</v>
      </c>
      <c r="F1058" s="184" t="s">
        <v>1452</v>
      </c>
      <c r="G1058" s="185" t="s">
        <v>373</v>
      </c>
      <c r="H1058" s="186">
        <v>0.01</v>
      </c>
      <c r="I1058" s="187"/>
      <c r="J1058" s="188">
        <f>ROUND(I1058*H1058,2)</f>
        <v>0</v>
      </c>
      <c r="K1058" s="189"/>
      <c r="L1058" s="39"/>
      <c r="M1058" s="190" t="s">
        <v>1</v>
      </c>
      <c r="N1058" s="191" t="s">
        <v>39</v>
      </c>
      <c r="O1058" s="71"/>
      <c r="P1058" s="192">
        <f>O1058*H1058</f>
        <v>0</v>
      </c>
      <c r="Q1058" s="192">
        <v>0</v>
      </c>
      <c r="R1058" s="192">
        <f>Q1058*H1058</f>
        <v>0</v>
      </c>
      <c r="S1058" s="192">
        <v>0</v>
      </c>
      <c r="T1058" s="193">
        <f>S1058*H1058</f>
        <v>0</v>
      </c>
      <c r="U1058" s="34"/>
      <c r="V1058" s="34"/>
      <c r="W1058" s="34"/>
      <c r="X1058" s="34"/>
      <c r="Y1058" s="34"/>
      <c r="Z1058" s="34"/>
      <c r="AA1058" s="34"/>
      <c r="AB1058" s="34"/>
      <c r="AC1058" s="34"/>
      <c r="AD1058" s="34"/>
      <c r="AE1058" s="34"/>
      <c r="AR1058" s="194" t="s">
        <v>232</v>
      </c>
      <c r="AT1058" s="194" t="s">
        <v>140</v>
      </c>
      <c r="AU1058" s="194" t="s">
        <v>145</v>
      </c>
      <c r="AY1058" s="17" t="s">
        <v>137</v>
      </c>
      <c r="BE1058" s="195">
        <f>IF(N1058="základní",J1058,0)</f>
        <v>0</v>
      </c>
      <c r="BF1058" s="195">
        <f>IF(N1058="snížená",J1058,0)</f>
        <v>0</v>
      </c>
      <c r="BG1058" s="195">
        <f>IF(N1058="zákl. přenesená",J1058,0)</f>
        <v>0</v>
      </c>
      <c r="BH1058" s="195">
        <f>IF(N1058="sníž. přenesená",J1058,0)</f>
        <v>0</v>
      </c>
      <c r="BI1058" s="195">
        <f>IF(N1058="nulová",J1058,0)</f>
        <v>0</v>
      </c>
      <c r="BJ1058" s="17" t="s">
        <v>145</v>
      </c>
      <c r="BK1058" s="195">
        <f>ROUND(I1058*H1058,2)</f>
        <v>0</v>
      </c>
      <c r="BL1058" s="17" t="s">
        <v>232</v>
      </c>
      <c r="BM1058" s="194" t="s">
        <v>1453</v>
      </c>
    </row>
    <row r="1059" spans="1:65" s="2" customFormat="1" ht="24.2" customHeight="1" x14ac:dyDescent="0.2">
      <c r="A1059" s="34"/>
      <c r="B1059" s="35"/>
      <c r="C1059" s="182" t="s">
        <v>1454</v>
      </c>
      <c r="D1059" s="182" t="s">
        <v>140</v>
      </c>
      <c r="E1059" s="183" t="s">
        <v>1455</v>
      </c>
      <c r="F1059" s="184" t="s">
        <v>1456</v>
      </c>
      <c r="G1059" s="185" t="s">
        <v>373</v>
      </c>
      <c r="H1059" s="186">
        <v>0.02</v>
      </c>
      <c r="I1059" s="187"/>
      <c r="J1059" s="188">
        <f>ROUND(I1059*H1059,2)</f>
        <v>0</v>
      </c>
      <c r="K1059" s="189"/>
      <c r="L1059" s="39"/>
      <c r="M1059" s="190" t="s">
        <v>1</v>
      </c>
      <c r="N1059" s="191" t="s">
        <v>39</v>
      </c>
      <c r="O1059" s="71"/>
      <c r="P1059" s="192">
        <f>O1059*H1059</f>
        <v>0</v>
      </c>
      <c r="Q1059" s="192">
        <v>0</v>
      </c>
      <c r="R1059" s="192">
        <f>Q1059*H1059</f>
        <v>0</v>
      </c>
      <c r="S1059" s="192">
        <v>0</v>
      </c>
      <c r="T1059" s="193">
        <f>S1059*H1059</f>
        <v>0</v>
      </c>
      <c r="U1059" s="34"/>
      <c r="V1059" s="34"/>
      <c r="W1059" s="34"/>
      <c r="X1059" s="34"/>
      <c r="Y1059" s="34"/>
      <c r="Z1059" s="34"/>
      <c r="AA1059" s="34"/>
      <c r="AB1059" s="34"/>
      <c r="AC1059" s="34"/>
      <c r="AD1059" s="34"/>
      <c r="AE1059" s="34"/>
      <c r="AR1059" s="194" t="s">
        <v>232</v>
      </c>
      <c r="AT1059" s="194" t="s">
        <v>140</v>
      </c>
      <c r="AU1059" s="194" t="s">
        <v>145</v>
      </c>
      <c r="AY1059" s="17" t="s">
        <v>137</v>
      </c>
      <c r="BE1059" s="195">
        <f>IF(N1059="základní",J1059,0)</f>
        <v>0</v>
      </c>
      <c r="BF1059" s="195">
        <f>IF(N1059="snížená",J1059,0)</f>
        <v>0</v>
      </c>
      <c r="BG1059" s="195">
        <f>IF(N1059="zákl. přenesená",J1059,0)</f>
        <v>0</v>
      </c>
      <c r="BH1059" s="195">
        <f>IF(N1059="sníž. přenesená",J1059,0)</f>
        <v>0</v>
      </c>
      <c r="BI1059" s="195">
        <f>IF(N1059="nulová",J1059,0)</f>
        <v>0</v>
      </c>
      <c r="BJ1059" s="17" t="s">
        <v>145</v>
      </c>
      <c r="BK1059" s="195">
        <f>ROUND(I1059*H1059,2)</f>
        <v>0</v>
      </c>
      <c r="BL1059" s="17" t="s">
        <v>232</v>
      </c>
      <c r="BM1059" s="194" t="s">
        <v>1457</v>
      </c>
    </row>
    <row r="1060" spans="1:65" s="14" customFormat="1" ht="11.25" x14ac:dyDescent="0.2">
      <c r="B1060" s="207"/>
      <c r="C1060" s="208"/>
      <c r="D1060" s="198" t="s">
        <v>147</v>
      </c>
      <c r="E1060" s="208"/>
      <c r="F1060" s="210" t="s">
        <v>1458</v>
      </c>
      <c r="G1060" s="208"/>
      <c r="H1060" s="211">
        <v>0.02</v>
      </c>
      <c r="I1060" s="212"/>
      <c r="J1060" s="208"/>
      <c r="K1060" s="208"/>
      <c r="L1060" s="213"/>
      <c r="M1060" s="214"/>
      <c r="N1060" s="215"/>
      <c r="O1060" s="215"/>
      <c r="P1060" s="215"/>
      <c r="Q1060" s="215"/>
      <c r="R1060" s="215"/>
      <c r="S1060" s="215"/>
      <c r="T1060" s="216"/>
      <c r="AT1060" s="217" t="s">
        <v>147</v>
      </c>
      <c r="AU1060" s="217" t="s">
        <v>145</v>
      </c>
      <c r="AV1060" s="14" t="s">
        <v>145</v>
      </c>
      <c r="AW1060" s="14" t="s">
        <v>4</v>
      </c>
      <c r="AX1060" s="14" t="s">
        <v>78</v>
      </c>
      <c r="AY1060" s="217" t="s">
        <v>137</v>
      </c>
    </row>
    <row r="1061" spans="1:65" s="12" customFormat="1" ht="22.9" customHeight="1" x14ac:dyDescent="0.2">
      <c r="B1061" s="166"/>
      <c r="C1061" s="167"/>
      <c r="D1061" s="168" t="s">
        <v>72</v>
      </c>
      <c r="E1061" s="180" t="s">
        <v>1459</v>
      </c>
      <c r="F1061" s="180" t="s">
        <v>1460</v>
      </c>
      <c r="G1061" s="167"/>
      <c r="H1061" s="167"/>
      <c r="I1061" s="170"/>
      <c r="J1061" s="181">
        <f>BK1061</f>
        <v>0</v>
      </c>
      <c r="K1061" s="167"/>
      <c r="L1061" s="172"/>
      <c r="M1061" s="173"/>
      <c r="N1061" s="174"/>
      <c r="O1061" s="174"/>
      <c r="P1061" s="175">
        <f>SUM(P1062:P1070)</f>
        <v>0</v>
      </c>
      <c r="Q1061" s="174"/>
      <c r="R1061" s="175">
        <f>SUM(R1062:R1070)</f>
        <v>1.1200000000000001E-3</v>
      </c>
      <c r="S1061" s="174"/>
      <c r="T1061" s="176">
        <f>SUM(T1062:T1070)</f>
        <v>0</v>
      </c>
      <c r="AR1061" s="177" t="s">
        <v>145</v>
      </c>
      <c r="AT1061" s="178" t="s">
        <v>72</v>
      </c>
      <c r="AU1061" s="178" t="s">
        <v>78</v>
      </c>
      <c r="AY1061" s="177" t="s">
        <v>137</v>
      </c>
      <c r="BK1061" s="179">
        <f>SUM(BK1062:BK1070)</f>
        <v>0</v>
      </c>
    </row>
    <row r="1062" spans="1:65" s="2" customFormat="1" ht="16.5" customHeight="1" x14ac:dyDescent="0.2">
      <c r="A1062" s="34"/>
      <c r="B1062" s="35"/>
      <c r="C1062" s="182" t="s">
        <v>1461</v>
      </c>
      <c r="D1062" s="182" t="s">
        <v>140</v>
      </c>
      <c r="E1062" s="183" t="s">
        <v>1462</v>
      </c>
      <c r="F1062" s="184" t="s">
        <v>1463</v>
      </c>
      <c r="G1062" s="185" t="s">
        <v>143</v>
      </c>
      <c r="H1062" s="186">
        <v>1</v>
      </c>
      <c r="I1062" s="187"/>
      <c r="J1062" s="188">
        <f>ROUND(I1062*H1062,2)</f>
        <v>0</v>
      </c>
      <c r="K1062" s="189"/>
      <c r="L1062" s="39"/>
      <c r="M1062" s="190" t="s">
        <v>1</v>
      </c>
      <c r="N1062" s="191" t="s">
        <v>39</v>
      </c>
      <c r="O1062" s="71"/>
      <c r="P1062" s="192">
        <f>O1062*H1062</f>
        <v>0</v>
      </c>
      <c r="Q1062" s="192">
        <v>0</v>
      </c>
      <c r="R1062" s="192">
        <f>Q1062*H1062</f>
        <v>0</v>
      </c>
      <c r="S1062" s="192">
        <v>0</v>
      </c>
      <c r="T1062" s="193">
        <f>S1062*H1062</f>
        <v>0</v>
      </c>
      <c r="U1062" s="34"/>
      <c r="V1062" s="34"/>
      <c r="W1062" s="34"/>
      <c r="X1062" s="34"/>
      <c r="Y1062" s="34"/>
      <c r="Z1062" s="34"/>
      <c r="AA1062" s="34"/>
      <c r="AB1062" s="34"/>
      <c r="AC1062" s="34"/>
      <c r="AD1062" s="34"/>
      <c r="AE1062" s="34"/>
      <c r="AR1062" s="194" t="s">
        <v>232</v>
      </c>
      <c r="AT1062" s="194" t="s">
        <v>140</v>
      </c>
      <c r="AU1062" s="194" t="s">
        <v>145</v>
      </c>
      <c r="AY1062" s="17" t="s">
        <v>137</v>
      </c>
      <c r="BE1062" s="195">
        <f>IF(N1062="základní",J1062,0)</f>
        <v>0</v>
      </c>
      <c r="BF1062" s="195">
        <f>IF(N1062="snížená",J1062,0)</f>
        <v>0</v>
      </c>
      <c r="BG1062" s="195">
        <f>IF(N1062="zákl. přenesená",J1062,0)</f>
        <v>0</v>
      </c>
      <c r="BH1062" s="195">
        <f>IF(N1062="sníž. přenesená",J1062,0)</f>
        <v>0</v>
      </c>
      <c r="BI1062" s="195">
        <f>IF(N1062="nulová",J1062,0)</f>
        <v>0</v>
      </c>
      <c r="BJ1062" s="17" t="s">
        <v>145</v>
      </c>
      <c r="BK1062" s="195">
        <f>ROUND(I1062*H1062,2)</f>
        <v>0</v>
      </c>
      <c r="BL1062" s="17" t="s">
        <v>232</v>
      </c>
      <c r="BM1062" s="194" t="s">
        <v>1464</v>
      </c>
    </row>
    <row r="1063" spans="1:65" s="13" customFormat="1" ht="11.25" x14ac:dyDescent="0.2">
      <c r="B1063" s="196"/>
      <c r="C1063" s="197"/>
      <c r="D1063" s="198" t="s">
        <v>147</v>
      </c>
      <c r="E1063" s="199" t="s">
        <v>1</v>
      </c>
      <c r="F1063" s="200" t="s">
        <v>1465</v>
      </c>
      <c r="G1063" s="197"/>
      <c r="H1063" s="199" t="s">
        <v>1</v>
      </c>
      <c r="I1063" s="201"/>
      <c r="J1063" s="197"/>
      <c r="K1063" s="197"/>
      <c r="L1063" s="202"/>
      <c r="M1063" s="203"/>
      <c r="N1063" s="204"/>
      <c r="O1063" s="204"/>
      <c r="P1063" s="204"/>
      <c r="Q1063" s="204"/>
      <c r="R1063" s="204"/>
      <c r="S1063" s="204"/>
      <c r="T1063" s="205"/>
      <c r="AT1063" s="206" t="s">
        <v>147</v>
      </c>
      <c r="AU1063" s="206" t="s">
        <v>145</v>
      </c>
      <c r="AV1063" s="13" t="s">
        <v>78</v>
      </c>
      <c r="AW1063" s="13" t="s">
        <v>30</v>
      </c>
      <c r="AX1063" s="13" t="s">
        <v>73</v>
      </c>
      <c r="AY1063" s="206" t="s">
        <v>137</v>
      </c>
    </row>
    <row r="1064" spans="1:65" s="14" customFormat="1" ht="11.25" x14ac:dyDescent="0.2">
      <c r="B1064" s="207"/>
      <c r="C1064" s="208"/>
      <c r="D1064" s="198" t="s">
        <v>147</v>
      </c>
      <c r="E1064" s="209" t="s">
        <v>1</v>
      </c>
      <c r="F1064" s="210" t="s">
        <v>78</v>
      </c>
      <c r="G1064" s="208"/>
      <c r="H1064" s="211">
        <v>1</v>
      </c>
      <c r="I1064" s="212"/>
      <c r="J1064" s="208"/>
      <c r="K1064" s="208"/>
      <c r="L1064" s="213"/>
      <c r="M1064" s="214"/>
      <c r="N1064" s="215"/>
      <c r="O1064" s="215"/>
      <c r="P1064" s="215"/>
      <c r="Q1064" s="215"/>
      <c r="R1064" s="215"/>
      <c r="S1064" s="215"/>
      <c r="T1064" s="216"/>
      <c r="AT1064" s="217" t="s">
        <v>147</v>
      </c>
      <c r="AU1064" s="217" t="s">
        <v>145</v>
      </c>
      <c r="AV1064" s="14" t="s">
        <v>145</v>
      </c>
      <c r="AW1064" s="14" t="s">
        <v>30</v>
      </c>
      <c r="AX1064" s="14" t="s">
        <v>78</v>
      </c>
      <c r="AY1064" s="217" t="s">
        <v>137</v>
      </c>
    </row>
    <row r="1065" spans="1:65" s="2" customFormat="1" ht="16.5" customHeight="1" x14ac:dyDescent="0.2">
      <c r="A1065" s="34"/>
      <c r="B1065" s="35"/>
      <c r="C1065" s="229" t="s">
        <v>1466</v>
      </c>
      <c r="D1065" s="229" t="s">
        <v>416</v>
      </c>
      <c r="E1065" s="230" t="s">
        <v>1467</v>
      </c>
      <c r="F1065" s="231" t="s">
        <v>1468</v>
      </c>
      <c r="G1065" s="232" t="s">
        <v>143</v>
      </c>
      <c r="H1065" s="233">
        <v>1</v>
      </c>
      <c r="I1065" s="234"/>
      <c r="J1065" s="235">
        <f>ROUND(I1065*H1065,2)</f>
        <v>0</v>
      </c>
      <c r="K1065" s="236"/>
      <c r="L1065" s="237"/>
      <c r="M1065" s="238" t="s">
        <v>1</v>
      </c>
      <c r="N1065" s="239" t="s">
        <v>39</v>
      </c>
      <c r="O1065" s="71"/>
      <c r="P1065" s="192">
        <f>O1065*H1065</f>
        <v>0</v>
      </c>
      <c r="Q1065" s="192">
        <v>1.2E-4</v>
      </c>
      <c r="R1065" s="192">
        <f>Q1065*H1065</f>
        <v>1.2E-4</v>
      </c>
      <c r="S1065" s="192">
        <v>0</v>
      </c>
      <c r="T1065" s="193">
        <f>S1065*H1065</f>
        <v>0</v>
      </c>
      <c r="U1065" s="34"/>
      <c r="V1065" s="34"/>
      <c r="W1065" s="34"/>
      <c r="X1065" s="34"/>
      <c r="Y1065" s="34"/>
      <c r="Z1065" s="34"/>
      <c r="AA1065" s="34"/>
      <c r="AB1065" s="34"/>
      <c r="AC1065" s="34"/>
      <c r="AD1065" s="34"/>
      <c r="AE1065" s="34"/>
      <c r="AR1065" s="194" t="s">
        <v>306</v>
      </c>
      <c r="AT1065" s="194" t="s">
        <v>416</v>
      </c>
      <c r="AU1065" s="194" t="s">
        <v>145</v>
      </c>
      <c r="AY1065" s="17" t="s">
        <v>137</v>
      </c>
      <c r="BE1065" s="195">
        <f>IF(N1065="základní",J1065,0)</f>
        <v>0</v>
      </c>
      <c r="BF1065" s="195">
        <f>IF(N1065="snížená",J1065,0)</f>
        <v>0</v>
      </c>
      <c r="BG1065" s="195">
        <f>IF(N1065="zákl. přenesená",J1065,0)</f>
        <v>0</v>
      </c>
      <c r="BH1065" s="195">
        <f>IF(N1065="sníž. přenesená",J1065,0)</f>
        <v>0</v>
      </c>
      <c r="BI1065" s="195">
        <f>IF(N1065="nulová",J1065,0)</f>
        <v>0</v>
      </c>
      <c r="BJ1065" s="17" t="s">
        <v>145</v>
      </c>
      <c r="BK1065" s="195">
        <f>ROUND(I1065*H1065,2)</f>
        <v>0</v>
      </c>
      <c r="BL1065" s="17" t="s">
        <v>232</v>
      </c>
      <c r="BM1065" s="194" t="s">
        <v>1469</v>
      </c>
    </row>
    <row r="1066" spans="1:65" s="2" customFormat="1" ht="16.5" customHeight="1" x14ac:dyDescent="0.2">
      <c r="A1066" s="34"/>
      <c r="B1066" s="35"/>
      <c r="C1066" s="182" t="s">
        <v>1470</v>
      </c>
      <c r="D1066" s="182" t="s">
        <v>140</v>
      </c>
      <c r="E1066" s="183" t="s">
        <v>1471</v>
      </c>
      <c r="F1066" s="184" t="s">
        <v>1472</v>
      </c>
      <c r="G1066" s="185" t="s">
        <v>143</v>
      </c>
      <c r="H1066" s="186">
        <v>1</v>
      </c>
      <c r="I1066" s="187"/>
      <c r="J1066" s="188">
        <f>ROUND(I1066*H1066,2)</f>
        <v>0</v>
      </c>
      <c r="K1066" s="189"/>
      <c r="L1066" s="39"/>
      <c r="M1066" s="190" t="s">
        <v>1</v>
      </c>
      <c r="N1066" s="191" t="s">
        <v>39</v>
      </c>
      <c r="O1066" s="71"/>
      <c r="P1066" s="192">
        <f>O1066*H1066</f>
        <v>0</v>
      </c>
      <c r="Q1066" s="192">
        <v>0</v>
      </c>
      <c r="R1066" s="192">
        <f>Q1066*H1066</f>
        <v>0</v>
      </c>
      <c r="S1066" s="192">
        <v>0</v>
      </c>
      <c r="T1066" s="193">
        <f>S1066*H1066</f>
        <v>0</v>
      </c>
      <c r="U1066" s="34"/>
      <c r="V1066" s="34"/>
      <c r="W1066" s="34"/>
      <c r="X1066" s="34"/>
      <c r="Y1066" s="34"/>
      <c r="Z1066" s="34"/>
      <c r="AA1066" s="34"/>
      <c r="AB1066" s="34"/>
      <c r="AC1066" s="34"/>
      <c r="AD1066" s="34"/>
      <c r="AE1066" s="34"/>
      <c r="AR1066" s="194" t="s">
        <v>232</v>
      </c>
      <c r="AT1066" s="194" t="s">
        <v>140</v>
      </c>
      <c r="AU1066" s="194" t="s">
        <v>145</v>
      </c>
      <c r="AY1066" s="17" t="s">
        <v>137</v>
      </c>
      <c r="BE1066" s="195">
        <f>IF(N1066="základní",J1066,0)</f>
        <v>0</v>
      </c>
      <c r="BF1066" s="195">
        <f>IF(N1066="snížená",J1066,0)</f>
        <v>0</v>
      </c>
      <c r="BG1066" s="195">
        <f>IF(N1066="zákl. přenesená",J1066,0)</f>
        <v>0</v>
      </c>
      <c r="BH1066" s="195">
        <f>IF(N1066="sníž. přenesená",J1066,0)</f>
        <v>0</v>
      </c>
      <c r="BI1066" s="195">
        <f>IF(N1066="nulová",J1066,0)</f>
        <v>0</v>
      </c>
      <c r="BJ1066" s="17" t="s">
        <v>145</v>
      </c>
      <c r="BK1066" s="195">
        <f>ROUND(I1066*H1066,2)</f>
        <v>0</v>
      </c>
      <c r="BL1066" s="17" t="s">
        <v>232</v>
      </c>
      <c r="BM1066" s="194" t="s">
        <v>1473</v>
      </c>
    </row>
    <row r="1067" spans="1:65" s="2" customFormat="1" ht="16.5" customHeight="1" x14ac:dyDescent="0.2">
      <c r="A1067" s="34"/>
      <c r="B1067" s="35"/>
      <c r="C1067" s="229" t="s">
        <v>1474</v>
      </c>
      <c r="D1067" s="229" t="s">
        <v>416</v>
      </c>
      <c r="E1067" s="230" t="s">
        <v>1475</v>
      </c>
      <c r="F1067" s="231" t="s">
        <v>1476</v>
      </c>
      <c r="G1067" s="232" t="s">
        <v>143</v>
      </c>
      <c r="H1067" s="233">
        <v>1</v>
      </c>
      <c r="I1067" s="234"/>
      <c r="J1067" s="235">
        <f>ROUND(I1067*H1067,2)</f>
        <v>0</v>
      </c>
      <c r="K1067" s="236"/>
      <c r="L1067" s="237"/>
      <c r="M1067" s="238" t="s">
        <v>1</v>
      </c>
      <c r="N1067" s="239" t="s">
        <v>39</v>
      </c>
      <c r="O1067" s="71"/>
      <c r="P1067" s="192">
        <f>O1067*H1067</f>
        <v>0</v>
      </c>
      <c r="Q1067" s="192">
        <v>1E-3</v>
      </c>
      <c r="R1067" s="192">
        <f>Q1067*H1067</f>
        <v>1E-3</v>
      </c>
      <c r="S1067" s="192">
        <v>0</v>
      </c>
      <c r="T1067" s="193">
        <f>S1067*H1067</f>
        <v>0</v>
      </c>
      <c r="U1067" s="34"/>
      <c r="V1067" s="34"/>
      <c r="W1067" s="34"/>
      <c r="X1067" s="34"/>
      <c r="Y1067" s="34"/>
      <c r="Z1067" s="34"/>
      <c r="AA1067" s="34"/>
      <c r="AB1067" s="34"/>
      <c r="AC1067" s="34"/>
      <c r="AD1067" s="34"/>
      <c r="AE1067" s="34"/>
      <c r="AR1067" s="194" t="s">
        <v>306</v>
      </c>
      <c r="AT1067" s="194" t="s">
        <v>416</v>
      </c>
      <c r="AU1067" s="194" t="s">
        <v>145</v>
      </c>
      <c r="AY1067" s="17" t="s">
        <v>137</v>
      </c>
      <c r="BE1067" s="195">
        <f>IF(N1067="základní",J1067,0)</f>
        <v>0</v>
      </c>
      <c r="BF1067" s="195">
        <f>IF(N1067="snížená",J1067,0)</f>
        <v>0</v>
      </c>
      <c r="BG1067" s="195">
        <f>IF(N1067="zákl. přenesená",J1067,0)</f>
        <v>0</v>
      </c>
      <c r="BH1067" s="195">
        <f>IF(N1067="sníž. přenesená",J1067,0)</f>
        <v>0</v>
      </c>
      <c r="BI1067" s="195">
        <f>IF(N1067="nulová",J1067,0)</f>
        <v>0</v>
      </c>
      <c r="BJ1067" s="17" t="s">
        <v>145</v>
      </c>
      <c r="BK1067" s="195">
        <f>ROUND(I1067*H1067,2)</f>
        <v>0</v>
      </c>
      <c r="BL1067" s="17" t="s">
        <v>232</v>
      </c>
      <c r="BM1067" s="194" t="s">
        <v>1477</v>
      </c>
    </row>
    <row r="1068" spans="1:65" s="2" customFormat="1" ht="24.2" customHeight="1" x14ac:dyDescent="0.2">
      <c r="A1068" s="34"/>
      <c r="B1068" s="35"/>
      <c r="C1068" s="182" t="s">
        <v>1478</v>
      </c>
      <c r="D1068" s="182" t="s">
        <v>140</v>
      </c>
      <c r="E1068" s="183" t="s">
        <v>1479</v>
      </c>
      <c r="F1068" s="184" t="s">
        <v>1480</v>
      </c>
      <c r="G1068" s="185" t="s">
        <v>373</v>
      </c>
      <c r="H1068" s="186">
        <v>1E-3</v>
      </c>
      <c r="I1068" s="187"/>
      <c r="J1068" s="188">
        <f>ROUND(I1068*H1068,2)</f>
        <v>0</v>
      </c>
      <c r="K1068" s="189"/>
      <c r="L1068" s="39"/>
      <c r="M1068" s="190" t="s">
        <v>1</v>
      </c>
      <c r="N1068" s="191" t="s">
        <v>39</v>
      </c>
      <c r="O1068" s="71"/>
      <c r="P1068" s="192">
        <f>O1068*H1068</f>
        <v>0</v>
      </c>
      <c r="Q1068" s="192">
        <v>0</v>
      </c>
      <c r="R1068" s="192">
        <f>Q1068*H1068</f>
        <v>0</v>
      </c>
      <c r="S1068" s="192">
        <v>0</v>
      </c>
      <c r="T1068" s="193">
        <f>S1068*H1068</f>
        <v>0</v>
      </c>
      <c r="U1068" s="34"/>
      <c r="V1068" s="34"/>
      <c r="W1068" s="34"/>
      <c r="X1068" s="34"/>
      <c r="Y1068" s="34"/>
      <c r="Z1068" s="34"/>
      <c r="AA1068" s="34"/>
      <c r="AB1068" s="34"/>
      <c r="AC1068" s="34"/>
      <c r="AD1068" s="34"/>
      <c r="AE1068" s="34"/>
      <c r="AR1068" s="194" t="s">
        <v>232</v>
      </c>
      <c r="AT1068" s="194" t="s">
        <v>140</v>
      </c>
      <c r="AU1068" s="194" t="s">
        <v>145</v>
      </c>
      <c r="AY1068" s="17" t="s">
        <v>137</v>
      </c>
      <c r="BE1068" s="195">
        <f>IF(N1068="základní",J1068,0)</f>
        <v>0</v>
      </c>
      <c r="BF1068" s="195">
        <f>IF(N1068="snížená",J1068,0)</f>
        <v>0</v>
      </c>
      <c r="BG1068" s="195">
        <f>IF(N1068="zákl. přenesená",J1068,0)</f>
        <v>0</v>
      </c>
      <c r="BH1068" s="195">
        <f>IF(N1068="sníž. přenesená",J1068,0)</f>
        <v>0</v>
      </c>
      <c r="BI1068" s="195">
        <f>IF(N1068="nulová",J1068,0)</f>
        <v>0</v>
      </c>
      <c r="BJ1068" s="17" t="s">
        <v>145</v>
      </c>
      <c r="BK1068" s="195">
        <f>ROUND(I1068*H1068,2)</f>
        <v>0</v>
      </c>
      <c r="BL1068" s="17" t="s">
        <v>232</v>
      </c>
      <c r="BM1068" s="194" t="s">
        <v>1481</v>
      </c>
    </row>
    <row r="1069" spans="1:65" s="2" customFormat="1" ht="33" customHeight="1" x14ac:dyDescent="0.2">
      <c r="A1069" s="34"/>
      <c r="B1069" s="35"/>
      <c r="C1069" s="182" t="s">
        <v>1482</v>
      </c>
      <c r="D1069" s="182" t="s">
        <v>140</v>
      </c>
      <c r="E1069" s="183" t="s">
        <v>1483</v>
      </c>
      <c r="F1069" s="184" t="s">
        <v>1484</v>
      </c>
      <c r="G1069" s="185" t="s">
        <v>373</v>
      </c>
      <c r="H1069" s="186">
        <v>2E-3</v>
      </c>
      <c r="I1069" s="187"/>
      <c r="J1069" s="188">
        <f>ROUND(I1069*H1069,2)</f>
        <v>0</v>
      </c>
      <c r="K1069" s="189"/>
      <c r="L1069" s="39"/>
      <c r="M1069" s="190" t="s">
        <v>1</v>
      </c>
      <c r="N1069" s="191" t="s">
        <v>39</v>
      </c>
      <c r="O1069" s="71"/>
      <c r="P1069" s="192">
        <f>O1069*H1069</f>
        <v>0</v>
      </c>
      <c r="Q1069" s="192">
        <v>0</v>
      </c>
      <c r="R1069" s="192">
        <f>Q1069*H1069</f>
        <v>0</v>
      </c>
      <c r="S1069" s="192">
        <v>0</v>
      </c>
      <c r="T1069" s="193">
        <f>S1069*H1069</f>
        <v>0</v>
      </c>
      <c r="U1069" s="34"/>
      <c r="V1069" s="34"/>
      <c r="W1069" s="34"/>
      <c r="X1069" s="34"/>
      <c r="Y1069" s="34"/>
      <c r="Z1069" s="34"/>
      <c r="AA1069" s="34"/>
      <c r="AB1069" s="34"/>
      <c r="AC1069" s="34"/>
      <c r="AD1069" s="34"/>
      <c r="AE1069" s="34"/>
      <c r="AR1069" s="194" t="s">
        <v>232</v>
      </c>
      <c r="AT1069" s="194" t="s">
        <v>140</v>
      </c>
      <c r="AU1069" s="194" t="s">
        <v>145</v>
      </c>
      <c r="AY1069" s="17" t="s">
        <v>137</v>
      </c>
      <c r="BE1069" s="195">
        <f>IF(N1069="základní",J1069,0)</f>
        <v>0</v>
      </c>
      <c r="BF1069" s="195">
        <f>IF(N1069="snížená",J1069,0)</f>
        <v>0</v>
      </c>
      <c r="BG1069" s="195">
        <f>IF(N1069="zákl. přenesená",J1069,0)</f>
        <v>0</v>
      </c>
      <c r="BH1069" s="195">
        <f>IF(N1069="sníž. přenesená",J1069,0)</f>
        <v>0</v>
      </c>
      <c r="BI1069" s="195">
        <f>IF(N1069="nulová",J1069,0)</f>
        <v>0</v>
      </c>
      <c r="BJ1069" s="17" t="s">
        <v>145</v>
      </c>
      <c r="BK1069" s="195">
        <f>ROUND(I1069*H1069,2)</f>
        <v>0</v>
      </c>
      <c r="BL1069" s="17" t="s">
        <v>232</v>
      </c>
      <c r="BM1069" s="194" t="s">
        <v>1485</v>
      </c>
    </row>
    <row r="1070" spans="1:65" s="14" customFormat="1" ht="11.25" x14ac:dyDescent="0.2">
      <c r="B1070" s="207"/>
      <c r="C1070" s="208"/>
      <c r="D1070" s="198" t="s">
        <v>147</v>
      </c>
      <c r="E1070" s="208"/>
      <c r="F1070" s="210" t="s">
        <v>1486</v>
      </c>
      <c r="G1070" s="208"/>
      <c r="H1070" s="211">
        <v>2E-3</v>
      </c>
      <c r="I1070" s="212"/>
      <c r="J1070" s="208"/>
      <c r="K1070" s="208"/>
      <c r="L1070" s="213"/>
      <c r="M1070" s="214"/>
      <c r="N1070" s="215"/>
      <c r="O1070" s="215"/>
      <c r="P1070" s="215"/>
      <c r="Q1070" s="215"/>
      <c r="R1070" s="215"/>
      <c r="S1070" s="215"/>
      <c r="T1070" s="216"/>
      <c r="AT1070" s="217" t="s">
        <v>147</v>
      </c>
      <c r="AU1070" s="217" t="s">
        <v>145</v>
      </c>
      <c r="AV1070" s="14" t="s">
        <v>145</v>
      </c>
      <c r="AW1070" s="14" t="s">
        <v>4</v>
      </c>
      <c r="AX1070" s="14" t="s">
        <v>78</v>
      </c>
      <c r="AY1070" s="217" t="s">
        <v>137</v>
      </c>
    </row>
    <row r="1071" spans="1:65" s="12" customFormat="1" ht="22.9" customHeight="1" x14ac:dyDescent="0.2">
      <c r="B1071" s="166"/>
      <c r="C1071" s="167"/>
      <c r="D1071" s="168" t="s">
        <v>72</v>
      </c>
      <c r="E1071" s="180" t="s">
        <v>1487</v>
      </c>
      <c r="F1071" s="180" t="s">
        <v>1488</v>
      </c>
      <c r="G1071" s="167"/>
      <c r="H1071" s="167"/>
      <c r="I1071" s="170"/>
      <c r="J1071" s="181">
        <f>BK1071</f>
        <v>0</v>
      </c>
      <c r="K1071" s="167"/>
      <c r="L1071" s="172"/>
      <c r="M1071" s="173"/>
      <c r="N1071" s="174"/>
      <c r="O1071" s="174"/>
      <c r="P1071" s="175">
        <f>SUM(P1072:P1074)</f>
        <v>0</v>
      </c>
      <c r="Q1071" s="174"/>
      <c r="R1071" s="175">
        <f>SUM(R1072:R1074)</f>
        <v>0</v>
      </c>
      <c r="S1071" s="174"/>
      <c r="T1071" s="176">
        <f>SUM(T1072:T1074)</f>
        <v>0.19139999999999999</v>
      </c>
      <c r="AR1071" s="177" t="s">
        <v>145</v>
      </c>
      <c r="AT1071" s="178" t="s">
        <v>72</v>
      </c>
      <c r="AU1071" s="178" t="s">
        <v>78</v>
      </c>
      <c r="AY1071" s="177" t="s">
        <v>137</v>
      </c>
      <c r="BK1071" s="179">
        <f>SUM(BK1072:BK1074)</f>
        <v>0</v>
      </c>
    </row>
    <row r="1072" spans="1:65" s="2" customFormat="1" ht="16.5" customHeight="1" x14ac:dyDescent="0.2">
      <c r="A1072" s="34"/>
      <c r="B1072" s="35"/>
      <c r="C1072" s="182" t="s">
        <v>1489</v>
      </c>
      <c r="D1072" s="182" t="s">
        <v>140</v>
      </c>
      <c r="E1072" s="183" t="s">
        <v>1490</v>
      </c>
      <c r="F1072" s="184" t="s">
        <v>1491</v>
      </c>
      <c r="G1072" s="185" t="s">
        <v>154</v>
      </c>
      <c r="H1072" s="186">
        <v>8.6999999999999993</v>
      </c>
      <c r="I1072" s="187"/>
      <c r="J1072" s="188">
        <f>ROUND(I1072*H1072,2)</f>
        <v>0</v>
      </c>
      <c r="K1072" s="189"/>
      <c r="L1072" s="39"/>
      <c r="M1072" s="190" t="s">
        <v>1</v>
      </c>
      <c r="N1072" s="191" t="s">
        <v>39</v>
      </c>
      <c r="O1072" s="71"/>
      <c r="P1072" s="192">
        <f>O1072*H1072</f>
        <v>0</v>
      </c>
      <c r="Q1072" s="192">
        <v>0</v>
      </c>
      <c r="R1072" s="192">
        <f>Q1072*H1072</f>
        <v>0</v>
      </c>
      <c r="S1072" s="192">
        <v>2.1999999999999999E-2</v>
      </c>
      <c r="T1072" s="193">
        <f>S1072*H1072</f>
        <v>0.19139999999999999</v>
      </c>
      <c r="U1072" s="34"/>
      <c r="V1072" s="34"/>
      <c r="W1072" s="34"/>
      <c r="X1072" s="34"/>
      <c r="Y1072" s="34"/>
      <c r="Z1072" s="34"/>
      <c r="AA1072" s="34"/>
      <c r="AB1072" s="34"/>
      <c r="AC1072" s="34"/>
      <c r="AD1072" s="34"/>
      <c r="AE1072" s="34"/>
      <c r="AR1072" s="194" t="s">
        <v>232</v>
      </c>
      <c r="AT1072" s="194" t="s">
        <v>140</v>
      </c>
      <c r="AU1072" s="194" t="s">
        <v>145</v>
      </c>
      <c r="AY1072" s="17" t="s">
        <v>137</v>
      </c>
      <c r="BE1072" s="195">
        <f>IF(N1072="základní",J1072,0)</f>
        <v>0</v>
      </c>
      <c r="BF1072" s="195">
        <f>IF(N1072="snížená",J1072,0)</f>
        <v>0</v>
      </c>
      <c r="BG1072" s="195">
        <f>IF(N1072="zákl. přenesená",J1072,0)</f>
        <v>0</v>
      </c>
      <c r="BH1072" s="195">
        <f>IF(N1072="sníž. přenesená",J1072,0)</f>
        <v>0</v>
      </c>
      <c r="BI1072" s="195">
        <f>IF(N1072="nulová",J1072,0)</f>
        <v>0</v>
      </c>
      <c r="BJ1072" s="17" t="s">
        <v>145</v>
      </c>
      <c r="BK1072" s="195">
        <f>ROUND(I1072*H1072,2)</f>
        <v>0</v>
      </c>
      <c r="BL1072" s="17" t="s">
        <v>232</v>
      </c>
      <c r="BM1072" s="194" t="s">
        <v>1492</v>
      </c>
    </row>
    <row r="1073" spans="1:65" s="13" customFormat="1" ht="11.25" x14ac:dyDescent="0.2">
      <c r="B1073" s="196"/>
      <c r="C1073" s="197"/>
      <c r="D1073" s="198" t="s">
        <v>147</v>
      </c>
      <c r="E1073" s="199" t="s">
        <v>1</v>
      </c>
      <c r="F1073" s="200" t="s">
        <v>300</v>
      </c>
      <c r="G1073" s="197"/>
      <c r="H1073" s="199" t="s">
        <v>1</v>
      </c>
      <c r="I1073" s="201"/>
      <c r="J1073" s="197"/>
      <c r="K1073" s="197"/>
      <c r="L1073" s="202"/>
      <c r="M1073" s="203"/>
      <c r="N1073" s="204"/>
      <c r="O1073" s="204"/>
      <c r="P1073" s="204"/>
      <c r="Q1073" s="204"/>
      <c r="R1073" s="204"/>
      <c r="S1073" s="204"/>
      <c r="T1073" s="205"/>
      <c r="AT1073" s="206" t="s">
        <v>147</v>
      </c>
      <c r="AU1073" s="206" t="s">
        <v>145</v>
      </c>
      <c r="AV1073" s="13" t="s">
        <v>78</v>
      </c>
      <c r="AW1073" s="13" t="s">
        <v>30</v>
      </c>
      <c r="AX1073" s="13" t="s">
        <v>73</v>
      </c>
      <c r="AY1073" s="206" t="s">
        <v>137</v>
      </c>
    </row>
    <row r="1074" spans="1:65" s="14" customFormat="1" ht="11.25" x14ac:dyDescent="0.2">
      <c r="B1074" s="207"/>
      <c r="C1074" s="208"/>
      <c r="D1074" s="198" t="s">
        <v>147</v>
      </c>
      <c r="E1074" s="209" t="s">
        <v>1</v>
      </c>
      <c r="F1074" s="210" t="s">
        <v>1493</v>
      </c>
      <c r="G1074" s="208"/>
      <c r="H1074" s="211">
        <v>8.6999999999999993</v>
      </c>
      <c r="I1074" s="212"/>
      <c r="J1074" s="208"/>
      <c r="K1074" s="208"/>
      <c r="L1074" s="213"/>
      <c r="M1074" s="214"/>
      <c r="N1074" s="215"/>
      <c r="O1074" s="215"/>
      <c r="P1074" s="215"/>
      <c r="Q1074" s="215"/>
      <c r="R1074" s="215"/>
      <c r="S1074" s="215"/>
      <c r="T1074" s="216"/>
      <c r="AT1074" s="217" t="s">
        <v>147</v>
      </c>
      <c r="AU1074" s="217" t="s">
        <v>145</v>
      </c>
      <c r="AV1074" s="14" t="s">
        <v>145</v>
      </c>
      <c r="AW1074" s="14" t="s">
        <v>30</v>
      </c>
      <c r="AX1074" s="14" t="s">
        <v>78</v>
      </c>
      <c r="AY1074" s="217" t="s">
        <v>137</v>
      </c>
    </row>
    <row r="1075" spans="1:65" s="12" customFormat="1" ht="22.9" customHeight="1" x14ac:dyDescent="0.2">
      <c r="B1075" s="166"/>
      <c r="C1075" s="167"/>
      <c r="D1075" s="168" t="s">
        <v>72</v>
      </c>
      <c r="E1075" s="180" t="s">
        <v>1494</v>
      </c>
      <c r="F1075" s="180" t="s">
        <v>1495</v>
      </c>
      <c r="G1075" s="167"/>
      <c r="H1075" s="167"/>
      <c r="I1075" s="170"/>
      <c r="J1075" s="181">
        <f>BK1075</f>
        <v>0</v>
      </c>
      <c r="K1075" s="167"/>
      <c r="L1075" s="172"/>
      <c r="M1075" s="173"/>
      <c r="N1075" s="174"/>
      <c r="O1075" s="174"/>
      <c r="P1075" s="175">
        <f>SUM(P1076:P1095)</f>
        <v>0</v>
      </c>
      <c r="Q1075" s="174"/>
      <c r="R1075" s="175">
        <f>SUM(R1076:R1095)</f>
        <v>6.4571770000000001E-2</v>
      </c>
      <c r="S1075" s="174"/>
      <c r="T1075" s="176">
        <f>SUM(T1076:T1095)</f>
        <v>0.12295919999999999</v>
      </c>
      <c r="AR1075" s="177" t="s">
        <v>145</v>
      </c>
      <c r="AT1075" s="178" t="s">
        <v>72</v>
      </c>
      <c r="AU1075" s="178" t="s">
        <v>78</v>
      </c>
      <c r="AY1075" s="177" t="s">
        <v>137</v>
      </c>
      <c r="BK1075" s="179">
        <f>SUM(BK1076:BK1095)</f>
        <v>0</v>
      </c>
    </row>
    <row r="1076" spans="1:65" s="2" customFormat="1" ht="33" customHeight="1" x14ac:dyDescent="0.2">
      <c r="A1076" s="34"/>
      <c r="B1076" s="35"/>
      <c r="C1076" s="182" t="s">
        <v>1496</v>
      </c>
      <c r="D1076" s="182" t="s">
        <v>140</v>
      </c>
      <c r="E1076" s="183" t="s">
        <v>1497</v>
      </c>
      <c r="F1076" s="184" t="s">
        <v>1498</v>
      </c>
      <c r="G1076" s="185" t="s">
        <v>154</v>
      </c>
      <c r="H1076" s="186">
        <v>0.71299999999999997</v>
      </c>
      <c r="I1076" s="187"/>
      <c r="J1076" s="188">
        <f>ROUND(I1076*H1076,2)</f>
        <v>0</v>
      </c>
      <c r="K1076" s="189"/>
      <c r="L1076" s="39"/>
      <c r="M1076" s="190" t="s">
        <v>1</v>
      </c>
      <c r="N1076" s="191" t="s">
        <v>39</v>
      </c>
      <c r="O1076" s="71"/>
      <c r="P1076" s="192">
        <f>O1076*H1076</f>
        <v>0</v>
      </c>
      <c r="Q1076" s="192">
        <v>3.569E-2</v>
      </c>
      <c r="R1076" s="192">
        <f>Q1076*H1076</f>
        <v>2.5446969999999999E-2</v>
      </c>
      <c r="S1076" s="192">
        <v>0</v>
      </c>
      <c r="T1076" s="193">
        <f>S1076*H1076</f>
        <v>0</v>
      </c>
      <c r="U1076" s="34"/>
      <c r="V1076" s="34"/>
      <c r="W1076" s="34"/>
      <c r="X1076" s="34"/>
      <c r="Y1076" s="34"/>
      <c r="Z1076" s="34"/>
      <c r="AA1076" s="34"/>
      <c r="AB1076" s="34"/>
      <c r="AC1076" s="34"/>
      <c r="AD1076" s="34"/>
      <c r="AE1076" s="34"/>
      <c r="AR1076" s="194" t="s">
        <v>232</v>
      </c>
      <c r="AT1076" s="194" t="s">
        <v>140</v>
      </c>
      <c r="AU1076" s="194" t="s">
        <v>145</v>
      </c>
      <c r="AY1076" s="17" t="s">
        <v>137</v>
      </c>
      <c r="BE1076" s="195">
        <f>IF(N1076="základní",J1076,0)</f>
        <v>0</v>
      </c>
      <c r="BF1076" s="195">
        <f>IF(N1076="snížená",J1076,0)</f>
        <v>0</v>
      </c>
      <c r="BG1076" s="195">
        <f>IF(N1076="zákl. přenesená",J1076,0)</f>
        <v>0</v>
      </c>
      <c r="BH1076" s="195">
        <f>IF(N1076="sníž. přenesená",J1076,0)</f>
        <v>0</v>
      </c>
      <c r="BI1076" s="195">
        <f>IF(N1076="nulová",J1076,0)</f>
        <v>0</v>
      </c>
      <c r="BJ1076" s="17" t="s">
        <v>145</v>
      </c>
      <c r="BK1076" s="195">
        <f>ROUND(I1076*H1076,2)</f>
        <v>0</v>
      </c>
      <c r="BL1076" s="17" t="s">
        <v>232</v>
      </c>
      <c r="BM1076" s="194" t="s">
        <v>1499</v>
      </c>
    </row>
    <row r="1077" spans="1:65" s="13" customFormat="1" ht="11.25" x14ac:dyDescent="0.2">
      <c r="B1077" s="196"/>
      <c r="C1077" s="197"/>
      <c r="D1077" s="198" t="s">
        <v>147</v>
      </c>
      <c r="E1077" s="199" t="s">
        <v>1</v>
      </c>
      <c r="F1077" s="200" t="s">
        <v>1500</v>
      </c>
      <c r="G1077" s="197"/>
      <c r="H1077" s="199" t="s">
        <v>1</v>
      </c>
      <c r="I1077" s="201"/>
      <c r="J1077" s="197"/>
      <c r="K1077" s="197"/>
      <c r="L1077" s="202"/>
      <c r="M1077" s="203"/>
      <c r="N1077" s="204"/>
      <c r="O1077" s="204"/>
      <c r="P1077" s="204"/>
      <c r="Q1077" s="204"/>
      <c r="R1077" s="204"/>
      <c r="S1077" s="204"/>
      <c r="T1077" s="205"/>
      <c r="AT1077" s="206" t="s">
        <v>147</v>
      </c>
      <c r="AU1077" s="206" t="s">
        <v>145</v>
      </c>
      <c r="AV1077" s="13" t="s">
        <v>78</v>
      </c>
      <c r="AW1077" s="13" t="s">
        <v>30</v>
      </c>
      <c r="AX1077" s="13" t="s">
        <v>73</v>
      </c>
      <c r="AY1077" s="206" t="s">
        <v>137</v>
      </c>
    </row>
    <row r="1078" spans="1:65" s="14" customFormat="1" ht="11.25" x14ac:dyDescent="0.2">
      <c r="B1078" s="207"/>
      <c r="C1078" s="208"/>
      <c r="D1078" s="198" t="s">
        <v>147</v>
      </c>
      <c r="E1078" s="209" t="s">
        <v>1</v>
      </c>
      <c r="F1078" s="210" t="s">
        <v>1501</v>
      </c>
      <c r="G1078" s="208"/>
      <c r="H1078" s="211">
        <v>0.71299999999999997</v>
      </c>
      <c r="I1078" s="212"/>
      <c r="J1078" s="208"/>
      <c r="K1078" s="208"/>
      <c r="L1078" s="213"/>
      <c r="M1078" s="214"/>
      <c r="N1078" s="215"/>
      <c r="O1078" s="215"/>
      <c r="P1078" s="215"/>
      <c r="Q1078" s="215"/>
      <c r="R1078" s="215"/>
      <c r="S1078" s="215"/>
      <c r="T1078" s="216"/>
      <c r="AT1078" s="217" t="s">
        <v>147</v>
      </c>
      <c r="AU1078" s="217" t="s">
        <v>145</v>
      </c>
      <c r="AV1078" s="14" t="s">
        <v>145</v>
      </c>
      <c r="AW1078" s="14" t="s">
        <v>30</v>
      </c>
      <c r="AX1078" s="14" t="s">
        <v>78</v>
      </c>
      <c r="AY1078" s="217" t="s">
        <v>137</v>
      </c>
    </row>
    <row r="1079" spans="1:65" s="2" customFormat="1" ht="37.9" customHeight="1" x14ac:dyDescent="0.2">
      <c r="A1079" s="34"/>
      <c r="B1079" s="35"/>
      <c r="C1079" s="182" t="s">
        <v>1502</v>
      </c>
      <c r="D1079" s="182" t="s">
        <v>140</v>
      </c>
      <c r="E1079" s="183" t="s">
        <v>1503</v>
      </c>
      <c r="F1079" s="184" t="s">
        <v>1504</v>
      </c>
      <c r="G1079" s="185" t="s">
        <v>154</v>
      </c>
      <c r="H1079" s="186">
        <v>1.32</v>
      </c>
      <c r="I1079" s="187"/>
      <c r="J1079" s="188">
        <f>ROUND(I1079*H1079,2)</f>
        <v>0</v>
      </c>
      <c r="K1079" s="189"/>
      <c r="L1079" s="39"/>
      <c r="M1079" s="190" t="s">
        <v>1</v>
      </c>
      <c r="N1079" s="191" t="s">
        <v>39</v>
      </c>
      <c r="O1079" s="71"/>
      <c r="P1079" s="192">
        <f>O1079*H1079</f>
        <v>0</v>
      </c>
      <c r="Q1079" s="192">
        <v>2.964E-2</v>
      </c>
      <c r="R1079" s="192">
        <f>Q1079*H1079</f>
        <v>3.9124800000000001E-2</v>
      </c>
      <c r="S1079" s="192">
        <v>0</v>
      </c>
      <c r="T1079" s="193">
        <f>S1079*H1079</f>
        <v>0</v>
      </c>
      <c r="U1079" s="34"/>
      <c r="V1079" s="34"/>
      <c r="W1079" s="34"/>
      <c r="X1079" s="34"/>
      <c r="Y1079" s="34"/>
      <c r="Z1079" s="34"/>
      <c r="AA1079" s="34"/>
      <c r="AB1079" s="34"/>
      <c r="AC1079" s="34"/>
      <c r="AD1079" s="34"/>
      <c r="AE1079" s="34"/>
      <c r="AR1079" s="194" t="s">
        <v>232</v>
      </c>
      <c r="AT1079" s="194" t="s">
        <v>140</v>
      </c>
      <c r="AU1079" s="194" t="s">
        <v>145</v>
      </c>
      <c r="AY1079" s="17" t="s">
        <v>137</v>
      </c>
      <c r="BE1079" s="195">
        <f>IF(N1079="základní",J1079,0)</f>
        <v>0</v>
      </c>
      <c r="BF1079" s="195">
        <f>IF(N1079="snížená",J1079,0)</f>
        <v>0</v>
      </c>
      <c r="BG1079" s="195">
        <f>IF(N1079="zákl. přenesená",J1079,0)</f>
        <v>0</v>
      </c>
      <c r="BH1079" s="195">
        <f>IF(N1079="sníž. přenesená",J1079,0)</f>
        <v>0</v>
      </c>
      <c r="BI1079" s="195">
        <f>IF(N1079="nulová",J1079,0)</f>
        <v>0</v>
      </c>
      <c r="BJ1079" s="17" t="s">
        <v>145</v>
      </c>
      <c r="BK1079" s="195">
        <f>ROUND(I1079*H1079,2)</f>
        <v>0</v>
      </c>
      <c r="BL1079" s="17" t="s">
        <v>232</v>
      </c>
      <c r="BM1079" s="194" t="s">
        <v>1505</v>
      </c>
    </row>
    <row r="1080" spans="1:65" s="14" customFormat="1" ht="11.25" x14ac:dyDescent="0.2">
      <c r="B1080" s="207"/>
      <c r="C1080" s="208"/>
      <c r="D1080" s="198" t="s">
        <v>147</v>
      </c>
      <c r="E1080" s="209" t="s">
        <v>1</v>
      </c>
      <c r="F1080" s="210" t="s">
        <v>1506</v>
      </c>
      <c r="G1080" s="208"/>
      <c r="H1080" s="211">
        <v>1.32</v>
      </c>
      <c r="I1080" s="212"/>
      <c r="J1080" s="208"/>
      <c r="K1080" s="208"/>
      <c r="L1080" s="213"/>
      <c r="M1080" s="214"/>
      <c r="N1080" s="215"/>
      <c r="O1080" s="215"/>
      <c r="P1080" s="215"/>
      <c r="Q1080" s="215"/>
      <c r="R1080" s="215"/>
      <c r="S1080" s="215"/>
      <c r="T1080" s="216"/>
      <c r="AT1080" s="217" t="s">
        <v>147</v>
      </c>
      <c r="AU1080" s="217" t="s">
        <v>145</v>
      </c>
      <c r="AV1080" s="14" t="s">
        <v>145</v>
      </c>
      <c r="AW1080" s="14" t="s">
        <v>30</v>
      </c>
      <c r="AX1080" s="14" t="s">
        <v>78</v>
      </c>
      <c r="AY1080" s="217" t="s">
        <v>137</v>
      </c>
    </row>
    <row r="1081" spans="1:65" s="2" customFormat="1" ht="24.2" customHeight="1" x14ac:dyDescent="0.2">
      <c r="A1081" s="34"/>
      <c r="B1081" s="35"/>
      <c r="C1081" s="182" t="s">
        <v>1507</v>
      </c>
      <c r="D1081" s="182" t="s">
        <v>140</v>
      </c>
      <c r="E1081" s="183" t="s">
        <v>1508</v>
      </c>
      <c r="F1081" s="184" t="s">
        <v>1509</v>
      </c>
      <c r="G1081" s="185" t="s">
        <v>154</v>
      </c>
      <c r="H1081" s="186">
        <v>58.552</v>
      </c>
      <c r="I1081" s="187"/>
      <c r="J1081" s="188">
        <f>ROUND(I1081*H1081,2)</f>
        <v>0</v>
      </c>
      <c r="K1081" s="189"/>
      <c r="L1081" s="39"/>
      <c r="M1081" s="190" t="s">
        <v>1</v>
      </c>
      <c r="N1081" s="191" t="s">
        <v>39</v>
      </c>
      <c r="O1081" s="71"/>
      <c r="P1081" s="192">
        <f>O1081*H1081</f>
        <v>0</v>
      </c>
      <c r="Q1081" s="192">
        <v>0</v>
      </c>
      <c r="R1081" s="192">
        <f>Q1081*H1081</f>
        <v>0</v>
      </c>
      <c r="S1081" s="192">
        <v>2.0999999999999999E-3</v>
      </c>
      <c r="T1081" s="193">
        <f>S1081*H1081</f>
        <v>0.12295919999999999</v>
      </c>
      <c r="U1081" s="34"/>
      <c r="V1081" s="34"/>
      <c r="W1081" s="34"/>
      <c r="X1081" s="34"/>
      <c r="Y1081" s="34"/>
      <c r="Z1081" s="34"/>
      <c r="AA1081" s="34"/>
      <c r="AB1081" s="34"/>
      <c r="AC1081" s="34"/>
      <c r="AD1081" s="34"/>
      <c r="AE1081" s="34"/>
      <c r="AR1081" s="194" t="s">
        <v>232</v>
      </c>
      <c r="AT1081" s="194" t="s">
        <v>140</v>
      </c>
      <c r="AU1081" s="194" t="s">
        <v>145</v>
      </c>
      <c r="AY1081" s="17" t="s">
        <v>137</v>
      </c>
      <c r="BE1081" s="195">
        <f>IF(N1081="základní",J1081,0)</f>
        <v>0</v>
      </c>
      <c r="BF1081" s="195">
        <f>IF(N1081="snížená",J1081,0)</f>
        <v>0</v>
      </c>
      <c r="BG1081" s="195">
        <f>IF(N1081="zákl. přenesená",J1081,0)</f>
        <v>0</v>
      </c>
      <c r="BH1081" s="195">
        <f>IF(N1081="sníž. přenesená",J1081,0)</f>
        <v>0</v>
      </c>
      <c r="BI1081" s="195">
        <f>IF(N1081="nulová",J1081,0)</f>
        <v>0</v>
      </c>
      <c r="BJ1081" s="17" t="s">
        <v>145</v>
      </c>
      <c r="BK1081" s="195">
        <f>ROUND(I1081*H1081,2)</f>
        <v>0</v>
      </c>
      <c r="BL1081" s="17" t="s">
        <v>232</v>
      </c>
      <c r="BM1081" s="194" t="s">
        <v>1510</v>
      </c>
    </row>
    <row r="1082" spans="1:65" s="13" customFormat="1" ht="11.25" x14ac:dyDescent="0.2">
      <c r="B1082" s="196"/>
      <c r="C1082" s="197"/>
      <c r="D1082" s="198" t="s">
        <v>147</v>
      </c>
      <c r="E1082" s="199" t="s">
        <v>1</v>
      </c>
      <c r="F1082" s="200" t="s">
        <v>170</v>
      </c>
      <c r="G1082" s="197"/>
      <c r="H1082" s="199" t="s">
        <v>1</v>
      </c>
      <c r="I1082" s="201"/>
      <c r="J1082" s="197"/>
      <c r="K1082" s="197"/>
      <c r="L1082" s="202"/>
      <c r="M1082" s="203"/>
      <c r="N1082" s="204"/>
      <c r="O1082" s="204"/>
      <c r="P1082" s="204"/>
      <c r="Q1082" s="204"/>
      <c r="R1082" s="204"/>
      <c r="S1082" s="204"/>
      <c r="T1082" s="205"/>
      <c r="AT1082" s="206" t="s">
        <v>147</v>
      </c>
      <c r="AU1082" s="206" t="s">
        <v>145</v>
      </c>
      <c r="AV1082" s="13" t="s">
        <v>78</v>
      </c>
      <c r="AW1082" s="13" t="s">
        <v>30</v>
      </c>
      <c r="AX1082" s="13" t="s">
        <v>73</v>
      </c>
      <c r="AY1082" s="206" t="s">
        <v>137</v>
      </c>
    </row>
    <row r="1083" spans="1:65" s="14" customFormat="1" ht="11.25" x14ac:dyDescent="0.2">
      <c r="B1083" s="207"/>
      <c r="C1083" s="208"/>
      <c r="D1083" s="198" t="s">
        <v>147</v>
      </c>
      <c r="E1083" s="209" t="s">
        <v>1</v>
      </c>
      <c r="F1083" s="210" t="s">
        <v>171</v>
      </c>
      <c r="G1083" s="208"/>
      <c r="H1083" s="211">
        <v>3.3180000000000001</v>
      </c>
      <c r="I1083" s="212"/>
      <c r="J1083" s="208"/>
      <c r="K1083" s="208"/>
      <c r="L1083" s="213"/>
      <c r="M1083" s="214"/>
      <c r="N1083" s="215"/>
      <c r="O1083" s="215"/>
      <c r="P1083" s="215"/>
      <c r="Q1083" s="215"/>
      <c r="R1083" s="215"/>
      <c r="S1083" s="215"/>
      <c r="T1083" s="216"/>
      <c r="AT1083" s="217" t="s">
        <v>147</v>
      </c>
      <c r="AU1083" s="217" t="s">
        <v>145</v>
      </c>
      <c r="AV1083" s="14" t="s">
        <v>145</v>
      </c>
      <c r="AW1083" s="14" t="s">
        <v>30</v>
      </c>
      <c r="AX1083" s="14" t="s">
        <v>73</v>
      </c>
      <c r="AY1083" s="217" t="s">
        <v>137</v>
      </c>
    </row>
    <row r="1084" spans="1:65" s="13" customFormat="1" ht="11.25" x14ac:dyDescent="0.2">
      <c r="B1084" s="196"/>
      <c r="C1084" s="197"/>
      <c r="D1084" s="198" t="s">
        <v>147</v>
      </c>
      <c r="E1084" s="199" t="s">
        <v>1</v>
      </c>
      <c r="F1084" s="200" t="s">
        <v>172</v>
      </c>
      <c r="G1084" s="197"/>
      <c r="H1084" s="199" t="s">
        <v>1</v>
      </c>
      <c r="I1084" s="201"/>
      <c r="J1084" s="197"/>
      <c r="K1084" s="197"/>
      <c r="L1084" s="202"/>
      <c r="M1084" s="203"/>
      <c r="N1084" s="204"/>
      <c r="O1084" s="204"/>
      <c r="P1084" s="204"/>
      <c r="Q1084" s="204"/>
      <c r="R1084" s="204"/>
      <c r="S1084" s="204"/>
      <c r="T1084" s="205"/>
      <c r="AT1084" s="206" t="s">
        <v>147</v>
      </c>
      <c r="AU1084" s="206" t="s">
        <v>145</v>
      </c>
      <c r="AV1084" s="13" t="s">
        <v>78</v>
      </c>
      <c r="AW1084" s="13" t="s">
        <v>30</v>
      </c>
      <c r="AX1084" s="13" t="s">
        <v>73</v>
      </c>
      <c r="AY1084" s="206" t="s">
        <v>137</v>
      </c>
    </row>
    <row r="1085" spans="1:65" s="14" customFormat="1" ht="11.25" x14ac:dyDescent="0.2">
      <c r="B1085" s="207"/>
      <c r="C1085" s="208"/>
      <c r="D1085" s="198" t="s">
        <v>147</v>
      </c>
      <c r="E1085" s="209" t="s">
        <v>1</v>
      </c>
      <c r="F1085" s="210" t="s">
        <v>173</v>
      </c>
      <c r="G1085" s="208"/>
      <c r="H1085" s="211">
        <v>3.9660000000000002</v>
      </c>
      <c r="I1085" s="212"/>
      <c r="J1085" s="208"/>
      <c r="K1085" s="208"/>
      <c r="L1085" s="213"/>
      <c r="M1085" s="214"/>
      <c r="N1085" s="215"/>
      <c r="O1085" s="215"/>
      <c r="P1085" s="215"/>
      <c r="Q1085" s="215"/>
      <c r="R1085" s="215"/>
      <c r="S1085" s="215"/>
      <c r="T1085" s="216"/>
      <c r="AT1085" s="217" t="s">
        <v>147</v>
      </c>
      <c r="AU1085" s="217" t="s">
        <v>145</v>
      </c>
      <c r="AV1085" s="14" t="s">
        <v>145</v>
      </c>
      <c r="AW1085" s="14" t="s">
        <v>30</v>
      </c>
      <c r="AX1085" s="14" t="s">
        <v>73</v>
      </c>
      <c r="AY1085" s="217" t="s">
        <v>137</v>
      </c>
    </row>
    <row r="1086" spans="1:65" s="14" customFormat="1" ht="11.25" x14ac:dyDescent="0.2">
      <c r="B1086" s="207"/>
      <c r="C1086" s="208"/>
      <c r="D1086" s="198" t="s">
        <v>147</v>
      </c>
      <c r="E1086" s="209" t="s">
        <v>1</v>
      </c>
      <c r="F1086" s="210" t="s">
        <v>1511</v>
      </c>
      <c r="G1086" s="208"/>
      <c r="H1086" s="211">
        <v>3.1589999999999998</v>
      </c>
      <c r="I1086" s="212"/>
      <c r="J1086" s="208"/>
      <c r="K1086" s="208"/>
      <c r="L1086" s="213"/>
      <c r="M1086" s="214"/>
      <c r="N1086" s="215"/>
      <c r="O1086" s="215"/>
      <c r="P1086" s="215"/>
      <c r="Q1086" s="215"/>
      <c r="R1086" s="215"/>
      <c r="S1086" s="215"/>
      <c r="T1086" s="216"/>
      <c r="AT1086" s="217" t="s">
        <v>147</v>
      </c>
      <c r="AU1086" s="217" t="s">
        <v>145</v>
      </c>
      <c r="AV1086" s="14" t="s">
        <v>145</v>
      </c>
      <c r="AW1086" s="14" t="s">
        <v>30</v>
      </c>
      <c r="AX1086" s="14" t="s">
        <v>73</v>
      </c>
      <c r="AY1086" s="217" t="s">
        <v>137</v>
      </c>
    </row>
    <row r="1087" spans="1:65" s="13" customFormat="1" ht="11.25" x14ac:dyDescent="0.2">
      <c r="B1087" s="196"/>
      <c r="C1087" s="197"/>
      <c r="D1087" s="198" t="s">
        <v>147</v>
      </c>
      <c r="E1087" s="199" t="s">
        <v>1</v>
      </c>
      <c r="F1087" s="200" t="s">
        <v>174</v>
      </c>
      <c r="G1087" s="197"/>
      <c r="H1087" s="199" t="s">
        <v>1</v>
      </c>
      <c r="I1087" s="201"/>
      <c r="J1087" s="197"/>
      <c r="K1087" s="197"/>
      <c r="L1087" s="202"/>
      <c r="M1087" s="203"/>
      <c r="N1087" s="204"/>
      <c r="O1087" s="204"/>
      <c r="P1087" s="204"/>
      <c r="Q1087" s="204"/>
      <c r="R1087" s="204"/>
      <c r="S1087" s="204"/>
      <c r="T1087" s="205"/>
      <c r="AT1087" s="206" t="s">
        <v>147</v>
      </c>
      <c r="AU1087" s="206" t="s">
        <v>145</v>
      </c>
      <c r="AV1087" s="13" t="s">
        <v>78</v>
      </c>
      <c r="AW1087" s="13" t="s">
        <v>30</v>
      </c>
      <c r="AX1087" s="13" t="s">
        <v>73</v>
      </c>
      <c r="AY1087" s="206" t="s">
        <v>137</v>
      </c>
    </row>
    <row r="1088" spans="1:65" s="14" customFormat="1" ht="11.25" x14ac:dyDescent="0.2">
      <c r="B1088" s="207"/>
      <c r="C1088" s="208"/>
      <c r="D1088" s="198" t="s">
        <v>147</v>
      </c>
      <c r="E1088" s="209" t="s">
        <v>1</v>
      </c>
      <c r="F1088" s="210" t="s">
        <v>1512</v>
      </c>
      <c r="G1088" s="208"/>
      <c r="H1088" s="211">
        <v>16.632000000000001</v>
      </c>
      <c r="I1088" s="212"/>
      <c r="J1088" s="208"/>
      <c r="K1088" s="208"/>
      <c r="L1088" s="213"/>
      <c r="M1088" s="214"/>
      <c r="N1088" s="215"/>
      <c r="O1088" s="215"/>
      <c r="P1088" s="215"/>
      <c r="Q1088" s="215"/>
      <c r="R1088" s="215"/>
      <c r="S1088" s="215"/>
      <c r="T1088" s="216"/>
      <c r="AT1088" s="217" t="s">
        <v>147</v>
      </c>
      <c r="AU1088" s="217" t="s">
        <v>145</v>
      </c>
      <c r="AV1088" s="14" t="s">
        <v>145</v>
      </c>
      <c r="AW1088" s="14" t="s">
        <v>30</v>
      </c>
      <c r="AX1088" s="14" t="s">
        <v>73</v>
      </c>
      <c r="AY1088" s="217" t="s">
        <v>137</v>
      </c>
    </row>
    <row r="1089" spans="1:65" s="13" customFormat="1" ht="11.25" x14ac:dyDescent="0.2">
      <c r="B1089" s="196"/>
      <c r="C1089" s="197"/>
      <c r="D1089" s="198" t="s">
        <v>147</v>
      </c>
      <c r="E1089" s="199" t="s">
        <v>1</v>
      </c>
      <c r="F1089" s="200" t="s">
        <v>176</v>
      </c>
      <c r="G1089" s="197"/>
      <c r="H1089" s="199" t="s">
        <v>1</v>
      </c>
      <c r="I1089" s="201"/>
      <c r="J1089" s="197"/>
      <c r="K1089" s="197"/>
      <c r="L1089" s="202"/>
      <c r="M1089" s="203"/>
      <c r="N1089" s="204"/>
      <c r="O1089" s="204"/>
      <c r="P1089" s="204"/>
      <c r="Q1089" s="204"/>
      <c r="R1089" s="204"/>
      <c r="S1089" s="204"/>
      <c r="T1089" s="205"/>
      <c r="AT1089" s="206" t="s">
        <v>147</v>
      </c>
      <c r="AU1089" s="206" t="s">
        <v>145</v>
      </c>
      <c r="AV1089" s="13" t="s">
        <v>78</v>
      </c>
      <c r="AW1089" s="13" t="s">
        <v>30</v>
      </c>
      <c r="AX1089" s="13" t="s">
        <v>73</v>
      </c>
      <c r="AY1089" s="206" t="s">
        <v>137</v>
      </c>
    </row>
    <row r="1090" spans="1:65" s="14" customFormat="1" ht="11.25" x14ac:dyDescent="0.2">
      <c r="B1090" s="207"/>
      <c r="C1090" s="208"/>
      <c r="D1090" s="198" t="s">
        <v>147</v>
      </c>
      <c r="E1090" s="209" t="s">
        <v>1</v>
      </c>
      <c r="F1090" s="210" t="s">
        <v>177</v>
      </c>
      <c r="G1090" s="208"/>
      <c r="H1090" s="211">
        <v>12.760999999999999</v>
      </c>
      <c r="I1090" s="212"/>
      <c r="J1090" s="208"/>
      <c r="K1090" s="208"/>
      <c r="L1090" s="213"/>
      <c r="M1090" s="214"/>
      <c r="N1090" s="215"/>
      <c r="O1090" s="215"/>
      <c r="P1090" s="215"/>
      <c r="Q1090" s="215"/>
      <c r="R1090" s="215"/>
      <c r="S1090" s="215"/>
      <c r="T1090" s="216"/>
      <c r="AT1090" s="217" t="s">
        <v>147</v>
      </c>
      <c r="AU1090" s="217" t="s">
        <v>145</v>
      </c>
      <c r="AV1090" s="14" t="s">
        <v>145</v>
      </c>
      <c r="AW1090" s="14" t="s">
        <v>30</v>
      </c>
      <c r="AX1090" s="14" t="s">
        <v>73</v>
      </c>
      <c r="AY1090" s="217" t="s">
        <v>137</v>
      </c>
    </row>
    <row r="1091" spans="1:65" s="14" customFormat="1" ht="11.25" x14ac:dyDescent="0.2">
      <c r="B1091" s="207"/>
      <c r="C1091" s="208"/>
      <c r="D1091" s="198" t="s">
        <v>147</v>
      </c>
      <c r="E1091" s="209" t="s">
        <v>1</v>
      </c>
      <c r="F1091" s="210" t="s">
        <v>1513</v>
      </c>
      <c r="G1091" s="208"/>
      <c r="H1091" s="211">
        <v>18.716000000000001</v>
      </c>
      <c r="I1091" s="212"/>
      <c r="J1091" s="208"/>
      <c r="K1091" s="208"/>
      <c r="L1091" s="213"/>
      <c r="M1091" s="214"/>
      <c r="N1091" s="215"/>
      <c r="O1091" s="215"/>
      <c r="P1091" s="215"/>
      <c r="Q1091" s="215"/>
      <c r="R1091" s="215"/>
      <c r="S1091" s="215"/>
      <c r="T1091" s="216"/>
      <c r="AT1091" s="217" t="s">
        <v>147</v>
      </c>
      <c r="AU1091" s="217" t="s">
        <v>145</v>
      </c>
      <c r="AV1091" s="14" t="s">
        <v>145</v>
      </c>
      <c r="AW1091" s="14" t="s">
        <v>30</v>
      </c>
      <c r="AX1091" s="14" t="s">
        <v>73</v>
      </c>
      <c r="AY1091" s="217" t="s">
        <v>137</v>
      </c>
    </row>
    <row r="1092" spans="1:65" s="15" customFormat="1" ht="11.25" x14ac:dyDescent="0.2">
      <c r="B1092" s="218"/>
      <c r="C1092" s="219"/>
      <c r="D1092" s="198" t="s">
        <v>147</v>
      </c>
      <c r="E1092" s="220" t="s">
        <v>1</v>
      </c>
      <c r="F1092" s="221" t="s">
        <v>150</v>
      </c>
      <c r="G1092" s="219"/>
      <c r="H1092" s="222">
        <v>58.552</v>
      </c>
      <c r="I1092" s="223"/>
      <c r="J1092" s="219"/>
      <c r="K1092" s="219"/>
      <c r="L1092" s="224"/>
      <c r="M1092" s="225"/>
      <c r="N1092" s="226"/>
      <c r="O1092" s="226"/>
      <c r="P1092" s="226"/>
      <c r="Q1092" s="226"/>
      <c r="R1092" s="226"/>
      <c r="S1092" s="226"/>
      <c r="T1092" s="227"/>
      <c r="AT1092" s="228" t="s">
        <v>147</v>
      </c>
      <c r="AU1092" s="228" t="s">
        <v>145</v>
      </c>
      <c r="AV1092" s="15" t="s">
        <v>144</v>
      </c>
      <c r="AW1092" s="15" t="s">
        <v>30</v>
      </c>
      <c r="AX1092" s="15" t="s">
        <v>78</v>
      </c>
      <c r="AY1092" s="228" t="s">
        <v>137</v>
      </c>
    </row>
    <row r="1093" spans="1:65" s="2" customFormat="1" ht="24.2" customHeight="1" x14ac:dyDescent="0.2">
      <c r="A1093" s="34"/>
      <c r="B1093" s="35"/>
      <c r="C1093" s="182" t="s">
        <v>1514</v>
      </c>
      <c r="D1093" s="182" t="s">
        <v>140</v>
      </c>
      <c r="E1093" s="183" t="s">
        <v>1515</v>
      </c>
      <c r="F1093" s="184" t="s">
        <v>1516</v>
      </c>
      <c r="G1093" s="185" t="s">
        <v>373</v>
      </c>
      <c r="H1093" s="186">
        <v>6.5000000000000002E-2</v>
      </c>
      <c r="I1093" s="187"/>
      <c r="J1093" s="188">
        <f>ROUND(I1093*H1093,2)</f>
        <v>0</v>
      </c>
      <c r="K1093" s="189"/>
      <c r="L1093" s="39"/>
      <c r="M1093" s="190" t="s">
        <v>1</v>
      </c>
      <c r="N1093" s="191" t="s">
        <v>39</v>
      </c>
      <c r="O1093" s="71"/>
      <c r="P1093" s="192">
        <f>O1093*H1093</f>
        <v>0</v>
      </c>
      <c r="Q1093" s="192">
        <v>0</v>
      </c>
      <c r="R1093" s="192">
        <f>Q1093*H1093</f>
        <v>0</v>
      </c>
      <c r="S1093" s="192">
        <v>0</v>
      </c>
      <c r="T1093" s="193">
        <f>S1093*H1093</f>
        <v>0</v>
      </c>
      <c r="U1093" s="34"/>
      <c r="V1093" s="34"/>
      <c r="W1093" s="34"/>
      <c r="X1093" s="34"/>
      <c r="Y1093" s="34"/>
      <c r="Z1093" s="34"/>
      <c r="AA1093" s="34"/>
      <c r="AB1093" s="34"/>
      <c r="AC1093" s="34"/>
      <c r="AD1093" s="34"/>
      <c r="AE1093" s="34"/>
      <c r="AR1093" s="194" t="s">
        <v>232</v>
      </c>
      <c r="AT1093" s="194" t="s">
        <v>140</v>
      </c>
      <c r="AU1093" s="194" t="s">
        <v>145</v>
      </c>
      <c r="AY1093" s="17" t="s">
        <v>137</v>
      </c>
      <c r="BE1093" s="195">
        <f>IF(N1093="základní",J1093,0)</f>
        <v>0</v>
      </c>
      <c r="BF1093" s="195">
        <f>IF(N1093="snížená",J1093,0)</f>
        <v>0</v>
      </c>
      <c r="BG1093" s="195">
        <f>IF(N1093="zákl. přenesená",J1093,0)</f>
        <v>0</v>
      </c>
      <c r="BH1093" s="195">
        <f>IF(N1093="sníž. přenesená",J1093,0)</f>
        <v>0</v>
      </c>
      <c r="BI1093" s="195">
        <f>IF(N1093="nulová",J1093,0)</f>
        <v>0</v>
      </c>
      <c r="BJ1093" s="17" t="s">
        <v>145</v>
      </c>
      <c r="BK1093" s="195">
        <f>ROUND(I1093*H1093,2)</f>
        <v>0</v>
      </c>
      <c r="BL1093" s="17" t="s">
        <v>232</v>
      </c>
      <c r="BM1093" s="194" t="s">
        <v>1517</v>
      </c>
    </row>
    <row r="1094" spans="1:65" s="2" customFormat="1" ht="37.9" customHeight="1" x14ac:dyDescent="0.2">
      <c r="A1094" s="34"/>
      <c r="B1094" s="35"/>
      <c r="C1094" s="182" t="s">
        <v>1518</v>
      </c>
      <c r="D1094" s="182" t="s">
        <v>140</v>
      </c>
      <c r="E1094" s="183" t="s">
        <v>1519</v>
      </c>
      <c r="F1094" s="184" t="s">
        <v>1520</v>
      </c>
      <c r="G1094" s="185" t="s">
        <v>373</v>
      </c>
      <c r="H1094" s="186">
        <v>0.13</v>
      </c>
      <c r="I1094" s="187"/>
      <c r="J1094" s="188">
        <f>ROUND(I1094*H1094,2)</f>
        <v>0</v>
      </c>
      <c r="K1094" s="189"/>
      <c r="L1094" s="39"/>
      <c r="M1094" s="190" t="s">
        <v>1</v>
      </c>
      <c r="N1094" s="191" t="s">
        <v>39</v>
      </c>
      <c r="O1094" s="71"/>
      <c r="P1094" s="192">
        <f>O1094*H1094</f>
        <v>0</v>
      </c>
      <c r="Q1094" s="192">
        <v>0</v>
      </c>
      <c r="R1094" s="192">
        <f>Q1094*H1094</f>
        <v>0</v>
      </c>
      <c r="S1094" s="192">
        <v>0</v>
      </c>
      <c r="T1094" s="193">
        <f>S1094*H1094</f>
        <v>0</v>
      </c>
      <c r="U1094" s="34"/>
      <c r="V1094" s="34"/>
      <c r="W1094" s="34"/>
      <c r="X1094" s="34"/>
      <c r="Y1094" s="34"/>
      <c r="Z1094" s="34"/>
      <c r="AA1094" s="34"/>
      <c r="AB1094" s="34"/>
      <c r="AC1094" s="34"/>
      <c r="AD1094" s="34"/>
      <c r="AE1094" s="34"/>
      <c r="AR1094" s="194" t="s">
        <v>232</v>
      </c>
      <c r="AT1094" s="194" t="s">
        <v>140</v>
      </c>
      <c r="AU1094" s="194" t="s">
        <v>145</v>
      </c>
      <c r="AY1094" s="17" t="s">
        <v>137</v>
      </c>
      <c r="BE1094" s="195">
        <f>IF(N1094="základní",J1094,0)</f>
        <v>0</v>
      </c>
      <c r="BF1094" s="195">
        <f>IF(N1094="snížená",J1094,0)</f>
        <v>0</v>
      </c>
      <c r="BG1094" s="195">
        <f>IF(N1094="zákl. přenesená",J1094,0)</f>
        <v>0</v>
      </c>
      <c r="BH1094" s="195">
        <f>IF(N1094="sníž. přenesená",J1094,0)</f>
        <v>0</v>
      </c>
      <c r="BI1094" s="195">
        <f>IF(N1094="nulová",J1094,0)</f>
        <v>0</v>
      </c>
      <c r="BJ1094" s="17" t="s">
        <v>145</v>
      </c>
      <c r="BK1094" s="195">
        <f>ROUND(I1094*H1094,2)</f>
        <v>0</v>
      </c>
      <c r="BL1094" s="17" t="s">
        <v>232</v>
      </c>
      <c r="BM1094" s="194" t="s">
        <v>1521</v>
      </c>
    </row>
    <row r="1095" spans="1:65" s="14" customFormat="1" ht="11.25" x14ac:dyDescent="0.2">
      <c r="B1095" s="207"/>
      <c r="C1095" s="208"/>
      <c r="D1095" s="198" t="s">
        <v>147</v>
      </c>
      <c r="E1095" s="208"/>
      <c r="F1095" s="210" t="s">
        <v>1522</v>
      </c>
      <c r="G1095" s="208"/>
      <c r="H1095" s="211">
        <v>0.13</v>
      </c>
      <c r="I1095" s="212"/>
      <c r="J1095" s="208"/>
      <c r="K1095" s="208"/>
      <c r="L1095" s="213"/>
      <c r="M1095" s="214"/>
      <c r="N1095" s="215"/>
      <c r="O1095" s="215"/>
      <c r="P1095" s="215"/>
      <c r="Q1095" s="215"/>
      <c r="R1095" s="215"/>
      <c r="S1095" s="215"/>
      <c r="T1095" s="216"/>
      <c r="AT1095" s="217" t="s">
        <v>147</v>
      </c>
      <c r="AU1095" s="217" t="s">
        <v>145</v>
      </c>
      <c r="AV1095" s="14" t="s">
        <v>145</v>
      </c>
      <c r="AW1095" s="14" t="s">
        <v>4</v>
      </c>
      <c r="AX1095" s="14" t="s">
        <v>78</v>
      </c>
      <c r="AY1095" s="217" t="s">
        <v>137</v>
      </c>
    </row>
    <row r="1096" spans="1:65" s="12" customFormat="1" ht="22.9" customHeight="1" x14ac:dyDescent="0.2">
      <c r="B1096" s="166"/>
      <c r="C1096" s="167"/>
      <c r="D1096" s="168" t="s">
        <v>72</v>
      </c>
      <c r="E1096" s="180" t="s">
        <v>1523</v>
      </c>
      <c r="F1096" s="180" t="s">
        <v>1524</v>
      </c>
      <c r="G1096" s="167"/>
      <c r="H1096" s="167"/>
      <c r="I1096" s="170"/>
      <c r="J1096" s="181">
        <f>BK1096</f>
        <v>0</v>
      </c>
      <c r="K1096" s="167"/>
      <c r="L1096" s="172"/>
      <c r="M1096" s="173"/>
      <c r="N1096" s="174"/>
      <c r="O1096" s="174"/>
      <c r="P1096" s="175">
        <f>SUM(P1097:P1148)</f>
        <v>0</v>
      </c>
      <c r="Q1096" s="174"/>
      <c r="R1096" s="175">
        <f>SUM(R1097:R1148)</f>
        <v>6.1660000000000006E-2</v>
      </c>
      <c r="S1096" s="174"/>
      <c r="T1096" s="176">
        <f>SUM(T1097:T1148)</f>
        <v>0.91125999999999996</v>
      </c>
      <c r="AR1096" s="177" t="s">
        <v>145</v>
      </c>
      <c r="AT1096" s="178" t="s">
        <v>72</v>
      </c>
      <c r="AU1096" s="178" t="s">
        <v>78</v>
      </c>
      <c r="AY1096" s="177" t="s">
        <v>137</v>
      </c>
      <c r="BK1096" s="179">
        <f>SUM(BK1097:BK1148)</f>
        <v>0</v>
      </c>
    </row>
    <row r="1097" spans="1:65" s="2" customFormat="1" ht="16.5" customHeight="1" x14ac:dyDescent="0.2">
      <c r="A1097" s="34"/>
      <c r="B1097" s="35"/>
      <c r="C1097" s="182" t="s">
        <v>1525</v>
      </c>
      <c r="D1097" s="182" t="s">
        <v>140</v>
      </c>
      <c r="E1097" s="183" t="s">
        <v>1526</v>
      </c>
      <c r="F1097" s="184" t="s">
        <v>1527</v>
      </c>
      <c r="G1097" s="185" t="s">
        <v>154</v>
      </c>
      <c r="H1097" s="186">
        <v>2</v>
      </c>
      <c r="I1097" s="187"/>
      <c r="J1097" s="188">
        <f>ROUND(I1097*H1097,2)</f>
        <v>0</v>
      </c>
      <c r="K1097" s="189"/>
      <c r="L1097" s="39"/>
      <c r="M1097" s="190" t="s">
        <v>1</v>
      </c>
      <c r="N1097" s="191" t="s">
        <v>39</v>
      </c>
      <c r="O1097" s="71"/>
      <c r="P1097" s="192">
        <f>O1097*H1097</f>
        <v>0</v>
      </c>
      <c r="Q1097" s="192">
        <v>0</v>
      </c>
      <c r="R1097" s="192">
        <f>Q1097*H1097</f>
        <v>0</v>
      </c>
      <c r="S1097" s="192">
        <v>1.098E-2</v>
      </c>
      <c r="T1097" s="193">
        <f>S1097*H1097</f>
        <v>2.196E-2</v>
      </c>
      <c r="U1097" s="34"/>
      <c r="V1097" s="34"/>
      <c r="W1097" s="34"/>
      <c r="X1097" s="34"/>
      <c r="Y1097" s="34"/>
      <c r="Z1097" s="34"/>
      <c r="AA1097" s="34"/>
      <c r="AB1097" s="34"/>
      <c r="AC1097" s="34"/>
      <c r="AD1097" s="34"/>
      <c r="AE1097" s="34"/>
      <c r="AR1097" s="194" t="s">
        <v>232</v>
      </c>
      <c r="AT1097" s="194" t="s">
        <v>140</v>
      </c>
      <c r="AU1097" s="194" t="s">
        <v>145</v>
      </c>
      <c r="AY1097" s="17" t="s">
        <v>137</v>
      </c>
      <c r="BE1097" s="195">
        <f>IF(N1097="základní",J1097,0)</f>
        <v>0</v>
      </c>
      <c r="BF1097" s="195">
        <f>IF(N1097="snížená",J1097,0)</f>
        <v>0</v>
      </c>
      <c r="BG1097" s="195">
        <f>IF(N1097="zákl. přenesená",J1097,0)</f>
        <v>0</v>
      </c>
      <c r="BH1097" s="195">
        <f>IF(N1097="sníž. přenesená",J1097,0)</f>
        <v>0</v>
      </c>
      <c r="BI1097" s="195">
        <f>IF(N1097="nulová",J1097,0)</f>
        <v>0</v>
      </c>
      <c r="BJ1097" s="17" t="s">
        <v>145</v>
      </c>
      <c r="BK1097" s="195">
        <f>ROUND(I1097*H1097,2)</f>
        <v>0</v>
      </c>
      <c r="BL1097" s="17" t="s">
        <v>232</v>
      </c>
      <c r="BM1097" s="194" t="s">
        <v>1528</v>
      </c>
    </row>
    <row r="1098" spans="1:65" s="13" customFormat="1" ht="11.25" x14ac:dyDescent="0.2">
      <c r="B1098" s="196"/>
      <c r="C1098" s="197"/>
      <c r="D1098" s="198" t="s">
        <v>147</v>
      </c>
      <c r="E1098" s="199" t="s">
        <v>1</v>
      </c>
      <c r="F1098" s="200" t="s">
        <v>696</v>
      </c>
      <c r="G1098" s="197"/>
      <c r="H1098" s="199" t="s">
        <v>1</v>
      </c>
      <c r="I1098" s="201"/>
      <c r="J1098" s="197"/>
      <c r="K1098" s="197"/>
      <c r="L1098" s="202"/>
      <c r="M1098" s="203"/>
      <c r="N1098" s="204"/>
      <c r="O1098" s="204"/>
      <c r="P1098" s="204"/>
      <c r="Q1098" s="204"/>
      <c r="R1098" s="204"/>
      <c r="S1098" s="204"/>
      <c r="T1098" s="205"/>
      <c r="AT1098" s="206" t="s">
        <v>147</v>
      </c>
      <c r="AU1098" s="206" t="s">
        <v>145</v>
      </c>
      <c r="AV1098" s="13" t="s">
        <v>78</v>
      </c>
      <c r="AW1098" s="13" t="s">
        <v>30</v>
      </c>
      <c r="AX1098" s="13" t="s">
        <v>73</v>
      </c>
      <c r="AY1098" s="206" t="s">
        <v>137</v>
      </c>
    </row>
    <row r="1099" spans="1:65" s="14" customFormat="1" ht="11.25" x14ac:dyDescent="0.2">
      <c r="B1099" s="207"/>
      <c r="C1099" s="208"/>
      <c r="D1099" s="198" t="s">
        <v>147</v>
      </c>
      <c r="E1099" s="209" t="s">
        <v>1</v>
      </c>
      <c r="F1099" s="210" t="s">
        <v>145</v>
      </c>
      <c r="G1099" s="208"/>
      <c r="H1099" s="211">
        <v>2</v>
      </c>
      <c r="I1099" s="212"/>
      <c r="J1099" s="208"/>
      <c r="K1099" s="208"/>
      <c r="L1099" s="213"/>
      <c r="M1099" s="214"/>
      <c r="N1099" s="215"/>
      <c r="O1099" s="215"/>
      <c r="P1099" s="215"/>
      <c r="Q1099" s="215"/>
      <c r="R1099" s="215"/>
      <c r="S1099" s="215"/>
      <c r="T1099" s="216"/>
      <c r="AT1099" s="217" t="s">
        <v>147</v>
      </c>
      <c r="AU1099" s="217" t="s">
        <v>145</v>
      </c>
      <c r="AV1099" s="14" t="s">
        <v>145</v>
      </c>
      <c r="AW1099" s="14" t="s">
        <v>30</v>
      </c>
      <c r="AX1099" s="14" t="s">
        <v>78</v>
      </c>
      <c r="AY1099" s="217" t="s">
        <v>137</v>
      </c>
    </row>
    <row r="1100" spans="1:65" s="2" customFormat="1" ht="24.2" customHeight="1" x14ac:dyDescent="0.2">
      <c r="A1100" s="34"/>
      <c r="B1100" s="35"/>
      <c r="C1100" s="182" t="s">
        <v>1529</v>
      </c>
      <c r="D1100" s="182" t="s">
        <v>140</v>
      </c>
      <c r="E1100" s="183" t="s">
        <v>1530</v>
      </c>
      <c r="F1100" s="184" t="s">
        <v>1531</v>
      </c>
      <c r="G1100" s="185" t="s">
        <v>154</v>
      </c>
      <c r="H1100" s="186">
        <v>2</v>
      </c>
      <c r="I1100" s="187"/>
      <c r="J1100" s="188">
        <f>ROUND(I1100*H1100,2)</f>
        <v>0</v>
      </c>
      <c r="K1100" s="189"/>
      <c r="L1100" s="39"/>
      <c r="M1100" s="190" t="s">
        <v>1</v>
      </c>
      <c r="N1100" s="191" t="s">
        <v>39</v>
      </c>
      <c r="O1100" s="71"/>
      <c r="P1100" s="192">
        <f>O1100*H1100</f>
        <v>0</v>
      </c>
      <c r="Q1100" s="192">
        <v>0</v>
      </c>
      <c r="R1100" s="192">
        <f>Q1100*H1100</f>
        <v>0</v>
      </c>
      <c r="S1100" s="192">
        <v>8.0000000000000002E-3</v>
      </c>
      <c r="T1100" s="193">
        <f>S1100*H1100</f>
        <v>1.6E-2</v>
      </c>
      <c r="U1100" s="34"/>
      <c r="V1100" s="34"/>
      <c r="W1100" s="34"/>
      <c r="X1100" s="34"/>
      <c r="Y1100" s="34"/>
      <c r="Z1100" s="34"/>
      <c r="AA1100" s="34"/>
      <c r="AB1100" s="34"/>
      <c r="AC1100" s="34"/>
      <c r="AD1100" s="34"/>
      <c r="AE1100" s="34"/>
      <c r="AR1100" s="194" t="s">
        <v>232</v>
      </c>
      <c r="AT1100" s="194" t="s">
        <v>140</v>
      </c>
      <c r="AU1100" s="194" t="s">
        <v>145</v>
      </c>
      <c r="AY1100" s="17" t="s">
        <v>137</v>
      </c>
      <c r="BE1100" s="195">
        <f>IF(N1100="základní",J1100,0)</f>
        <v>0</v>
      </c>
      <c r="BF1100" s="195">
        <f>IF(N1100="snížená",J1100,0)</f>
        <v>0</v>
      </c>
      <c r="BG1100" s="195">
        <f>IF(N1100="zákl. přenesená",J1100,0)</f>
        <v>0</v>
      </c>
      <c r="BH1100" s="195">
        <f>IF(N1100="sníž. přenesená",J1100,0)</f>
        <v>0</v>
      </c>
      <c r="BI1100" s="195">
        <f>IF(N1100="nulová",J1100,0)</f>
        <v>0</v>
      </c>
      <c r="BJ1100" s="17" t="s">
        <v>145</v>
      </c>
      <c r="BK1100" s="195">
        <f>ROUND(I1100*H1100,2)</f>
        <v>0</v>
      </c>
      <c r="BL1100" s="17" t="s">
        <v>232</v>
      </c>
      <c r="BM1100" s="194" t="s">
        <v>1532</v>
      </c>
    </row>
    <row r="1101" spans="1:65" s="13" customFormat="1" ht="11.25" x14ac:dyDescent="0.2">
      <c r="B1101" s="196"/>
      <c r="C1101" s="197"/>
      <c r="D1101" s="198" t="s">
        <v>147</v>
      </c>
      <c r="E1101" s="199" t="s">
        <v>1</v>
      </c>
      <c r="F1101" s="200" t="s">
        <v>696</v>
      </c>
      <c r="G1101" s="197"/>
      <c r="H1101" s="199" t="s">
        <v>1</v>
      </c>
      <c r="I1101" s="201"/>
      <c r="J1101" s="197"/>
      <c r="K1101" s="197"/>
      <c r="L1101" s="202"/>
      <c r="M1101" s="203"/>
      <c r="N1101" s="204"/>
      <c r="O1101" s="204"/>
      <c r="P1101" s="204"/>
      <c r="Q1101" s="204"/>
      <c r="R1101" s="204"/>
      <c r="S1101" s="204"/>
      <c r="T1101" s="205"/>
      <c r="AT1101" s="206" t="s">
        <v>147</v>
      </c>
      <c r="AU1101" s="206" t="s">
        <v>145</v>
      </c>
      <c r="AV1101" s="13" t="s">
        <v>78</v>
      </c>
      <c r="AW1101" s="13" t="s">
        <v>30</v>
      </c>
      <c r="AX1101" s="13" t="s">
        <v>73</v>
      </c>
      <c r="AY1101" s="206" t="s">
        <v>137</v>
      </c>
    </row>
    <row r="1102" spans="1:65" s="14" customFormat="1" ht="11.25" x14ac:dyDescent="0.2">
      <c r="B1102" s="207"/>
      <c r="C1102" s="208"/>
      <c r="D1102" s="198" t="s">
        <v>147</v>
      </c>
      <c r="E1102" s="209" t="s">
        <v>1</v>
      </c>
      <c r="F1102" s="210" t="s">
        <v>145</v>
      </c>
      <c r="G1102" s="208"/>
      <c r="H1102" s="211">
        <v>2</v>
      </c>
      <c r="I1102" s="212"/>
      <c r="J1102" s="208"/>
      <c r="K1102" s="208"/>
      <c r="L1102" s="213"/>
      <c r="M1102" s="214"/>
      <c r="N1102" s="215"/>
      <c r="O1102" s="215"/>
      <c r="P1102" s="215"/>
      <c r="Q1102" s="215"/>
      <c r="R1102" s="215"/>
      <c r="S1102" s="215"/>
      <c r="T1102" s="216"/>
      <c r="AT1102" s="217" t="s">
        <v>147</v>
      </c>
      <c r="AU1102" s="217" t="s">
        <v>145</v>
      </c>
      <c r="AV1102" s="14" t="s">
        <v>145</v>
      </c>
      <c r="AW1102" s="14" t="s">
        <v>30</v>
      </c>
      <c r="AX1102" s="14" t="s">
        <v>78</v>
      </c>
      <c r="AY1102" s="217" t="s">
        <v>137</v>
      </c>
    </row>
    <row r="1103" spans="1:65" s="2" customFormat="1" ht="21.75" customHeight="1" x14ac:dyDescent="0.2">
      <c r="A1103" s="34"/>
      <c r="B1103" s="35"/>
      <c r="C1103" s="182" t="s">
        <v>1533</v>
      </c>
      <c r="D1103" s="182" t="s">
        <v>140</v>
      </c>
      <c r="E1103" s="183" t="s">
        <v>1534</v>
      </c>
      <c r="F1103" s="184" t="s">
        <v>1535</v>
      </c>
      <c r="G1103" s="185" t="s">
        <v>143</v>
      </c>
      <c r="H1103" s="186">
        <v>3</v>
      </c>
      <c r="I1103" s="187"/>
      <c r="J1103" s="188">
        <f>ROUND(I1103*H1103,2)</f>
        <v>0</v>
      </c>
      <c r="K1103" s="189"/>
      <c r="L1103" s="39"/>
      <c r="M1103" s="190" t="s">
        <v>1</v>
      </c>
      <c r="N1103" s="191" t="s">
        <v>39</v>
      </c>
      <c r="O1103" s="71"/>
      <c r="P1103" s="192">
        <f>O1103*H1103</f>
        <v>0</v>
      </c>
      <c r="Q1103" s="192">
        <v>0</v>
      </c>
      <c r="R1103" s="192">
        <f>Q1103*H1103</f>
        <v>0</v>
      </c>
      <c r="S1103" s="192">
        <v>8.0000000000000002E-3</v>
      </c>
      <c r="T1103" s="193">
        <f>S1103*H1103</f>
        <v>2.4E-2</v>
      </c>
      <c r="U1103" s="34"/>
      <c r="V1103" s="34"/>
      <c r="W1103" s="34"/>
      <c r="X1103" s="34"/>
      <c r="Y1103" s="34"/>
      <c r="Z1103" s="34"/>
      <c r="AA1103" s="34"/>
      <c r="AB1103" s="34"/>
      <c r="AC1103" s="34"/>
      <c r="AD1103" s="34"/>
      <c r="AE1103" s="34"/>
      <c r="AR1103" s="194" t="s">
        <v>232</v>
      </c>
      <c r="AT1103" s="194" t="s">
        <v>140</v>
      </c>
      <c r="AU1103" s="194" t="s">
        <v>145</v>
      </c>
      <c r="AY1103" s="17" t="s">
        <v>137</v>
      </c>
      <c r="BE1103" s="195">
        <f>IF(N1103="základní",J1103,0)</f>
        <v>0</v>
      </c>
      <c r="BF1103" s="195">
        <f>IF(N1103="snížená",J1103,0)</f>
        <v>0</v>
      </c>
      <c r="BG1103" s="195">
        <f>IF(N1103="zákl. přenesená",J1103,0)</f>
        <v>0</v>
      </c>
      <c r="BH1103" s="195">
        <f>IF(N1103="sníž. přenesená",J1103,0)</f>
        <v>0</v>
      </c>
      <c r="BI1103" s="195">
        <f>IF(N1103="nulová",J1103,0)</f>
        <v>0</v>
      </c>
      <c r="BJ1103" s="17" t="s">
        <v>145</v>
      </c>
      <c r="BK1103" s="195">
        <f>ROUND(I1103*H1103,2)</f>
        <v>0</v>
      </c>
      <c r="BL1103" s="17" t="s">
        <v>232</v>
      </c>
      <c r="BM1103" s="194" t="s">
        <v>1536</v>
      </c>
    </row>
    <row r="1104" spans="1:65" s="13" customFormat="1" ht="11.25" x14ac:dyDescent="0.2">
      <c r="B1104" s="196"/>
      <c r="C1104" s="197"/>
      <c r="D1104" s="198" t="s">
        <v>147</v>
      </c>
      <c r="E1104" s="199" t="s">
        <v>1</v>
      </c>
      <c r="F1104" s="200" t="s">
        <v>1022</v>
      </c>
      <c r="G1104" s="197"/>
      <c r="H1104" s="199" t="s">
        <v>1</v>
      </c>
      <c r="I1104" s="201"/>
      <c r="J1104" s="197"/>
      <c r="K1104" s="197"/>
      <c r="L1104" s="202"/>
      <c r="M1104" s="203"/>
      <c r="N1104" s="204"/>
      <c r="O1104" s="204"/>
      <c r="P1104" s="204"/>
      <c r="Q1104" s="204"/>
      <c r="R1104" s="204"/>
      <c r="S1104" s="204"/>
      <c r="T1104" s="205"/>
      <c r="AT1104" s="206" t="s">
        <v>147</v>
      </c>
      <c r="AU1104" s="206" t="s">
        <v>145</v>
      </c>
      <c r="AV1104" s="13" t="s">
        <v>78</v>
      </c>
      <c r="AW1104" s="13" t="s">
        <v>30</v>
      </c>
      <c r="AX1104" s="13" t="s">
        <v>73</v>
      </c>
      <c r="AY1104" s="206" t="s">
        <v>137</v>
      </c>
    </row>
    <row r="1105" spans="1:65" s="14" customFormat="1" ht="11.25" x14ac:dyDescent="0.2">
      <c r="B1105" s="207"/>
      <c r="C1105" s="208"/>
      <c r="D1105" s="198" t="s">
        <v>147</v>
      </c>
      <c r="E1105" s="209" t="s">
        <v>1</v>
      </c>
      <c r="F1105" s="210" t="s">
        <v>138</v>
      </c>
      <c r="G1105" s="208"/>
      <c r="H1105" s="211">
        <v>3</v>
      </c>
      <c r="I1105" s="212"/>
      <c r="J1105" s="208"/>
      <c r="K1105" s="208"/>
      <c r="L1105" s="213"/>
      <c r="M1105" s="214"/>
      <c r="N1105" s="215"/>
      <c r="O1105" s="215"/>
      <c r="P1105" s="215"/>
      <c r="Q1105" s="215"/>
      <c r="R1105" s="215"/>
      <c r="S1105" s="215"/>
      <c r="T1105" s="216"/>
      <c r="AT1105" s="217" t="s">
        <v>147</v>
      </c>
      <c r="AU1105" s="217" t="s">
        <v>145</v>
      </c>
      <c r="AV1105" s="14" t="s">
        <v>145</v>
      </c>
      <c r="AW1105" s="14" t="s">
        <v>30</v>
      </c>
      <c r="AX1105" s="14" t="s">
        <v>78</v>
      </c>
      <c r="AY1105" s="217" t="s">
        <v>137</v>
      </c>
    </row>
    <row r="1106" spans="1:65" s="2" customFormat="1" ht="16.5" customHeight="1" x14ac:dyDescent="0.2">
      <c r="A1106" s="34"/>
      <c r="B1106" s="35"/>
      <c r="C1106" s="182" t="s">
        <v>1537</v>
      </c>
      <c r="D1106" s="182" t="s">
        <v>140</v>
      </c>
      <c r="E1106" s="183" t="s">
        <v>1538</v>
      </c>
      <c r="F1106" s="184" t="s">
        <v>1539</v>
      </c>
      <c r="G1106" s="185" t="s">
        <v>143</v>
      </c>
      <c r="H1106" s="186">
        <v>4</v>
      </c>
      <c r="I1106" s="187"/>
      <c r="J1106" s="188">
        <f>ROUND(I1106*H1106,2)</f>
        <v>0</v>
      </c>
      <c r="K1106" s="189"/>
      <c r="L1106" s="39"/>
      <c r="M1106" s="190" t="s">
        <v>1</v>
      </c>
      <c r="N1106" s="191" t="s">
        <v>39</v>
      </c>
      <c r="O1106" s="71"/>
      <c r="P1106" s="192">
        <f>O1106*H1106</f>
        <v>0</v>
      </c>
      <c r="Q1106" s="192">
        <v>0</v>
      </c>
      <c r="R1106" s="192">
        <f>Q1106*H1106</f>
        <v>0</v>
      </c>
      <c r="S1106" s="192">
        <v>1E-3</v>
      </c>
      <c r="T1106" s="193">
        <f>S1106*H1106</f>
        <v>4.0000000000000001E-3</v>
      </c>
      <c r="U1106" s="34"/>
      <c r="V1106" s="34"/>
      <c r="W1106" s="34"/>
      <c r="X1106" s="34"/>
      <c r="Y1106" s="34"/>
      <c r="Z1106" s="34"/>
      <c r="AA1106" s="34"/>
      <c r="AB1106" s="34"/>
      <c r="AC1106" s="34"/>
      <c r="AD1106" s="34"/>
      <c r="AE1106" s="34"/>
      <c r="AR1106" s="194" t="s">
        <v>232</v>
      </c>
      <c r="AT1106" s="194" t="s">
        <v>140</v>
      </c>
      <c r="AU1106" s="194" t="s">
        <v>145</v>
      </c>
      <c r="AY1106" s="17" t="s">
        <v>137</v>
      </c>
      <c r="BE1106" s="195">
        <f>IF(N1106="základní",J1106,0)</f>
        <v>0</v>
      </c>
      <c r="BF1106" s="195">
        <f>IF(N1106="snížená",J1106,0)</f>
        <v>0</v>
      </c>
      <c r="BG1106" s="195">
        <f>IF(N1106="zákl. přenesená",J1106,0)</f>
        <v>0</v>
      </c>
      <c r="BH1106" s="195">
        <f>IF(N1106="sníž. přenesená",J1106,0)</f>
        <v>0</v>
      </c>
      <c r="BI1106" s="195">
        <f>IF(N1106="nulová",J1106,0)</f>
        <v>0</v>
      </c>
      <c r="BJ1106" s="17" t="s">
        <v>145</v>
      </c>
      <c r="BK1106" s="195">
        <f>ROUND(I1106*H1106,2)</f>
        <v>0</v>
      </c>
      <c r="BL1106" s="17" t="s">
        <v>232</v>
      </c>
      <c r="BM1106" s="194" t="s">
        <v>1540</v>
      </c>
    </row>
    <row r="1107" spans="1:65" s="14" customFormat="1" ht="11.25" x14ac:dyDescent="0.2">
      <c r="B1107" s="207"/>
      <c r="C1107" s="208"/>
      <c r="D1107" s="198" t="s">
        <v>147</v>
      </c>
      <c r="E1107" s="209" t="s">
        <v>1</v>
      </c>
      <c r="F1107" s="210" t="s">
        <v>144</v>
      </c>
      <c r="G1107" s="208"/>
      <c r="H1107" s="211">
        <v>4</v>
      </c>
      <c r="I1107" s="212"/>
      <c r="J1107" s="208"/>
      <c r="K1107" s="208"/>
      <c r="L1107" s="213"/>
      <c r="M1107" s="214"/>
      <c r="N1107" s="215"/>
      <c r="O1107" s="215"/>
      <c r="P1107" s="215"/>
      <c r="Q1107" s="215"/>
      <c r="R1107" s="215"/>
      <c r="S1107" s="215"/>
      <c r="T1107" s="216"/>
      <c r="AT1107" s="217" t="s">
        <v>147</v>
      </c>
      <c r="AU1107" s="217" t="s">
        <v>145</v>
      </c>
      <c r="AV1107" s="14" t="s">
        <v>145</v>
      </c>
      <c r="AW1107" s="14" t="s">
        <v>30</v>
      </c>
      <c r="AX1107" s="14" t="s">
        <v>78</v>
      </c>
      <c r="AY1107" s="217" t="s">
        <v>137</v>
      </c>
    </row>
    <row r="1108" spans="1:65" s="2" customFormat="1" ht="24.2" customHeight="1" x14ac:dyDescent="0.2">
      <c r="A1108" s="34"/>
      <c r="B1108" s="35"/>
      <c r="C1108" s="182" t="s">
        <v>1541</v>
      </c>
      <c r="D1108" s="182" t="s">
        <v>140</v>
      </c>
      <c r="E1108" s="183" t="s">
        <v>1542</v>
      </c>
      <c r="F1108" s="184" t="s">
        <v>1543</v>
      </c>
      <c r="G1108" s="185" t="s">
        <v>143</v>
      </c>
      <c r="H1108" s="186">
        <v>3</v>
      </c>
      <c r="I1108" s="187"/>
      <c r="J1108" s="188">
        <f>ROUND(I1108*H1108,2)</f>
        <v>0</v>
      </c>
      <c r="K1108" s="189"/>
      <c r="L1108" s="39"/>
      <c r="M1108" s="190" t="s">
        <v>1</v>
      </c>
      <c r="N1108" s="191" t="s">
        <v>39</v>
      </c>
      <c r="O1108" s="71"/>
      <c r="P1108" s="192">
        <f>O1108*H1108</f>
        <v>0</v>
      </c>
      <c r="Q1108" s="192">
        <v>0</v>
      </c>
      <c r="R1108" s="192">
        <f>Q1108*H1108</f>
        <v>0</v>
      </c>
      <c r="S1108" s="192">
        <v>0</v>
      </c>
      <c r="T1108" s="193">
        <f>S1108*H1108</f>
        <v>0</v>
      </c>
      <c r="U1108" s="34"/>
      <c r="V1108" s="34"/>
      <c r="W1108" s="34"/>
      <c r="X1108" s="34"/>
      <c r="Y1108" s="34"/>
      <c r="Z1108" s="34"/>
      <c r="AA1108" s="34"/>
      <c r="AB1108" s="34"/>
      <c r="AC1108" s="34"/>
      <c r="AD1108" s="34"/>
      <c r="AE1108" s="34"/>
      <c r="AR1108" s="194" t="s">
        <v>232</v>
      </c>
      <c r="AT1108" s="194" t="s">
        <v>140</v>
      </c>
      <c r="AU1108" s="194" t="s">
        <v>145</v>
      </c>
      <c r="AY1108" s="17" t="s">
        <v>137</v>
      </c>
      <c r="BE1108" s="195">
        <f>IF(N1108="základní",J1108,0)</f>
        <v>0</v>
      </c>
      <c r="BF1108" s="195">
        <f>IF(N1108="snížená",J1108,0)</f>
        <v>0</v>
      </c>
      <c r="BG1108" s="195">
        <f>IF(N1108="zákl. přenesená",J1108,0)</f>
        <v>0</v>
      </c>
      <c r="BH1108" s="195">
        <f>IF(N1108="sníž. přenesená",J1108,0)</f>
        <v>0</v>
      </c>
      <c r="BI1108" s="195">
        <f>IF(N1108="nulová",J1108,0)</f>
        <v>0</v>
      </c>
      <c r="BJ1108" s="17" t="s">
        <v>145</v>
      </c>
      <c r="BK1108" s="195">
        <f>ROUND(I1108*H1108,2)</f>
        <v>0</v>
      </c>
      <c r="BL1108" s="17" t="s">
        <v>232</v>
      </c>
      <c r="BM1108" s="194" t="s">
        <v>1544</v>
      </c>
    </row>
    <row r="1109" spans="1:65" s="14" customFormat="1" ht="11.25" x14ac:dyDescent="0.2">
      <c r="B1109" s="207"/>
      <c r="C1109" s="208"/>
      <c r="D1109" s="198" t="s">
        <v>147</v>
      </c>
      <c r="E1109" s="209" t="s">
        <v>1</v>
      </c>
      <c r="F1109" s="210" t="s">
        <v>138</v>
      </c>
      <c r="G1109" s="208"/>
      <c r="H1109" s="211">
        <v>3</v>
      </c>
      <c r="I1109" s="212"/>
      <c r="J1109" s="208"/>
      <c r="K1109" s="208"/>
      <c r="L1109" s="213"/>
      <c r="M1109" s="214"/>
      <c r="N1109" s="215"/>
      <c r="O1109" s="215"/>
      <c r="P1109" s="215"/>
      <c r="Q1109" s="215"/>
      <c r="R1109" s="215"/>
      <c r="S1109" s="215"/>
      <c r="T1109" s="216"/>
      <c r="AT1109" s="217" t="s">
        <v>147</v>
      </c>
      <c r="AU1109" s="217" t="s">
        <v>145</v>
      </c>
      <c r="AV1109" s="14" t="s">
        <v>145</v>
      </c>
      <c r="AW1109" s="14" t="s">
        <v>30</v>
      </c>
      <c r="AX1109" s="14" t="s">
        <v>78</v>
      </c>
      <c r="AY1109" s="217" t="s">
        <v>137</v>
      </c>
    </row>
    <row r="1110" spans="1:65" s="2" customFormat="1" ht="24.2" customHeight="1" x14ac:dyDescent="0.2">
      <c r="A1110" s="34"/>
      <c r="B1110" s="35"/>
      <c r="C1110" s="229" t="s">
        <v>1545</v>
      </c>
      <c r="D1110" s="229" t="s">
        <v>416</v>
      </c>
      <c r="E1110" s="230" t="s">
        <v>1546</v>
      </c>
      <c r="F1110" s="231" t="s">
        <v>1547</v>
      </c>
      <c r="G1110" s="232" t="s">
        <v>143</v>
      </c>
      <c r="H1110" s="233">
        <v>1</v>
      </c>
      <c r="I1110" s="234"/>
      <c r="J1110" s="235">
        <f>ROUND(I1110*H1110,2)</f>
        <v>0</v>
      </c>
      <c r="K1110" s="236"/>
      <c r="L1110" s="237"/>
      <c r="M1110" s="238" t="s">
        <v>1</v>
      </c>
      <c r="N1110" s="239" t="s">
        <v>39</v>
      </c>
      <c r="O1110" s="71"/>
      <c r="P1110" s="192">
        <f>O1110*H1110</f>
        <v>0</v>
      </c>
      <c r="Q1110" s="192">
        <v>1.7500000000000002E-2</v>
      </c>
      <c r="R1110" s="192">
        <f>Q1110*H1110</f>
        <v>1.7500000000000002E-2</v>
      </c>
      <c r="S1110" s="192">
        <v>0</v>
      </c>
      <c r="T1110" s="193">
        <f>S1110*H1110</f>
        <v>0</v>
      </c>
      <c r="U1110" s="34"/>
      <c r="V1110" s="34"/>
      <c r="W1110" s="34"/>
      <c r="X1110" s="34"/>
      <c r="Y1110" s="34"/>
      <c r="Z1110" s="34"/>
      <c r="AA1110" s="34"/>
      <c r="AB1110" s="34"/>
      <c r="AC1110" s="34"/>
      <c r="AD1110" s="34"/>
      <c r="AE1110" s="34"/>
      <c r="AR1110" s="194" t="s">
        <v>306</v>
      </c>
      <c r="AT1110" s="194" t="s">
        <v>416</v>
      </c>
      <c r="AU1110" s="194" t="s">
        <v>145</v>
      </c>
      <c r="AY1110" s="17" t="s">
        <v>137</v>
      </c>
      <c r="BE1110" s="195">
        <f>IF(N1110="základní",J1110,0)</f>
        <v>0</v>
      </c>
      <c r="BF1110" s="195">
        <f>IF(N1110="snížená",J1110,0)</f>
        <v>0</v>
      </c>
      <c r="BG1110" s="195">
        <f>IF(N1110="zákl. přenesená",J1110,0)</f>
        <v>0</v>
      </c>
      <c r="BH1110" s="195">
        <f>IF(N1110="sníž. přenesená",J1110,0)</f>
        <v>0</v>
      </c>
      <c r="BI1110" s="195">
        <f>IF(N1110="nulová",J1110,0)</f>
        <v>0</v>
      </c>
      <c r="BJ1110" s="17" t="s">
        <v>145</v>
      </c>
      <c r="BK1110" s="195">
        <f>ROUND(I1110*H1110,2)</f>
        <v>0</v>
      </c>
      <c r="BL1110" s="17" t="s">
        <v>232</v>
      </c>
      <c r="BM1110" s="194" t="s">
        <v>1548</v>
      </c>
    </row>
    <row r="1111" spans="1:65" s="13" customFormat="1" ht="11.25" x14ac:dyDescent="0.2">
      <c r="B1111" s="196"/>
      <c r="C1111" s="197"/>
      <c r="D1111" s="198" t="s">
        <v>147</v>
      </c>
      <c r="E1111" s="199" t="s">
        <v>1</v>
      </c>
      <c r="F1111" s="200" t="s">
        <v>1549</v>
      </c>
      <c r="G1111" s="197"/>
      <c r="H1111" s="199" t="s">
        <v>1</v>
      </c>
      <c r="I1111" s="201"/>
      <c r="J1111" s="197"/>
      <c r="K1111" s="197"/>
      <c r="L1111" s="202"/>
      <c r="M1111" s="203"/>
      <c r="N1111" s="204"/>
      <c r="O1111" s="204"/>
      <c r="P1111" s="204"/>
      <c r="Q1111" s="204"/>
      <c r="R1111" s="204"/>
      <c r="S1111" s="204"/>
      <c r="T1111" s="205"/>
      <c r="AT1111" s="206" t="s">
        <v>147</v>
      </c>
      <c r="AU1111" s="206" t="s">
        <v>145</v>
      </c>
      <c r="AV1111" s="13" t="s">
        <v>78</v>
      </c>
      <c r="AW1111" s="13" t="s">
        <v>30</v>
      </c>
      <c r="AX1111" s="13" t="s">
        <v>73</v>
      </c>
      <c r="AY1111" s="206" t="s">
        <v>137</v>
      </c>
    </row>
    <row r="1112" spans="1:65" s="14" customFormat="1" ht="11.25" x14ac:dyDescent="0.2">
      <c r="B1112" s="207"/>
      <c r="C1112" s="208"/>
      <c r="D1112" s="198" t="s">
        <v>147</v>
      </c>
      <c r="E1112" s="209" t="s">
        <v>1</v>
      </c>
      <c r="F1112" s="210" t="s">
        <v>78</v>
      </c>
      <c r="G1112" s="208"/>
      <c r="H1112" s="211">
        <v>1</v>
      </c>
      <c r="I1112" s="212"/>
      <c r="J1112" s="208"/>
      <c r="K1112" s="208"/>
      <c r="L1112" s="213"/>
      <c r="M1112" s="214"/>
      <c r="N1112" s="215"/>
      <c r="O1112" s="215"/>
      <c r="P1112" s="215"/>
      <c r="Q1112" s="215"/>
      <c r="R1112" s="215"/>
      <c r="S1112" s="215"/>
      <c r="T1112" s="216"/>
      <c r="AT1112" s="217" t="s">
        <v>147</v>
      </c>
      <c r="AU1112" s="217" t="s">
        <v>145</v>
      </c>
      <c r="AV1112" s="14" t="s">
        <v>145</v>
      </c>
      <c r="AW1112" s="14" t="s">
        <v>30</v>
      </c>
      <c r="AX1112" s="14" t="s">
        <v>78</v>
      </c>
      <c r="AY1112" s="217" t="s">
        <v>137</v>
      </c>
    </row>
    <row r="1113" spans="1:65" s="2" customFormat="1" ht="24.2" customHeight="1" x14ac:dyDescent="0.2">
      <c r="A1113" s="34"/>
      <c r="B1113" s="35"/>
      <c r="C1113" s="229" t="s">
        <v>1550</v>
      </c>
      <c r="D1113" s="229" t="s">
        <v>416</v>
      </c>
      <c r="E1113" s="230" t="s">
        <v>1551</v>
      </c>
      <c r="F1113" s="231" t="s">
        <v>1552</v>
      </c>
      <c r="G1113" s="232" t="s">
        <v>143</v>
      </c>
      <c r="H1113" s="233">
        <v>1</v>
      </c>
      <c r="I1113" s="234"/>
      <c r="J1113" s="235">
        <f>ROUND(I1113*H1113,2)</f>
        <v>0</v>
      </c>
      <c r="K1113" s="236"/>
      <c r="L1113" s="237"/>
      <c r="M1113" s="238" t="s">
        <v>1</v>
      </c>
      <c r="N1113" s="239" t="s">
        <v>39</v>
      </c>
      <c r="O1113" s="71"/>
      <c r="P1113" s="192">
        <f>O1113*H1113</f>
        <v>0</v>
      </c>
      <c r="Q1113" s="192">
        <v>1.95E-2</v>
      </c>
      <c r="R1113" s="192">
        <f>Q1113*H1113</f>
        <v>1.95E-2</v>
      </c>
      <c r="S1113" s="192">
        <v>0</v>
      </c>
      <c r="T1113" s="193">
        <f>S1113*H1113</f>
        <v>0</v>
      </c>
      <c r="U1113" s="34"/>
      <c r="V1113" s="34"/>
      <c r="W1113" s="34"/>
      <c r="X1113" s="34"/>
      <c r="Y1113" s="34"/>
      <c r="Z1113" s="34"/>
      <c r="AA1113" s="34"/>
      <c r="AB1113" s="34"/>
      <c r="AC1113" s="34"/>
      <c r="AD1113" s="34"/>
      <c r="AE1113" s="34"/>
      <c r="AR1113" s="194" t="s">
        <v>149</v>
      </c>
      <c r="AT1113" s="194" t="s">
        <v>416</v>
      </c>
      <c r="AU1113" s="194" t="s">
        <v>145</v>
      </c>
      <c r="AY1113" s="17" t="s">
        <v>137</v>
      </c>
      <c r="BE1113" s="195">
        <f>IF(N1113="základní",J1113,0)</f>
        <v>0</v>
      </c>
      <c r="BF1113" s="195">
        <f>IF(N1113="snížená",J1113,0)</f>
        <v>0</v>
      </c>
      <c r="BG1113" s="195">
        <f>IF(N1113="zákl. přenesená",J1113,0)</f>
        <v>0</v>
      </c>
      <c r="BH1113" s="195">
        <f>IF(N1113="sníž. přenesená",J1113,0)</f>
        <v>0</v>
      </c>
      <c r="BI1113" s="195">
        <f>IF(N1113="nulová",J1113,0)</f>
        <v>0</v>
      </c>
      <c r="BJ1113" s="17" t="s">
        <v>145</v>
      </c>
      <c r="BK1113" s="195">
        <f>ROUND(I1113*H1113,2)</f>
        <v>0</v>
      </c>
      <c r="BL1113" s="17" t="s">
        <v>144</v>
      </c>
      <c r="BM1113" s="194" t="s">
        <v>1553</v>
      </c>
    </row>
    <row r="1114" spans="1:65" s="13" customFormat="1" ht="11.25" x14ac:dyDescent="0.2">
      <c r="B1114" s="196"/>
      <c r="C1114" s="197"/>
      <c r="D1114" s="198" t="s">
        <v>147</v>
      </c>
      <c r="E1114" s="199" t="s">
        <v>1</v>
      </c>
      <c r="F1114" s="200" t="s">
        <v>1022</v>
      </c>
      <c r="G1114" s="197"/>
      <c r="H1114" s="199" t="s">
        <v>1</v>
      </c>
      <c r="I1114" s="201"/>
      <c r="J1114" s="197"/>
      <c r="K1114" s="197"/>
      <c r="L1114" s="202"/>
      <c r="M1114" s="203"/>
      <c r="N1114" s="204"/>
      <c r="O1114" s="204"/>
      <c r="P1114" s="204"/>
      <c r="Q1114" s="204"/>
      <c r="R1114" s="204"/>
      <c r="S1114" s="204"/>
      <c r="T1114" s="205"/>
      <c r="AT1114" s="206" t="s">
        <v>147</v>
      </c>
      <c r="AU1114" s="206" t="s">
        <v>145</v>
      </c>
      <c r="AV1114" s="13" t="s">
        <v>78</v>
      </c>
      <c r="AW1114" s="13" t="s">
        <v>30</v>
      </c>
      <c r="AX1114" s="13" t="s">
        <v>73</v>
      </c>
      <c r="AY1114" s="206" t="s">
        <v>137</v>
      </c>
    </row>
    <row r="1115" spans="1:65" s="14" customFormat="1" ht="11.25" x14ac:dyDescent="0.2">
      <c r="B1115" s="207"/>
      <c r="C1115" s="208"/>
      <c r="D1115" s="198" t="s">
        <v>147</v>
      </c>
      <c r="E1115" s="209" t="s">
        <v>1</v>
      </c>
      <c r="F1115" s="210" t="s">
        <v>78</v>
      </c>
      <c r="G1115" s="208"/>
      <c r="H1115" s="211">
        <v>1</v>
      </c>
      <c r="I1115" s="212"/>
      <c r="J1115" s="208"/>
      <c r="K1115" s="208"/>
      <c r="L1115" s="213"/>
      <c r="M1115" s="214"/>
      <c r="N1115" s="215"/>
      <c r="O1115" s="215"/>
      <c r="P1115" s="215"/>
      <c r="Q1115" s="215"/>
      <c r="R1115" s="215"/>
      <c r="S1115" s="215"/>
      <c r="T1115" s="216"/>
      <c r="AT1115" s="217" t="s">
        <v>147</v>
      </c>
      <c r="AU1115" s="217" t="s">
        <v>145</v>
      </c>
      <c r="AV1115" s="14" t="s">
        <v>145</v>
      </c>
      <c r="AW1115" s="14" t="s">
        <v>30</v>
      </c>
      <c r="AX1115" s="14" t="s">
        <v>78</v>
      </c>
      <c r="AY1115" s="217" t="s">
        <v>137</v>
      </c>
    </row>
    <row r="1116" spans="1:65" s="2" customFormat="1" ht="24.2" customHeight="1" x14ac:dyDescent="0.2">
      <c r="A1116" s="34"/>
      <c r="B1116" s="35"/>
      <c r="C1116" s="229" t="s">
        <v>1554</v>
      </c>
      <c r="D1116" s="229" t="s">
        <v>416</v>
      </c>
      <c r="E1116" s="230" t="s">
        <v>1555</v>
      </c>
      <c r="F1116" s="231" t="s">
        <v>1556</v>
      </c>
      <c r="G1116" s="232" t="s">
        <v>143</v>
      </c>
      <c r="H1116" s="233">
        <v>1</v>
      </c>
      <c r="I1116" s="234"/>
      <c r="J1116" s="235">
        <f>ROUND(I1116*H1116,2)</f>
        <v>0</v>
      </c>
      <c r="K1116" s="236"/>
      <c r="L1116" s="237"/>
      <c r="M1116" s="238" t="s">
        <v>1</v>
      </c>
      <c r="N1116" s="239" t="s">
        <v>39</v>
      </c>
      <c r="O1116" s="71"/>
      <c r="P1116" s="192">
        <f>O1116*H1116</f>
        <v>0</v>
      </c>
      <c r="Q1116" s="192">
        <v>2.1000000000000001E-2</v>
      </c>
      <c r="R1116" s="192">
        <f>Q1116*H1116</f>
        <v>2.1000000000000001E-2</v>
      </c>
      <c r="S1116" s="192">
        <v>0</v>
      </c>
      <c r="T1116" s="193">
        <f>S1116*H1116</f>
        <v>0</v>
      </c>
      <c r="U1116" s="34"/>
      <c r="V1116" s="34"/>
      <c r="W1116" s="34"/>
      <c r="X1116" s="34"/>
      <c r="Y1116" s="34"/>
      <c r="Z1116" s="34"/>
      <c r="AA1116" s="34"/>
      <c r="AB1116" s="34"/>
      <c r="AC1116" s="34"/>
      <c r="AD1116" s="34"/>
      <c r="AE1116" s="34"/>
      <c r="AR1116" s="194" t="s">
        <v>149</v>
      </c>
      <c r="AT1116" s="194" t="s">
        <v>416</v>
      </c>
      <c r="AU1116" s="194" t="s">
        <v>145</v>
      </c>
      <c r="AY1116" s="17" t="s">
        <v>137</v>
      </c>
      <c r="BE1116" s="195">
        <f>IF(N1116="základní",J1116,0)</f>
        <v>0</v>
      </c>
      <c r="BF1116" s="195">
        <f>IF(N1116="snížená",J1116,0)</f>
        <v>0</v>
      </c>
      <c r="BG1116" s="195">
        <f>IF(N1116="zákl. přenesená",J1116,0)</f>
        <v>0</v>
      </c>
      <c r="BH1116" s="195">
        <f>IF(N1116="sníž. přenesená",J1116,0)</f>
        <v>0</v>
      </c>
      <c r="BI1116" s="195">
        <f>IF(N1116="nulová",J1116,0)</f>
        <v>0</v>
      </c>
      <c r="BJ1116" s="17" t="s">
        <v>145</v>
      </c>
      <c r="BK1116" s="195">
        <f>ROUND(I1116*H1116,2)</f>
        <v>0</v>
      </c>
      <c r="BL1116" s="17" t="s">
        <v>144</v>
      </c>
      <c r="BM1116" s="194" t="s">
        <v>1557</v>
      </c>
    </row>
    <row r="1117" spans="1:65" s="13" customFormat="1" ht="11.25" x14ac:dyDescent="0.2">
      <c r="B1117" s="196"/>
      <c r="C1117" s="197"/>
      <c r="D1117" s="198" t="s">
        <v>147</v>
      </c>
      <c r="E1117" s="199" t="s">
        <v>1</v>
      </c>
      <c r="F1117" s="200" t="s">
        <v>696</v>
      </c>
      <c r="G1117" s="197"/>
      <c r="H1117" s="199" t="s">
        <v>1</v>
      </c>
      <c r="I1117" s="201"/>
      <c r="J1117" s="197"/>
      <c r="K1117" s="197"/>
      <c r="L1117" s="202"/>
      <c r="M1117" s="203"/>
      <c r="N1117" s="204"/>
      <c r="O1117" s="204"/>
      <c r="P1117" s="204"/>
      <c r="Q1117" s="204"/>
      <c r="R1117" s="204"/>
      <c r="S1117" s="204"/>
      <c r="T1117" s="205"/>
      <c r="AT1117" s="206" t="s">
        <v>147</v>
      </c>
      <c r="AU1117" s="206" t="s">
        <v>145</v>
      </c>
      <c r="AV1117" s="13" t="s">
        <v>78</v>
      </c>
      <c r="AW1117" s="13" t="s">
        <v>30</v>
      </c>
      <c r="AX1117" s="13" t="s">
        <v>73</v>
      </c>
      <c r="AY1117" s="206" t="s">
        <v>137</v>
      </c>
    </row>
    <row r="1118" spans="1:65" s="14" customFormat="1" ht="11.25" x14ac:dyDescent="0.2">
      <c r="B1118" s="207"/>
      <c r="C1118" s="208"/>
      <c r="D1118" s="198" t="s">
        <v>147</v>
      </c>
      <c r="E1118" s="209" t="s">
        <v>1</v>
      </c>
      <c r="F1118" s="210" t="s">
        <v>78</v>
      </c>
      <c r="G1118" s="208"/>
      <c r="H1118" s="211">
        <v>1</v>
      </c>
      <c r="I1118" s="212"/>
      <c r="J1118" s="208"/>
      <c r="K1118" s="208"/>
      <c r="L1118" s="213"/>
      <c r="M1118" s="214"/>
      <c r="N1118" s="215"/>
      <c r="O1118" s="215"/>
      <c r="P1118" s="215"/>
      <c r="Q1118" s="215"/>
      <c r="R1118" s="215"/>
      <c r="S1118" s="215"/>
      <c r="T1118" s="216"/>
      <c r="AT1118" s="217" t="s">
        <v>147</v>
      </c>
      <c r="AU1118" s="217" t="s">
        <v>145</v>
      </c>
      <c r="AV1118" s="14" t="s">
        <v>145</v>
      </c>
      <c r="AW1118" s="14" t="s">
        <v>30</v>
      </c>
      <c r="AX1118" s="14" t="s">
        <v>78</v>
      </c>
      <c r="AY1118" s="217" t="s">
        <v>137</v>
      </c>
    </row>
    <row r="1119" spans="1:65" s="2" customFormat="1" ht="21.75" customHeight="1" x14ac:dyDescent="0.2">
      <c r="A1119" s="34"/>
      <c r="B1119" s="35"/>
      <c r="C1119" s="182" t="s">
        <v>1558</v>
      </c>
      <c r="D1119" s="182" t="s">
        <v>140</v>
      </c>
      <c r="E1119" s="183" t="s">
        <v>1559</v>
      </c>
      <c r="F1119" s="184" t="s">
        <v>1560</v>
      </c>
      <c r="G1119" s="185" t="s">
        <v>143</v>
      </c>
      <c r="H1119" s="186">
        <v>2</v>
      </c>
      <c r="I1119" s="187"/>
      <c r="J1119" s="188">
        <f>ROUND(I1119*H1119,2)</f>
        <v>0</v>
      </c>
      <c r="K1119" s="189"/>
      <c r="L1119" s="39"/>
      <c r="M1119" s="190" t="s">
        <v>1</v>
      </c>
      <c r="N1119" s="191" t="s">
        <v>39</v>
      </c>
      <c r="O1119" s="71"/>
      <c r="P1119" s="192">
        <f>O1119*H1119</f>
        <v>0</v>
      </c>
      <c r="Q1119" s="192">
        <v>0</v>
      </c>
      <c r="R1119" s="192">
        <f>Q1119*H1119</f>
        <v>0</v>
      </c>
      <c r="S1119" s="192">
        <v>0</v>
      </c>
      <c r="T1119" s="193">
        <f>S1119*H1119</f>
        <v>0</v>
      </c>
      <c r="U1119" s="34"/>
      <c r="V1119" s="34"/>
      <c r="W1119" s="34"/>
      <c r="X1119" s="34"/>
      <c r="Y1119" s="34"/>
      <c r="Z1119" s="34"/>
      <c r="AA1119" s="34"/>
      <c r="AB1119" s="34"/>
      <c r="AC1119" s="34"/>
      <c r="AD1119" s="34"/>
      <c r="AE1119" s="34"/>
      <c r="AR1119" s="194" t="s">
        <v>232</v>
      </c>
      <c r="AT1119" s="194" t="s">
        <v>140</v>
      </c>
      <c r="AU1119" s="194" t="s">
        <v>145</v>
      </c>
      <c r="AY1119" s="17" t="s">
        <v>137</v>
      </c>
      <c r="BE1119" s="195">
        <f>IF(N1119="základní",J1119,0)</f>
        <v>0</v>
      </c>
      <c r="BF1119" s="195">
        <f>IF(N1119="snížená",J1119,0)</f>
        <v>0</v>
      </c>
      <c r="BG1119" s="195">
        <f>IF(N1119="zákl. přenesená",J1119,0)</f>
        <v>0</v>
      </c>
      <c r="BH1119" s="195">
        <f>IF(N1119="sníž. přenesená",J1119,0)</f>
        <v>0</v>
      </c>
      <c r="BI1119" s="195">
        <f>IF(N1119="nulová",J1119,0)</f>
        <v>0</v>
      </c>
      <c r="BJ1119" s="17" t="s">
        <v>145</v>
      </c>
      <c r="BK1119" s="195">
        <f>ROUND(I1119*H1119,2)</f>
        <v>0</v>
      </c>
      <c r="BL1119" s="17" t="s">
        <v>232</v>
      </c>
      <c r="BM1119" s="194" t="s">
        <v>1561</v>
      </c>
    </row>
    <row r="1120" spans="1:65" s="13" customFormat="1" ht="11.25" x14ac:dyDescent="0.2">
      <c r="B1120" s="196"/>
      <c r="C1120" s="197"/>
      <c r="D1120" s="198" t="s">
        <v>147</v>
      </c>
      <c r="E1120" s="199" t="s">
        <v>1</v>
      </c>
      <c r="F1120" s="200" t="s">
        <v>1562</v>
      </c>
      <c r="G1120" s="197"/>
      <c r="H1120" s="199" t="s">
        <v>1</v>
      </c>
      <c r="I1120" s="201"/>
      <c r="J1120" s="197"/>
      <c r="K1120" s="197"/>
      <c r="L1120" s="202"/>
      <c r="M1120" s="203"/>
      <c r="N1120" s="204"/>
      <c r="O1120" s="204"/>
      <c r="P1120" s="204"/>
      <c r="Q1120" s="204"/>
      <c r="R1120" s="204"/>
      <c r="S1120" s="204"/>
      <c r="T1120" s="205"/>
      <c r="AT1120" s="206" t="s">
        <v>147</v>
      </c>
      <c r="AU1120" s="206" t="s">
        <v>145</v>
      </c>
      <c r="AV1120" s="13" t="s">
        <v>78</v>
      </c>
      <c r="AW1120" s="13" t="s">
        <v>30</v>
      </c>
      <c r="AX1120" s="13" t="s">
        <v>73</v>
      </c>
      <c r="AY1120" s="206" t="s">
        <v>137</v>
      </c>
    </row>
    <row r="1121" spans="1:65" s="14" customFormat="1" ht="11.25" x14ac:dyDescent="0.2">
      <c r="B1121" s="207"/>
      <c r="C1121" s="208"/>
      <c r="D1121" s="198" t="s">
        <v>147</v>
      </c>
      <c r="E1121" s="209" t="s">
        <v>1</v>
      </c>
      <c r="F1121" s="210" t="s">
        <v>145</v>
      </c>
      <c r="G1121" s="208"/>
      <c r="H1121" s="211">
        <v>2</v>
      </c>
      <c r="I1121" s="212"/>
      <c r="J1121" s="208"/>
      <c r="K1121" s="208"/>
      <c r="L1121" s="213"/>
      <c r="M1121" s="214"/>
      <c r="N1121" s="215"/>
      <c r="O1121" s="215"/>
      <c r="P1121" s="215"/>
      <c r="Q1121" s="215"/>
      <c r="R1121" s="215"/>
      <c r="S1121" s="215"/>
      <c r="T1121" s="216"/>
      <c r="AT1121" s="217" t="s">
        <v>147</v>
      </c>
      <c r="AU1121" s="217" t="s">
        <v>145</v>
      </c>
      <c r="AV1121" s="14" t="s">
        <v>145</v>
      </c>
      <c r="AW1121" s="14" t="s">
        <v>30</v>
      </c>
      <c r="AX1121" s="14" t="s">
        <v>78</v>
      </c>
      <c r="AY1121" s="217" t="s">
        <v>137</v>
      </c>
    </row>
    <row r="1122" spans="1:65" s="2" customFormat="1" ht="16.5" customHeight="1" x14ac:dyDescent="0.2">
      <c r="A1122" s="34"/>
      <c r="B1122" s="35"/>
      <c r="C1122" s="229" t="s">
        <v>1563</v>
      </c>
      <c r="D1122" s="229" t="s">
        <v>416</v>
      </c>
      <c r="E1122" s="230" t="s">
        <v>1564</v>
      </c>
      <c r="F1122" s="231" t="s">
        <v>1565</v>
      </c>
      <c r="G1122" s="232" t="s">
        <v>143</v>
      </c>
      <c r="H1122" s="233">
        <v>2</v>
      </c>
      <c r="I1122" s="234"/>
      <c r="J1122" s="235">
        <f>ROUND(I1122*H1122,2)</f>
        <v>0</v>
      </c>
      <c r="K1122" s="236"/>
      <c r="L1122" s="237"/>
      <c r="M1122" s="238" t="s">
        <v>1</v>
      </c>
      <c r="N1122" s="239" t="s">
        <v>39</v>
      </c>
      <c r="O1122" s="71"/>
      <c r="P1122" s="192">
        <f>O1122*H1122</f>
        <v>0</v>
      </c>
      <c r="Q1122" s="192">
        <v>0</v>
      </c>
      <c r="R1122" s="192">
        <f>Q1122*H1122</f>
        <v>0</v>
      </c>
      <c r="S1122" s="192">
        <v>0</v>
      </c>
      <c r="T1122" s="193">
        <f>S1122*H1122</f>
        <v>0</v>
      </c>
      <c r="U1122" s="34"/>
      <c r="V1122" s="34"/>
      <c r="W1122" s="34"/>
      <c r="X1122" s="34"/>
      <c r="Y1122" s="34"/>
      <c r="Z1122" s="34"/>
      <c r="AA1122" s="34"/>
      <c r="AB1122" s="34"/>
      <c r="AC1122" s="34"/>
      <c r="AD1122" s="34"/>
      <c r="AE1122" s="34"/>
      <c r="AR1122" s="194" t="s">
        <v>306</v>
      </c>
      <c r="AT1122" s="194" t="s">
        <v>416</v>
      </c>
      <c r="AU1122" s="194" t="s">
        <v>145</v>
      </c>
      <c r="AY1122" s="17" t="s">
        <v>137</v>
      </c>
      <c r="BE1122" s="195">
        <f>IF(N1122="základní",J1122,0)</f>
        <v>0</v>
      </c>
      <c r="BF1122" s="195">
        <f>IF(N1122="snížená",J1122,0)</f>
        <v>0</v>
      </c>
      <c r="BG1122" s="195">
        <f>IF(N1122="zákl. přenesená",J1122,0)</f>
        <v>0</v>
      </c>
      <c r="BH1122" s="195">
        <f>IF(N1122="sníž. přenesená",J1122,0)</f>
        <v>0</v>
      </c>
      <c r="BI1122" s="195">
        <f>IF(N1122="nulová",J1122,0)</f>
        <v>0</v>
      </c>
      <c r="BJ1122" s="17" t="s">
        <v>145</v>
      </c>
      <c r="BK1122" s="195">
        <f>ROUND(I1122*H1122,2)</f>
        <v>0</v>
      </c>
      <c r="BL1122" s="17" t="s">
        <v>232</v>
      </c>
      <c r="BM1122" s="194" t="s">
        <v>1566</v>
      </c>
    </row>
    <row r="1123" spans="1:65" s="14" customFormat="1" ht="11.25" x14ac:dyDescent="0.2">
      <c r="B1123" s="207"/>
      <c r="C1123" s="208"/>
      <c r="D1123" s="198" t="s">
        <v>147</v>
      </c>
      <c r="E1123" s="209" t="s">
        <v>1</v>
      </c>
      <c r="F1123" s="210" t="s">
        <v>145</v>
      </c>
      <c r="G1123" s="208"/>
      <c r="H1123" s="211">
        <v>2</v>
      </c>
      <c r="I1123" s="212"/>
      <c r="J1123" s="208"/>
      <c r="K1123" s="208"/>
      <c r="L1123" s="213"/>
      <c r="M1123" s="214"/>
      <c r="N1123" s="215"/>
      <c r="O1123" s="215"/>
      <c r="P1123" s="215"/>
      <c r="Q1123" s="215"/>
      <c r="R1123" s="215"/>
      <c r="S1123" s="215"/>
      <c r="T1123" s="216"/>
      <c r="AT1123" s="217" t="s">
        <v>147</v>
      </c>
      <c r="AU1123" s="217" t="s">
        <v>145</v>
      </c>
      <c r="AV1123" s="14" t="s">
        <v>145</v>
      </c>
      <c r="AW1123" s="14" t="s">
        <v>30</v>
      </c>
      <c r="AX1123" s="14" t="s">
        <v>78</v>
      </c>
      <c r="AY1123" s="217" t="s">
        <v>137</v>
      </c>
    </row>
    <row r="1124" spans="1:65" s="2" customFormat="1" ht="24.2" customHeight="1" x14ac:dyDescent="0.2">
      <c r="A1124" s="34"/>
      <c r="B1124" s="35"/>
      <c r="C1124" s="182" t="s">
        <v>1567</v>
      </c>
      <c r="D1124" s="182" t="s">
        <v>140</v>
      </c>
      <c r="E1124" s="183" t="s">
        <v>1568</v>
      </c>
      <c r="F1124" s="184" t="s">
        <v>1569</v>
      </c>
      <c r="G1124" s="185" t="s">
        <v>143</v>
      </c>
      <c r="H1124" s="186">
        <v>1</v>
      </c>
      <c r="I1124" s="187"/>
      <c r="J1124" s="188">
        <f>ROUND(I1124*H1124,2)</f>
        <v>0</v>
      </c>
      <c r="K1124" s="189"/>
      <c r="L1124" s="39"/>
      <c r="M1124" s="190" t="s">
        <v>1</v>
      </c>
      <c r="N1124" s="191" t="s">
        <v>39</v>
      </c>
      <c r="O1124" s="71"/>
      <c r="P1124" s="192">
        <f>O1124*H1124</f>
        <v>0</v>
      </c>
      <c r="Q1124" s="192">
        <v>0</v>
      </c>
      <c r="R1124" s="192">
        <f>Q1124*H1124</f>
        <v>0</v>
      </c>
      <c r="S1124" s="192">
        <v>0</v>
      </c>
      <c r="T1124" s="193">
        <f>S1124*H1124</f>
        <v>0</v>
      </c>
      <c r="U1124" s="34"/>
      <c r="V1124" s="34"/>
      <c r="W1124" s="34"/>
      <c r="X1124" s="34"/>
      <c r="Y1124" s="34"/>
      <c r="Z1124" s="34"/>
      <c r="AA1124" s="34"/>
      <c r="AB1124" s="34"/>
      <c r="AC1124" s="34"/>
      <c r="AD1124" s="34"/>
      <c r="AE1124" s="34"/>
      <c r="AR1124" s="194" t="s">
        <v>232</v>
      </c>
      <c r="AT1124" s="194" t="s">
        <v>140</v>
      </c>
      <c r="AU1124" s="194" t="s">
        <v>145</v>
      </c>
      <c r="AY1124" s="17" t="s">
        <v>137</v>
      </c>
      <c r="BE1124" s="195">
        <f>IF(N1124="základní",J1124,0)</f>
        <v>0</v>
      </c>
      <c r="BF1124" s="195">
        <f>IF(N1124="snížená",J1124,0)</f>
        <v>0</v>
      </c>
      <c r="BG1124" s="195">
        <f>IF(N1124="zákl. přenesená",J1124,0)</f>
        <v>0</v>
      </c>
      <c r="BH1124" s="195">
        <f>IF(N1124="sníž. přenesená",J1124,0)</f>
        <v>0</v>
      </c>
      <c r="BI1124" s="195">
        <f>IF(N1124="nulová",J1124,0)</f>
        <v>0</v>
      </c>
      <c r="BJ1124" s="17" t="s">
        <v>145</v>
      </c>
      <c r="BK1124" s="195">
        <f>ROUND(I1124*H1124,2)</f>
        <v>0</v>
      </c>
      <c r="BL1124" s="17" t="s">
        <v>232</v>
      </c>
      <c r="BM1124" s="194" t="s">
        <v>1570</v>
      </c>
    </row>
    <row r="1125" spans="1:65" s="13" customFormat="1" ht="11.25" x14ac:dyDescent="0.2">
      <c r="B1125" s="196"/>
      <c r="C1125" s="197"/>
      <c r="D1125" s="198" t="s">
        <v>147</v>
      </c>
      <c r="E1125" s="199" t="s">
        <v>1</v>
      </c>
      <c r="F1125" s="200" t="s">
        <v>439</v>
      </c>
      <c r="G1125" s="197"/>
      <c r="H1125" s="199" t="s">
        <v>1</v>
      </c>
      <c r="I1125" s="201"/>
      <c r="J1125" s="197"/>
      <c r="K1125" s="197"/>
      <c r="L1125" s="202"/>
      <c r="M1125" s="203"/>
      <c r="N1125" s="204"/>
      <c r="O1125" s="204"/>
      <c r="P1125" s="204"/>
      <c r="Q1125" s="204"/>
      <c r="R1125" s="204"/>
      <c r="S1125" s="204"/>
      <c r="T1125" s="205"/>
      <c r="AT1125" s="206" t="s">
        <v>147</v>
      </c>
      <c r="AU1125" s="206" t="s">
        <v>145</v>
      </c>
      <c r="AV1125" s="13" t="s">
        <v>78</v>
      </c>
      <c r="AW1125" s="13" t="s">
        <v>30</v>
      </c>
      <c r="AX1125" s="13" t="s">
        <v>73</v>
      </c>
      <c r="AY1125" s="206" t="s">
        <v>137</v>
      </c>
    </row>
    <row r="1126" spans="1:65" s="14" customFormat="1" ht="11.25" x14ac:dyDescent="0.2">
      <c r="B1126" s="207"/>
      <c r="C1126" s="208"/>
      <c r="D1126" s="198" t="s">
        <v>147</v>
      </c>
      <c r="E1126" s="209" t="s">
        <v>1</v>
      </c>
      <c r="F1126" s="210" t="s">
        <v>78</v>
      </c>
      <c r="G1126" s="208"/>
      <c r="H1126" s="211">
        <v>1</v>
      </c>
      <c r="I1126" s="212"/>
      <c r="J1126" s="208"/>
      <c r="K1126" s="208"/>
      <c r="L1126" s="213"/>
      <c r="M1126" s="214"/>
      <c r="N1126" s="215"/>
      <c r="O1126" s="215"/>
      <c r="P1126" s="215"/>
      <c r="Q1126" s="215"/>
      <c r="R1126" s="215"/>
      <c r="S1126" s="215"/>
      <c r="T1126" s="216"/>
      <c r="AT1126" s="217" t="s">
        <v>147</v>
      </c>
      <c r="AU1126" s="217" t="s">
        <v>145</v>
      </c>
      <c r="AV1126" s="14" t="s">
        <v>145</v>
      </c>
      <c r="AW1126" s="14" t="s">
        <v>30</v>
      </c>
      <c r="AX1126" s="14" t="s">
        <v>78</v>
      </c>
      <c r="AY1126" s="217" t="s">
        <v>137</v>
      </c>
    </row>
    <row r="1127" spans="1:65" s="2" customFormat="1" ht="16.5" customHeight="1" x14ac:dyDescent="0.2">
      <c r="A1127" s="34"/>
      <c r="B1127" s="35"/>
      <c r="C1127" s="229" t="s">
        <v>1571</v>
      </c>
      <c r="D1127" s="229" t="s">
        <v>416</v>
      </c>
      <c r="E1127" s="230" t="s">
        <v>1572</v>
      </c>
      <c r="F1127" s="231" t="s">
        <v>1573</v>
      </c>
      <c r="G1127" s="232" t="s">
        <v>143</v>
      </c>
      <c r="H1127" s="233">
        <v>1</v>
      </c>
      <c r="I1127" s="234"/>
      <c r="J1127" s="235">
        <f>ROUND(I1127*H1127,2)</f>
        <v>0</v>
      </c>
      <c r="K1127" s="236"/>
      <c r="L1127" s="237"/>
      <c r="M1127" s="238" t="s">
        <v>1</v>
      </c>
      <c r="N1127" s="239" t="s">
        <v>39</v>
      </c>
      <c r="O1127" s="71"/>
      <c r="P1127" s="192">
        <f>O1127*H1127</f>
        <v>0</v>
      </c>
      <c r="Q1127" s="192">
        <v>0</v>
      </c>
      <c r="R1127" s="192">
        <f>Q1127*H1127</f>
        <v>0</v>
      </c>
      <c r="S1127" s="192">
        <v>0</v>
      </c>
      <c r="T1127" s="193">
        <f>S1127*H1127</f>
        <v>0</v>
      </c>
      <c r="U1127" s="34"/>
      <c r="V1127" s="34"/>
      <c r="W1127" s="34"/>
      <c r="X1127" s="34"/>
      <c r="Y1127" s="34"/>
      <c r="Z1127" s="34"/>
      <c r="AA1127" s="34"/>
      <c r="AB1127" s="34"/>
      <c r="AC1127" s="34"/>
      <c r="AD1127" s="34"/>
      <c r="AE1127" s="34"/>
      <c r="AR1127" s="194" t="s">
        <v>306</v>
      </c>
      <c r="AT1127" s="194" t="s">
        <v>416</v>
      </c>
      <c r="AU1127" s="194" t="s">
        <v>145</v>
      </c>
      <c r="AY1127" s="17" t="s">
        <v>137</v>
      </c>
      <c r="BE1127" s="195">
        <f>IF(N1127="základní",J1127,0)</f>
        <v>0</v>
      </c>
      <c r="BF1127" s="195">
        <f>IF(N1127="snížená",J1127,0)</f>
        <v>0</v>
      </c>
      <c r="BG1127" s="195">
        <f>IF(N1127="zákl. přenesená",J1127,0)</f>
        <v>0</v>
      </c>
      <c r="BH1127" s="195">
        <f>IF(N1127="sníž. přenesená",J1127,0)</f>
        <v>0</v>
      </c>
      <c r="BI1127" s="195">
        <f>IF(N1127="nulová",J1127,0)</f>
        <v>0</v>
      </c>
      <c r="BJ1127" s="17" t="s">
        <v>145</v>
      </c>
      <c r="BK1127" s="195">
        <f>ROUND(I1127*H1127,2)</f>
        <v>0</v>
      </c>
      <c r="BL1127" s="17" t="s">
        <v>232</v>
      </c>
      <c r="BM1127" s="194" t="s">
        <v>1574</v>
      </c>
    </row>
    <row r="1128" spans="1:65" s="14" customFormat="1" ht="11.25" x14ac:dyDescent="0.2">
      <c r="B1128" s="207"/>
      <c r="C1128" s="208"/>
      <c r="D1128" s="198" t="s">
        <v>147</v>
      </c>
      <c r="E1128" s="209" t="s">
        <v>1</v>
      </c>
      <c r="F1128" s="210" t="s">
        <v>78</v>
      </c>
      <c r="G1128" s="208"/>
      <c r="H1128" s="211">
        <v>1</v>
      </c>
      <c r="I1128" s="212"/>
      <c r="J1128" s="208"/>
      <c r="K1128" s="208"/>
      <c r="L1128" s="213"/>
      <c r="M1128" s="214"/>
      <c r="N1128" s="215"/>
      <c r="O1128" s="215"/>
      <c r="P1128" s="215"/>
      <c r="Q1128" s="215"/>
      <c r="R1128" s="215"/>
      <c r="S1128" s="215"/>
      <c r="T1128" s="216"/>
      <c r="AT1128" s="217" t="s">
        <v>147</v>
      </c>
      <c r="AU1128" s="217" t="s">
        <v>145</v>
      </c>
      <c r="AV1128" s="14" t="s">
        <v>145</v>
      </c>
      <c r="AW1128" s="14" t="s">
        <v>30</v>
      </c>
      <c r="AX1128" s="14" t="s">
        <v>78</v>
      </c>
      <c r="AY1128" s="217" t="s">
        <v>137</v>
      </c>
    </row>
    <row r="1129" spans="1:65" s="2" customFormat="1" ht="24.2" customHeight="1" x14ac:dyDescent="0.2">
      <c r="A1129" s="34"/>
      <c r="B1129" s="35"/>
      <c r="C1129" s="182" t="s">
        <v>1575</v>
      </c>
      <c r="D1129" s="182" t="s">
        <v>140</v>
      </c>
      <c r="E1129" s="183" t="s">
        <v>1576</v>
      </c>
      <c r="F1129" s="184" t="s">
        <v>1577</v>
      </c>
      <c r="G1129" s="185" t="s">
        <v>143</v>
      </c>
      <c r="H1129" s="186">
        <v>3</v>
      </c>
      <c r="I1129" s="187"/>
      <c r="J1129" s="188">
        <f>ROUND(I1129*H1129,2)</f>
        <v>0</v>
      </c>
      <c r="K1129" s="189"/>
      <c r="L1129" s="39"/>
      <c r="M1129" s="190" t="s">
        <v>1</v>
      </c>
      <c r="N1129" s="191" t="s">
        <v>39</v>
      </c>
      <c r="O1129" s="71"/>
      <c r="P1129" s="192">
        <f>O1129*H1129</f>
        <v>0</v>
      </c>
      <c r="Q1129" s="192">
        <v>0</v>
      </c>
      <c r="R1129" s="192">
        <f>Q1129*H1129</f>
        <v>0</v>
      </c>
      <c r="S1129" s="192">
        <v>2.5999999999999999E-2</v>
      </c>
      <c r="T1129" s="193">
        <f>S1129*H1129</f>
        <v>7.8E-2</v>
      </c>
      <c r="U1129" s="34"/>
      <c r="V1129" s="34"/>
      <c r="W1129" s="34"/>
      <c r="X1129" s="34"/>
      <c r="Y1129" s="34"/>
      <c r="Z1129" s="34"/>
      <c r="AA1129" s="34"/>
      <c r="AB1129" s="34"/>
      <c r="AC1129" s="34"/>
      <c r="AD1129" s="34"/>
      <c r="AE1129" s="34"/>
      <c r="AR1129" s="194" t="s">
        <v>232</v>
      </c>
      <c r="AT1129" s="194" t="s">
        <v>140</v>
      </c>
      <c r="AU1129" s="194" t="s">
        <v>145</v>
      </c>
      <c r="AY1129" s="17" t="s">
        <v>137</v>
      </c>
      <c r="BE1129" s="195">
        <f>IF(N1129="základní",J1129,0)</f>
        <v>0</v>
      </c>
      <c r="BF1129" s="195">
        <f>IF(N1129="snížená",J1129,0)</f>
        <v>0</v>
      </c>
      <c r="BG1129" s="195">
        <f>IF(N1129="zákl. přenesená",J1129,0)</f>
        <v>0</v>
      </c>
      <c r="BH1129" s="195">
        <f>IF(N1129="sníž. přenesená",J1129,0)</f>
        <v>0</v>
      </c>
      <c r="BI1129" s="195">
        <f>IF(N1129="nulová",J1129,0)</f>
        <v>0</v>
      </c>
      <c r="BJ1129" s="17" t="s">
        <v>145</v>
      </c>
      <c r="BK1129" s="195">
        <f>ROUND(I1129*H1129,2)</f>
        <v>0</v>
      </c>
      <c r="BL1129" s="17" t="s">
        <v>232</v>
      </c>
      <c r="BM1129" s="194" t="s">
        <v>1578</v>
      </c>
    </row>
    <row r="1130" spans="1:65" s="2" customFormat="1" ht="24.2" customHeight="1" x14ac:dyDescent="0.2">
      <c r="A1130" s="34"/>
      <c r="B1130" s="35"/>
      <c r="C1130" s="182" t="s">
        <v>1579</v>
      </c>
      <c r="D1130" s="182" t="s">
        <v>140</v>
      </c>
      <c r="E1130" s="183" t="s">
        <v>1580</v>
      </c>
      <c r="F1130" s="184" t="s">
        <v>1581</v>
      </c>
      <c r="G1130" s="185" t="s">
        <v>143</v>
      </c>
      <c r="H1130" s="186">
        <v>8</v>
      </c>
      <c r="I1130" s="187"/>
      <c r="J1130" s="188">
        <f>ROUND(I1130*H1130,2)</f>
        <v>0</v>
      </c>
      <c r="K1130" s="189"/>
      <c r="L1130" s="39"/>
      <c r="M1130" s="190" t="s">
        <v>1</v>
      </c>
      <c r="N1130" s="191" t="s">
        <v>39</v>
      </c>
      <c r="O1130" s="71"/>
      <c r="P1130" s="192">
        <f>O1130*H1130</f>
        <v>0</v>
      </c>
      <c r="Q1130" s="192">
        <v>0</v>
      </c>
      <c r="R1130" s="192">
        <f>Q1130*H1130</f>
        <v>0</v>
      </c>
      <c r="S1130" s="192">
        <v>0</v>
      </c>
      <c r="T1130" s="193">
        <f>S1130*H1130</f>
        <v>0</v>
      </c>
      <c r="U1130" s="34"/>
      <c r="V1130" s="34"/>
      <c r="W1130" s="34"/>
      <c r="X1130" s="34"/>
      <c r="Y1130" s="34"/>
      <c r="Z1130" s="34"/>
      <c r="AA1130" s="34"/>
      <c r="AB1130" s="34"/>
      <c r="AC1130" s="34"/>
      <c r="AD1130" s="34"/>
      <c r="AE1130" s="34"/>
      <c r="AR1130" s="194" t="s">
        <v>232</v>
      </c>
      <c r="AT1130" s="194" t="s">
        <v>140</v>
      </c>
      <c r="AU1130" s="194" t="s">
        <v>145</v>
      </c>
      <c r="AY1130" s="17" t="s">
        <v>137</v>
      </c>
      <c r="BE1130" s="195">
        <f>IF(N1130="základní",J1130,0)</f>
        <v>0</v>
      </c>
      <c r="BF1130" s="195">
        <f>IF(N1130="snížená",J1130,0)</f>
        <v>0</v>
      </c>
      <c r="BG1130" s="195">
        <f>IF(N1130="zákl. přenesená",J1130,0)</f>
        <v>0</v>
      </c>
      <c r="BH1130" s="195">
        <f>IF(N1130="sníž. přenesená",J1130,0)</f>
        <v>0</v>
      </c>
      <c r="BI1130" s="195">
        <f>IF(N1130="nulová",J1130,0)</f>
        <v>0</v>
      </c>
      <c r="BJ1130" s="17" t="s">
        <v>145</v>
      </c>
      <c r="BK1130" s="195">
        <f>ROUND(I1130*H1130,2)</f>
        <v>0</v>
      </c>
      <c r="BL1130" s="17" t="s">
        <v>232</v>
      </c>
      <c r="BM1130" s="194" t="s">
        <v>1582</v>
      </c>
    </row>
    <row r="1131" spans="1:65" s="14" customFormat="1" ht="11.25" x14ac:dyDescent="0.2">
      <c r="B1131" s="207"/>
      <c r="C1131" s="208"/>
      <c r="D1131" s="198" t="s">
        <v>147</v>
      </c>
      <c r="E1131" s="209" t="s">
        <v>1</v>
      </c>
      <c r="F1131" s="210" t="s">
        <v>1583</v>
      </c>
      <c r="G1131" s="208"/>
      <c r="H1131" s="211">
        <v>8</v>
      </c>
      <c r="I1131" s="212"/>
      <c r="J1131" s="208"/>
      <c r="K1131" s="208"/>
      <c r="L1131" s="213"/>
      <c r="M1131" s="214"/>
      <c r="N1131" s="215"/>
      <c r="O1131" s="215"/>
      <c r="P1131" s="215"/>
      <c r="Q1131" s="215"/>
      <c r="R1131" s="215"/>
      <c r="S1131" s="215"/>
      <c r="T1131" s="216"/>
      <c r="AT1131" s="217" t="s">
        <v>147</v>
      </c>
      <c r="AU1131" s="217" t="s">
        <v>145</v>
      </c>
      <c r="AV1131" s="14" t="s">
        <v>145</v>
      </c>
      <c r="AW1131" s="14" t="s">
        <v>30</v>
      </c>
      <c r="AX1131" s="14" t="s">
        <v>78</v>
      </c>
      <c r="AY1131" s="217" t="s">
        <v>137</v>
      </c>
    </row>
    <row r="1132" spans="1:65" s="2" customFormat="1" ht="24.2" customHeight="1" x14ac:dyDescent="0.2">
      <c r="A1132" s="34"/>
      <c r="B1132" s="35"/>
      <c r="C1132" s="182" t="s">
        <v>1584</v>
      </c>
      <c r="D1132" s="182" t="s">
        <v>140</v>
      </c>
      <c r="E1132" s="183" t="s">
        <v>1585</v>
      </c>
      <c r="F1132" s="184" t="s">
        <v>1586</v>
      </c>
      <c r="G1132" s="185" t="s">
        <v>143</v>
      </c>
      <c r="H1132" s="186">
        <v>4</v>
      </c>
      <c r="I1132" s="187"/>
      <c r="J1132" s="188">
        <f>ROUND(I1132*H1132,2)</f>
        <v>0</v>
      </c>
      <c r="K1132" s="189"/>
      <c r="L1132" s="39"/>
      <c r="M1132" s="190" t="s">
        <v>1</v>
      </c>
      <c r="N1132" s="191" t="s">
        <v>39</v>
      </c>
      <c r="O1132" s="71"/>
      <c r="P1132" s="192">
        <f>O1132*H1132</f>
        <v>0</v>
      </c>
      <c r="Q1132" s="192">
        <v>0</v>
      </c>
      <c r="R1132" s="192">
        <f>Q1132*H1132</f>
        <v>0</v>
      </c>
      <c r="S1132" s="192">
        <v>0</v>
      </c>
      <c r="T1132" s="193">
        <f>S1132*H1132</f>
        <v>0</v>
      </c>
      <c r="U1132" s="34"/>
      <c r="V1132" s="34"/>
      <c r="W1132" s="34"/>
      <c r="X1132" s="34"/>
      <c r="Y1132" s="34"/>
      <c r="Z1132" s="34"/>
      <c r="AA1132" s="34"/>
      <c r="AB1132" s="34"/>
      <c r="AC1132" s="34"/>
      <c r="AD1132" s="34"/>
      <c r="AE1132" s="34"/>
      <c r="AR1132" s="194" t="s">
        <v>232</v>
      </c>
      <c r="AT1132" s="194" t="s">
        <v>140</v>
      </c>
      <c r="AU1132" s="194" t="s">
        <v>145</v>
      </c>
      <c r="AY1132" s="17" t="s">
        <v>137</v>
      </c>
      <c r="BE1132" s="195">
        <f>IF(N1132="základní",J1132,0)</f>
        <v>0</v>
      </c>
      <c r="BF1132" s="195">
        <f>IF(N1132="snížená",J1132,0)</f>
        <v>0</v>
      </c>
      <c r="BG1132" s="195">
        <f>IF(N1132="zákl. přenesená",J1132,0)</f>
        <v>0</v>
      </c>
      <c r="BH1132" s="195">
        <f>IF(N1132="sníž. přenesená",J1132,0)</f>
        <v>0</v>
      </c>
      <c r="BI1132" s="195">
        <f>IF(N1132="nulová",J1132,0)</f>
        <v>0</v>
      </c>
      <c r="BJ1132" s="17" t="s">
        <v>145</v>
      </c>
      <c r="BK1132" s="195">
        <f>ROUND(I1132*H1132,2)</f>
        <v>0</v>
      </c>
      <c r="BL1132" s="17" t="s">
        <v>232</v>
      </c>
      <c r="BM1132" s="194" t="s">
        <v>1587</v>
      </c>
    </row>
    <row r="1133" spans="1:65" s="14" customFormat="1" ht="11.25" x14ac:dyDescent="0.2">
      <c r="B1133" s="207"/>
      <c r="C1133" s="208"/>
      <c r="D1133" s="198" t="s">
        <v>147</v>
      </c>
      <c r="E1133" s="209" t="s">
        <v>1</v>
      </c>
      <c r="F1133" s="210" t="s">
        <v>1588</v>
      </c>
      <c r="G1133" s="208"/>
      <c r="H1133" s="211">
        <v>4</v>
      </c>
      <c r="I1133" s="212"/>
      <c r="J1133" s="208"/>
      <c r="K1133" s="208"/>
      <c r="L1133" s="213"/>
      <c r="M1133" s="214"/>
      <c r="N1133" s="215"/>
      <c r="O1133" s="215"/>
      <c r="P1133" s="215"/>
      <c r="Q1133" s="215"/>
      <c r="R1133" s="215"/>
      <c r="S1133" s="215"/>
      <c r="T1133" s="216"/>
      <c r="AT1133" s="217" t="s">
        <v>147</v>
      </c>
      <c r="AU1133" s="217" t="s">
        <v>145</v>
      </c>
      <c r="AV1133" s="14" t="s">
        <v>145</v>
      </c>
      <c r="AW1133" s="14" t="s">
        <v>30</v>
      </c>
      <c r="AX1133" s="14" t="s">
        <v>78</v>
      </c>
      <c r="AY1133" s="217" t="s">
        <v>137</v>
      </c>
    </row>
    <row r="1134" spans="1:65" s="2" customFormat="1" ht="24.2" customHeight="1" x14ac:dyDescent="0.2">
      <c r="A1134" s="34"/>
      <c r="B1134" s="35"/>
      <c r="C1134" s="229" t="s">
        <v>1589</v>
      </c>
      <c r="D1134" s="229" t="s">
        <v>416</v>
      </c>
      <c r="E1134" s="230" t="s">
        <v>1590</v>
      </c>
      <c r="F1134" s="231" t="s">
        <v>1591</v>
      </c>
      <c r="G1134" s="232" t="s">
        <v>143</v>
      </c>
      <c r="H1134" s="233">
        <v>1</v>
      </c>
      <c r="I1134" s="234"/>
      <c r="J1134" s="235">
        <f>ROUND(I1134*H1134,2)</f>
        <v>0</v>
      </c>
      <c r="K1134" s="236"/>
      <c r="L1134" s="237"/>
      <c r="M1134" s="238" t="s">
        <v>1</v>
      </c>
      <c r="N1134" s="239" t="s">
        <v>39</v>
      </c>
      <c r="O1134" s="71"/>
      <c r="P1134" s="192">
        <f>O1134*H1134</f>
        <v>0</v>
      </c>
      <c r="Q1134" s="192">
        <v>1.08E-3</v>
      </c>
      <c r="R1134" s="192">
        <f>Q1134*H1134</f>
        <v>1.08E-3</v>
      </c>
      <c r="S1134" s="192">
        <v>0</v>
      </c>
      <c r="T1134" s="193">
        <f>S1134*H1134</f>
        <v>0</v>
      </c>
      <c r="U1134" s="34"/>
      <c r="V1134" s="34"/>
      <c r="W1134" s="34"/>
      <c r="X1134" s="34"/>
      <c r="Y1134" s="34"/>
      <c r="Z1134" s="34"/>
      <c r="AA1134" s="34"/>
      <c r="AB1134" s="34"/>
      <c r="AC1134" s="34"/>
      <c r="AD1134" s="34"/>
      <c r="AE1134" s="34"/>
      <c r="AR1134" s="194" t="s">
        <v>306</v>
      </c>
      <c r="AT1134" s="194" t="s">
        <v>416</v>
      </c>
      <c r="AU1134" s="194" t="s">
        <v>145</v>
      </c>
      <c r="AY1134" s="17" t="s">
        <v>137</v>
      </c>
      <c r="BE1134" s="195">
        <f>IF(N1134="základní",J1134,0)</f>
        <v>0</v>
      </c>
      <c r="BF1134" s="195">
        <f>IF(N1134="snížená",J1134,0)</f>
        <v>0</v>
      </c>
      <c r="BG1134" s="195">
        <f>IF(N1134="zákl. přenesená",J1134,0)</f>
        <v>0</v>
      </c>
      <c r="BH1134" s="195">
        <f>IF(N1134="sníž. přenesená",J1134,0)</f>
        <v>0</v>
      </c>
      <c r="BI1134" s="195">
        <f>IF(N1134="nulová",J1134,0)</f>
        <v>0</v>
      </c>
      <c r="BJ1134" s="17" t="s">
        <v>145</v>
      </c>
      <c r="BK1134" s="195">
        <f>ROUND(I1134*H1134,2)</f>
        <v>0</v>
      </c>
      <c r="BL1134" s="17" t="s">
        <v>232</v>
      </c>
      <c r="BM1134" s="194" t="s">
        <v>1592</v>
      </c>
    </row>
    <row r="1135" spans="1:65" s="14" customFormat="1" ht="11.25" x14ac:dyDescent="0.2">
      <c r="B1135" s="207"/>
      <c r="C1135" s="208"/>
      <c r="D1135" s="198" t="s">
        <v>147</v>
      </c>
      <c r="E1135" s="209" t="s">
        <v>1</v>
      </c>
      <c r="F1135" s="210" t="s">
        <v>78</v>
      </c>
      <c r="G1135" s="208"/>
      <c r="H1135" s="211">
        <v>1</v>
      </c>
      <c r="I1135" s="212"/>
      <c r="J1135" s="208"/>
      <c r="K1135" s="208"/>
      <c r="L1135" s="213"/>
      <c r="M1135" s="214"/>
      <c r="N1135" s="215"/>
      <c r="O1135" s="215"/>
      <c r="P1135" s="215"/>
      <c r="Q1135" s="215"/>
      <c r="R1135" s="215"/>
      <c r="S1135" s="215"/>
      <c r="T1135" s="216"/>
      <c r="AT1135" s="217" t="s">
        <v>147</v>
      </c>
      <c r="AU1135" s="217" t="s">
        <v>145</v>
      </c>
      <c r="AV1135" s="14" t="s">
        <v>145</v>
      </c>
      <c r="AW1135" s="14" t="s">
        <v>30</v>
      </c>
      <c r="AX1135" s="14" t="s">
        <v>78</v>
      </c>
      <c r="AY1135" s="217" t="s">
        <v>137</v>
      </c>
    </row>
    <row r="1136" spans="1:65" s="2" customFormat="1" ht="24.2" customHeight="1" x14ac:dyDescent="0.2">
      <c r="A1136" s="34"/>
      <c r="B1136" s="35"/>
      <c r="C1136" s="229" t="s">
        <v>1593</v>
      </c>
      <c r="D1136" s="229" t="s">
        <v>416</v>
      </c>
      <c r="E1136" s="230" t="s">
        <v>1594</v>
      </c>
      <c r="F1136" s="231" t="s">
        <v>1595</v>
      </c>
      <c r="G1136" s="232" t="s">
        <v>143</v>
      </c>
      <c r="H1136" s="233">
        <v>3</v>
      </c>
      <c r="I1136" s="234"/>
      <c r="J1136" s="235">
        <f>ROUND(I1136*H1136,2)</f>
        <v>0</v>
      </c>
      <c r="K1136" s="236"/>
      <c r="L1136" s="237"/>
      <c r="M1136" s="238" t="s">
        <v>1</v>
      </c>
      <c r="N1136" s="239" t="s">
        <v>39</v>
      </c>
      <c r="O1136" s="71"/>
      <c r="P1136" s="192">
        <f>O1136*H1136</f>
        <v>0</v>
      </c>
      <c r="Q1136" s="192">
        <v>8.5999999999999998E-4</v>
      </c>
      <c r="R1136" s="192">
        <f>Q1136*H1136</f>
        <v>2.5799999999999998E-3</v>
      </c>
      <c r="S1136" s="192">
        <v>0</v>
      </c>
      <c r="T1136" s="193">
        <f>S1136*H1136</f>
        <v>0</v>
      </c>
      <c r="U1136" s="34"/>
      <c r="V1136" s="34"/>
      <c r="W1136" s="34"/>
      <c r="X1136" s="34"/>
      <c r="Y1136" s="34"/>
      <c r="Z1136" s="34"/>
      <c r="AA1136" s="34"/>
      <c r="AB1136" s="34"/>
      <c r="AC1136" s="34"/>
      <c r="AD1136" s="34"/>
      <c r="AE1136" s="34"/>
      <c r="AR1136" s="194" t="s">
        <v>306</v>
      </c>
      <c r="AT1136" s="194" t="s">
        <v>416</v>
      </c>
      <c r="AU1136" s="194" t="s">
        <v>145</v>
      </c>
      <c r="AY1136" s="17" t="s">
        <v>137</v>
      </c>
      <c r="BE1136" s="195">
        <f>IF(N1136="základní",J1136,0)</f>
        <v>0</v>
      </c>
      <c r="BF1136" s="195">
        <f>IF(N1136="snížená",J1136,0)</f>
        <v>0</v>
      </c>
      <c r="BG1136" s="195">
        <f>IF(N1136="zákl. přenesená",J1136,0)</f>
        <v>0</v>
      </c>
      <c r="BH1136" s="195">
        <f>IF(N1136="sníž. přenesená",J1136,0)</f>
        <v>0</v>
      </c>
      <c r="BI1136" s="195">
        <f>IF(N1136="nulová",J1136,0)</f>
        <v>0</v>
      </c>
      <c r="BJ1136" s="17" t="s">
        <v>145</v>
      </c>
      <c r="BK1136" s="195">
        <f>ROUND(I1136*H1136,2)</f>
        <v>0</v>
      </c>
      <c r="BL1136" s="17" t="s">
        <v>232</v>
      </c>
      <c r="BM1136" s="194" t="s">
        <v>1596</v>
      </c>
    </row>
    <row r="1137" spans="1:65" s="14" customFormat="1" ht="11.25" x14ac:dyDescent="0.2">
      <c r="B1137" s="207"/>
      <c r="C1137" s="208"/>
      <c r="D1137" s="198" t="s">
        <v>147</v>
      </c>
      <c r="E1137" s="209" t="s">
        <v>1</v>
      </c>
      <c r="F1137" s="210" t="s">
        <v>138</v>
      </c>
      <c r="G1137" s="208"/>
      <c r="H1137" s="211">
        <v>3</v>
      </c>
      <c r="I1137" s="212"/>
      <c r="J1137" s="208"/>
      <c r="K1137" s="208"/>
      <c r="L1137" s="213"/>
      <c r="M1137" s="214"/>
      <c r="N1137" s="215"/>
      <c r="O1137" s="215"/>
      <c r="P1137" s="215"/>
      <c r="Q1137" s="215"/>
      <c r="R1137" s="215"/>
      <c r="S1137" s="215"/>
      <c r="T1137" s="216"/>
      <c r="AT1137" s="217" t="s">
        <v>147</v>
      </c>
      <c r="AU1137" s="217" t="s">
        <v>145</v>
      </c>
      <c r="AV1137" s="14" t="s">
        <v>145</v>
      </c>
      <c r="AW1137" s="14" t="s">
        <v>30</v>
      </c>
      <c r="AX1137" s="14" t="s">
        <v>78</v>
      </c>
      <c r="AY1137" s="217" t="s">
        <v>137</v>
      </c>
    </row>
    <row r="1138" spans="1:65" s="2" customFormat="1" ht="24.2" customHeight="1" x14ac:dyDescent="0.2">
      <c r="A1138" s="34"/>
      <c r="B1138" s="35"/>
      <c r="C1138" s="182" t="s">
        <v>1597</v>
      </c>
      <c r="D1138" s="182" t="s">
        <v>140</v>
      </c>
      <c r="E1138" s="183" t="s">
        <v>1598</v>
      </c>
      <c r="F1138" s="184" t="s">
        <v>1599</v>
      </c>
      <c r="G1138" s="185" t="s">
        <v>143</v>
      </c>
      <c r="H1138" s="186">
        <v>2</v>
      </c>
      <c r="I1138" s="187"/>
      <c r="J1138" s="188">
        <f>ROUND(I1138*H1138,2)</f>
        <v>0</v>
      </c>
      <c r="K1138" s="189"/>
      <c r="L1138" s="39"/>
      <c r="M1138" s="190" t="s">
        <v>1</v>
      </c>
      <c r="N1138" s="191" t="s">
        <v>39</v>
      </c>
      <c r="O1138" s="71"/>
      <c r="P1138" s="192">
        <f>O1138*H1138</f>
        <v>0</v>
      </c>
      <c r="Q1138" s="192">
        <v>0</v>
      </c>
      <c r="R1138" s="192">
        <f>Q1138*H1138</f>
        <v>0</v>
      </c>
      <c r="S1138" s="192">
        <v>0.17399999999999999</v>
      </c>
      <c r="T1138" s="193">
        <f>S1138*H1138</f>
        <v>0.34799999999999998</v>
      </c>
      <c r="U1138" s="34"/>
      <c r="V1138" s="34"/>
      <c r="W1138" s="34"/>
      <c r="X1138" s="34"/>
      <c r="Y1138" s="34"/>
      <c r="Z1138" s="34"/>
      <c r="AA1138" s="34"/>
      <c r="AB1138" s="34"/>
      <c r="AC1138" s="34"/>
      <c r="AD1138" s="34"/>
      <c r="AE1138" s="34"/>
      <c r="AR1138" s="194" t="s">
        <v>232</v>
      </c>
      <c r="AT1138" s="194" t="s">
        <v>140</v>
      </c>
      <c r="AU1138" s="194" t="s">
        <v>145</v>
      </c>
      <c r="AY1138" s="17" t="s">
        <v>137</v>
      </c>
      <c r="BE1138" s="195">
        <f>IF(N1138="základní",J1138,0)</f>
        <v>0</v>
      </c>
      <c r="BF1138" s="195">
        <f>IF(N1138="snížená",J1138,0)</f>
        <v>0</v>
      </c>
      <c r="BG1138" s="195">
        <f>IF(N1138="zákl. přenesená",J1138,0)</f>
        <v>0</v>
      </c>
      <c r="BH1138" s="195">
        <f>IF(N1138="sníž. přenesená",J1138,0)</f>
        <v>0</v>
      </c>
      <c r="BI1138" s="195">
        <f>IF(N1138="nulová",J1138,0)</f>
        <v>0</v>
      </c>
      <c r="BJ1138" s="17" t="s">
        <v>145</v>
      </c>
      <c r="BK1138" s="195">
        <f>ROUND(I1138*H1138,2)</f>
        <v>0</v>
      </c>
      <c r="BL1138" s="17" t="s">
        <v>232</v>
      </c>
      <c r="BM1138" s="194" t="s">
        <v>1600</v>
      </c>
    </row>
    <row r="1139" spans="1:65" s="14" customFormat="1" ht="11.25" x14ac:dyDescent="0.2">
      <c r="B1139" s="207"/>
      <c r="C1139" s="208"/>
      <c r="D1139" s="198" t="s">
        <v>147</v>
      </c>
      <c r="E1139" s="209" t="s">
        <v>1</v>
      </c>
      <c r="F1139" s="210" t="s">
        <v>145</v>
      </c>
      <c r="G1139" s="208"/>
      <c r="H1139" s="211">
        <v>2</v>
      </c>
      <c r="I1139" s="212"/>
      <c r="J1139" s="208"/>
      <c r="K1139" s="208"/>
      <c r="L1139" s="213"/>
      <c r="M1139" s="214"/>
      <c r="N1139" s="215"/>
      <c r="O1139" s="215"/>
      <c r="P1139" s="215"/>
      <c r="Q1139" s="215"/>
      <c r="R1139" s="215"/>
      <c r="S1139" s="215"/>
      <c r="T1139" s="216"/>
      <c r="AT1139" s="217" t="s">
        <v>147</v>
      </c>
      <c r="AU1139" s="217" t="s">
        <v>145</v>
      </c>
      <c r="AV1139" s="14" t="s">
        <v>145</v>
      </c>
      <c r="AW1139" s="14" t="s">
        <v>30</v>
      </c>
      <c r="AX1139" s="14" t="s">
        <v>78</v>
      </c>
      <c r="AY1139" s="217" t="s">
        <v>137</v>
      </c>
    </row>
    <row r="1140" spans="1:65" s="2" customFormat="1" ht="24.2" customHeight="1" x14ac:dyDescent="0.2">
      <c r="A1140" s="34"/>
      <c r="B1140" s="35"/>
      <c r="C1140" s="182" t="s">
        <v>1601</v>
      </c>
      <c r="D1140" s="182" t="s">
        <v>140</v>
      </c>
      <c r="E1140" s="183" t="s">
        <v>1602</v>
      </c>
      <c r="F1140" s="184" t="s">
        <v>1603</v>
      </c>
      <c r="G1140" s="185" t="s">
        <v>143</v>
      </c>
      <c r="H1140" s="186">
        <v>1</v>
      </c>
      <c r="I1140" s="187"/>
      <c r="J1140" s="188">
        <f>ROUND(I1140*H1140,2)</f>
        <v>0</v>
      </c>
      <c r="K1140" s="189"/>
      <c r="L1140" s="39"/>
      <c r="M1140" s="190" t="s">
        <v>1</v>
      </c>
      <c r="N1140" s="191" t="s">
        <v>39</v>
      </c>
      <c r="O1140" s="71"/>
      <c r="P1140" s="192">
        <f>O1140*H1140</f>
        <v>0</v>
      </c>
      <c r="Q1140" s="192">
        <v>0</v>
      </c>
      <c r="R1140" s="192">
        <f>Q1140*H1140</f>
        <v>0</v>
      </c>
      <c r="S1140" s="192">
        <v>8.8099999999999998E-2</v>
      </c>
      <c r="T1140" s="193">
        <f>S1140*H1140</f>
        <v>8.8099999999999998E-2</v>
      </c>
      <c r="U1140" s="34"/>
      <c r="V1140" s="34"/>
      <c r="W1140" s="34"/>
      <c r="X1140" s="34"/>
      <c r="Y1140" s="34"/>
      <c r="Z1140" s="34"/>
      <c r="AA1140" s="34"/>
      <c r="AB1140" s="34"/>
      <c r="AC1140" s="34"/>
      <c r="AD1140" s="34"/>
      <c r="AE1140" s="34"/>
      <c r="AR1140" s="194" t="s">
        <v>232</v>
      </c>
      <c r="AT1140" s="194" t="s">
        <v>140</v>
      </c>
      <c r="AU1140" s="194" t="s">
        <v>145</v>
      </c>
      <c r="AY1140" s="17" t="s">
        <v>137</v>
      </c>
      <c r="BE1140" s="195">
        <f>IF(N1140="základní",J1140,0)</f>
        <v>0</v>
      </c>
      <c r="BF1140" s="195">
        <f>IF(N1140="snížená",J1140,0)</f>
        <v>0</v>
      </c>
      <c r="BG1140" s="195">
        <f>IF(N1140="zákl. přenesená",J1140,0)</f>
        <v>0</v>
      </c>
      <c r="BH1140" s="195">
        <f>IF(N1140="sníž. přenesená",J1140,0)</f>
        <v>0</v>
      </c>
      <c r="BI1140" s="195">
        <f>IF(N1140="nulová",J1140,0)</f>
        <v>0</v>
      </c>
      <c r="BJ1140" s="17" t="s">
        <v>145</v>
      </c>
      <c r="BK1140" s="195">
        <f>ROUND(I1140*H1140,2)</f>
        <v>0</v>
      </c>
      <c r="BL1140" s="17" t="s">
        <v>232</v>
      </c>
      <c r="BM1140" s="194" t="s">
        <v>1604</v>
      </c>
    </row>
    <row r="1141" spans="1:65" s="13" customFormat="1" ht="11.25" x14ac:dyDescent="0.2">
      <c r="B1141" s="196"/>
      <c r="C1141" s="197"/>
      <c r="D1141" s="198" t="s">
        <v>147</v>
      </c>
      <c r="E1141" s="199" t="s">
        <v>1</v>
      </c>
      <c r="F1141" s="200" t="s">
        <v>299</v>
      </c>
      <c r="G1141" s="197"/>
      <c r="H1141" s="199" t="s">
        <v>1</v>
      </c>
      <c r="I1141" s="201"/>
      <c r="J1141" s="197"/>
      <c r="K1141" s="197"/>
      <c r="L1141" s="202"/>
      <c r="M1141" s="203"/>
      <c r="N1141" s="204"/>
      <c r="O1141" s="204"/>
      <c r="P1141" s="204"/>
      <c r="Q1141" s="204"/>
      <c r="R1141" s="204"/>
      <c r="S1141" s="204"/>
      <c r="T1141" s="205"/>
      <c r="AT1141" s="206" t="s">
        <v>147</v>
      </c>
      <c r="AU1141" s="206" t="s">
        <v>145</v>
      </c>
      <c r="AV1141" s="13" t="s">
        <v>78</v>
      </c>
      <c r="AW1141" s="13" t="s">
        <v>30</v>
      </c>
      <c r="AX1141" s="13" t="s">
        <v>73</v>
      </c>
      <c r="AY1141" s="206" t="s">
        <v>137</v>
      </c>
    </row>
    <row r="1142" spans="1:65" s="14" customFormat="1" ht="11.25" x14ac:dyDescent="0.2">
      <c r="B1142" s="207"/>
      <c r="C1142" s="208"/>
      <c r="D1142" s="198" t="s">
        <v>147</v>
      </c>
      <c r="E1142" s="209" t="s">
        <v>1</v>
      </c>
      <c r="F1142" s="210" t="s">
        <v>78</v>
      </c>
      <c r="G1142" s="208"/>
      <c r="H1142" s="211">
        <v>1</v>
      </c>
      <c r="I1142" s="212"/>
      <c r="J1142" s="208"/>
      <c r="K1142" s="208"/>
      <c r="L1142" s="213"/>
      <c r="M1142" s="214"/>
      <c r="N1142" s="215"/>
      <c r="O1142" s="215"/>
      <c r="P1142" s="215"/>
      <c r="Q1142" s="215"/>
      <c r="R1142" s="215"/>
      <c r="S1142" s="215"/>
      <c r="T1142" s="216"/>
      <c r="AT1142" s="217" t="s">
        <v>147</v>
      </c>
      <c r="AU1142" s="217" t="s">
        <v>145</v>
      </c>
      <c r="AV1142" s="14" t="s">
        <v>145</v>
      </c>
      <c r="AW1142" s="14" t="s">
        <v>30</v>
      </c>
      <c r="AX1142" s="14" t="s">
        <v>78</v>
      </c>
      <c r="AY1142" s="217" t="s">
        <v>137</v>
      </c>
    </row>
    <row r="1143" spans="1:65" s="2" customFormat="1" ht="24.2" customHeight="1" x14ac:dyDescent="0.2">
      <c r="A1143" s="34"/>
      <c r="B1143" s="35"/>
      <c r="C1143" s="182" t="s">
        <v>1605</v>
      </c>
      <c r="D1143" s="182" t="s">
        <v>140</v>
      </c>
      <c r="E1143" s="183" t="s">
        <v>1606</v>
      </c>
      <c r="F1143" s="184" t="s">
        <v>1607</v>
      </c>
      <c r="G1143" s="185" t="s">
        <v>143</v>
      </c>
      <c r="H1143" s="186">
        <v>3</v>
      </c>
      <c r="I1143" s="187"/>
      <c r="J1143" s="188">
        <f>ROUND(I1143*H1143,2)</f>
        <v>0</v>
      </c>
      <c r="K1143" s="189"/>
      <c r="L1143" s="39"/>
      <c r="M1143" s="190" t="s">
        <v>1</v>
      </c>
      <c r="N1143" s="191" t="s">
        <v>39</v>
      </c>
      <c r="O1143" s="71"/>
      <c r="P1143" s="192">
        <f>O1143*H1143</f>
        <v>0</v>
      </c>
      <c r="Q1143" s="192">
        <v>0</v>
      </c>
      <c r="R1143" s="192">
        <f>Q1143*H1143</f>
        <v>0</v>
      </c>
      <c r="S1143" s="192">
        <v>0.1104</v>
      </c>
      <c r="T1143" s="193">
        <f>S1143*H1143</f>
        <v>0.33119999999999999</v>
      </c>
      <c r="U1143" s="34"/>
      <c r="V1143" s="34"/>
      <c r="W1143" s="34"/>
      <c r="X1143" s="34"/>
      <c r="Y1143" s="34"/>
      <c r="Z1143" s="34"/>
      <c r="AA1143" s="34"/>
      <c r="AB1143" s="34"/>
      <c r="AC1143" s="34"/>
      <c r="AD1143" s="34"/>
      <c r="AE1143" s="34"/>
      <c r="AR1143" s="194" t="s">
        <v>232</v>
      </c>
      <c r="AT1143" s="194" t="s">
        <v>140</v>
      </c>
      <c r="AU1143" s="194" t="s">
        <v>145</v>
      </c>
      <c r="AY1143" s="17" t="s">
        <v>137</v>
      </c>
      <c r="BE1143" s="195">
        <f>IF(N1143="základní",J1143,0)</f>
        <v>0</v>
      </c>
      <c r="BF1143" s="195">
        <f>IF(N1143="snížená",J1143,0)</f>
        <v>0</v>
      </c>
      <c r="BG1143" s="195">
        <f>IF(N1143="zákl. přenesená",J1143,0)</f>
        <v>0</v>
      </c>
      <c r="BH1143" s="195">
        <f>IF(N1143="sníž. přenesená",J1143,0)</f>
        <v>0</v>
      </c>
      <c r="BI1143" s="195">
        <f>IF(N1143="nulová",J1143,0)</f>
        <v>0</v>
      </c>
      <c r="BJ1143" s="17" t="s">
        <v>145</v>
      </c>
      <c r="BK1143" s="195">
        <f>ROUND(I1143*H1143,2)</f>
        <v>0</v>
      </c>
      <c r="BL1143" s="17" t="s">
        <v>232</v>
      </c>
      <c r="BM1143" s="194" t="s">
        <v>1608</v>
      </c>
    </row>
    <row r="1144" spans="1:65" s="13" customFormat="1" ht="11.25" x14ac:dyDescent="0.2">
      <c r="B1144" s="196"/>
      <c r="C1144" s="197"/>
      <c r="D1144" s="198" t="s">
        <v>147</v>
      </c>
      <c r="E1144" s="199" t="s">
        <v>1</v>
      </c>
      <c r="F1144" s="200" t="s">
        <v>695</v>
      </c>
      <c r="G1144" s="197"/>
      <c r="H1144" s="199" t="s">
        <v>1</v>
      </c>
      <c r="I1144" s="201"/>
      <c r="J1144" s="197"/>
      <c r="K1144" s="197"/>
      <c r="L1144" s="202"/>
      <c r="M1144" s="203"/>
      <c r="N1144" s="204"/>
      <c r="O1144" s="204"/>
      <c r="P1144" s="204"/>
      <c r="Q1144" s="204"/>
      <c r="R1144" s="204"/>
      <c r="S1144" s="204"/>
      <c r="T1144" s="205"/>
      <c r="AT1144" s="206" t="s">
        <v>147</v>
      </c>
      <c r="AU1144" s="206" t="s">
        <v>145</v>
      </c>
      <c r="AV1144" s="13" t="s">
        <v>78</v>
      </c>
      <c r="AW1144" s="13" t="s">
        <v>30</v>
      </c>
      <c r="AX1144" s="13" t="s">
        <v>73</v>
      </c>
      <c r="AY1144" s="206" t="s">
        <v>137</v>
      </c>
    </row>
    <row r="1145" spans="1:65" s="14" customFormat="1" ht="11.25" x14ac:dyDescent="0.2">
      <c r="B1145" s="207"/>
      <c r="C1145" s="208"/>
      <c r="D1145" s="198" t="s">
        <v>147</v>
      </c>
      <c r="E1145" s="209" t="s">
        <v>1</v>
      </c>
      <c r="F1145" s="210" t="s">
        <v>138</v>
      </c>
      <c r="G1145" s="208"/>
      <c r="H1145" s="211">
        <v>3</v>
      </c>
      <c r="I1145" s="212"/>
      <c r="J1145" s="208"/>
      <c r="K1145" s="208"/>
      <c r="L1145" s="213"/>
      <c r="M1145" s="214"/>
      <c r="N1145" s="215"/>
      <c r="O1145" s="215"/>
      <c r="P1145" s="215"/>
      <c r="Q1145" s="215"/>
      <c r="R1145" s="215"/>
      <c r="S1145" s="215"/>
      <c r="T1145" s="216"/>
      <c r="AT1145" s="217" t="s">
        <v>147</v>
      </c>
      <c r="AU1145" s="217" t="s">
        <v>145</v>
      </c>
      <c r="AV1145" s="14" t="s">
        <v>145</v>
      </c>
      <c r="AW1145" s="14" t="s">
        <v>30</v>
      </c>
      <c r="AX1145" s="14" t="s">
        <v>78</v>
      </c>
      <c r="AY1145" s="217" t="s">
        <v>137</v>
      </c>
    </row>
    <row r="1146" spans="1:65" s="2" customFormat="1" ht="24.2" customHeight="1" x14ac:dyDescent="0.2">
      <c r="A1146" s="34"/>
      <c r="B1146" s="35"/>
      <c r="C1146" s="182" t="s">
        <v>1609</v>
      </c>
      <c r="D1146" s="182" t="s">
        <v>140</v>
      </c>
      <c r="E1146" s="183" t="s">
        <v>1610</v>
      </c>
      <c r="F1146" s="184" t="s">
        <v>1611</v>
      </c>
      <c r="G1146" s="185" t="s">
        <v>373</v>
      </c>
      <c r="H1146" s="186">
        <v>2.1000000000000001E-2</v>
      </c>
      <c r="I1146" s="187"/>
      <c r="J1146" s="188">
        <f>ROUND(I1146*H1146,2)</f>
        <v>0</v>
      </c>
      <c r="K1146" s="189"/>
      <c r="L1146" s="39"/>
      <c r="M1146" s="190" t="s">
        <v>1</v>
      </c>
      <c r="N1146" s="191" t="s">
        <v>39</v>
      </c>
      <c r="O1146" s="71"/>
      <c r="P1146" s="192">
        <f>O1146*H1146</f>
        <v>0</v>
      </c>
      <c r="Q1146" s="192">
        <v>0</v>
      </c>
      <c r="R1146" s="192">
        <f>Q1146*H1146</f>
        <v>0</v>
      </c>
      <c r="S1146" s="192">
        <v>0</v>
      </c>
      <c r="T1146" s="193">
        <f>S1146*H1146</f>
        <v>0</v>
      </c>
      <c r="U1146" s="34"/>
      <c r="V1146" s="34"/>
      <c r="W1146" s="34"/>
      <c r="X1146" s="34"/>
      <c r="Y1146" s="34"/>
      <c r="Z1146" s="34"/>
      <c r="AA1146" s="34"/>
      <c r="AB1146" s="34"/>
      <c r="AC1146" s="34"/>
      <c r="AD1146" s="34"/>
      <c r="AE1146" s="34"/>
      <c r="AR1146" s="194" t="s">
        <v>232</v>
      </c>
      <c r="AT1146" s="194" t="s">
        <v>140</v>
      </c>
      <c r="AU1146" s="194" t="s">
        <v>145</v>
      </c>
      <c r="AY1146" s="17" t="s">
        <v>137</v>
      </c>
      <c r="BE1146" s="195">
        <f>IF(N1146="základní",J1146,0)</f>
        <v>0</v>
      </c>
      <c r="BF1146" s="195">
        <f>IF(N1146="snížená",J1146,0)</f>
        <v>0</v>
      </c>
      <c r="BG1146" s="195">
        <f>IF(N1146="zákl. přenesená",J1146,0)</f>
        <v>0</v>
      </c>
      <c r="BH1146" s="195">
        <f>IF(N1146="sníž. přenesená",J1146,0)</f>
        <v>0</v>
      </c>
      <c r="BI1146" s="195">
        <f>IF(N1146="nulová",J1146,0)</f>
        <v>0</v>
      </c>
      <c r="BJ1146" s="17" t="s">
        <v>145</v>
      </c>
      <c r="BK1146" s="195">
        <f>ROUND(I1146*H1146,2)</f>
        <v>0</v>
      </c>
      <c r="BL1146" s="17" t="s">
        <v>232</v>
      </c>
      <c r="BM1146" s="194" t="s">
        <v>1612</v>
      </c>
    </row>
    <row r="1147" spans="1:65" s="2" customFormat="1" ht="33" customHeight="1" x14ac:dyDescent="0.2">
      <c r="A1147" s="34"/>
      <c r="B1147" s="35"/>
      <c r="C1147" s="182" t="s">
        <v>1613</v>
      </c>
      <c r="D1147" s="182" t="s">
        <v>140</v>
      </c>
      <c r="E1147" s="183" t="s">
        <v>1614</v>
      </c>
      <c r="F1147" s="184" t="s">
        <v>1615</v>
      </c>
      <c r="G1147" s="185" t="s">
        <v>373</v>
      </c>
      <c r="H1147" s="186">
        <v>4.2000000000000003E-2</v>
      </c>
      <c r="I1147" s="187"/>
      <c r="J1147" s="188">
        <f>ROUND(I1147*H1147,2)</f>
        <v>0</v>
      </c>
      <c r="K1147" s="189"/>
      <c r="L1147" s="39"/>
      <c r="M1147" s="190" t="s">
        <v>1</v>
      </c>
      <c r="N1147" s="191" t="s">
        <v>39</v>
      </c>
      <c r="O1147" s="71"/>
      <c r="P1147" s="192">
        <f>O1147*H1147</f>
        <v>0</v>
      </c>
      <c r="Q1147" s="192">
        <v>0</v>
      </c>
      <c r="R1147" s="192">
        <f>Q1147*H1147</f>
        <v>0</v>
      </c>
      <c r="S1147" s="192">
        <v>0</v>
      </c>
      <c r="T1147" s="193">
        <f>S1147*H1147</f>
        <v>0</v>
      </c>
      <c r="U1147" s="34"/>
      <c r="V1147" s="34"/>
      <c r="W1147" s="34"/>
      <c r="X1147" s="34"/>
      <c r="Y1147" s="34"/>
      <c r="Z1147" s="34"/>
      <c r="AA1147" s="34"/>
      <c r="AB1147" s="34"/>
      <c r="AC1147" s="34"/>
      <c r="AD1147" s="34"/>
      <c r="AE1147" s="34"/>
      <c r="AR1147" s="194" t="s">
        <v>232</v>
      </c>
      <c r="AT1147" s="194" t="s">
        <v>140</v>
      </c>
      <c r="AU1147" s="194" t="s">
        <v>145</v>
      </c>
      <c r="AY1147" s="17" t="s">
        <v>137</v>
      </c>
      <c r="BE1147" s="195">
        <f>IF(N1147="základní",J1147,0)</f>
        <v>0</v>
      </c>
      <c r="BF1147" s="195">
        <f>IF(N1147="snížená",J1147,0)</f>
        <v>0</v>
      </c>
      <c r="BG1147" s="195">
        <f>IF(N1147="zákl. přenesená",J1147,0)</f>
        <v>0</v>
      </c>
      <c r="BH1147" s="195">
        <f>IF(N1147="sníž. přenesená",J1147,0)</f>
        <v>0</v>
      </c>
      <c r="BI1147" s="195">
        <f>IF(N1147="nulová",J1147,0)</f>
        <v>0</v>
      </c>
      <c r="BJ1147" s="17" t="s">
        <v>145</v>
      </c>
      <c r="BK1147" s="195">
        <f>ROUND(I1147*H1147,2)</f>
        <v>0</v>
      </c>
      <c r="BL1147" s="17" t="s">
        <v>232</v>
      </c>
      <c r="BM1147" s="194" t="s">
        <v>1616</v>
      </c>
    </row>
    <row r="1148" spans="1:65" s="14" customFormat="1" ht="11.25" x14ac:dyDescent="0.2">
      <c r="B1148" s="207"/>
      <c r="C1148" s="208"/>
      <c r="D1148" s="198" t="s">
        <v>147</v>
      </c>
      <c r="E1148" s="208"/>
      <c r="F1148" s="210" t="s">
        <v>1617</v>
      </c>
      <c r="G1148" s="208"/>
      <c r="H1148" s="211">
        <v>4.2000000000000003E-2</v>
      </c>
      <c r="I1148" s="212"/>
      <c r="J1148" s="208"/>
      <c r="K1148" s="208"/>
      <c r="L1148" s="213"/>
      <c r="M1148" s="214"/>
      <c r="N1148" s="215"/>
      <c r="O1148" s="215"/>
      <c r="P1148" s="215"/>
      <c r="Q1148" s="215"/>
      <c r="R1148" s="215"/>
      <c r="S1148" s="215"/>
      <c r="T1148" s="216"/>
      <c r="AT1148" s="217" t="s">
        <v>147</v>
      </c>
      <c r="AU1148" s="217" t="s">
        <v>145</v>
      </c>
      <c r="AV1148" s="14" t="s">
        <v>145</v>
      </c>
      <c r="AW1148" s="14" t="s">
        <v>4</v>
      </c>
      <c r="AX1148" s="14" t="s">
        <v>78</v>
      </c>
      <c r="AY1148" s="217" t="s">
        <v>137</v>
      </c>
    </row>
    <row r="1149" spans="1:65" s="12" customFormat="1" ht="22.9" customHeight="1" x14ac:dyDescent="0.2">
      <c r="B1149" s="166"/>
      <c r="C1149" s="167"/>
      <c r="D1149" s="168" t="s">
        <v>72</v>
      </c>
      <c r="E1149" s="180" t="s">
        <v>1618</v>
      </c>
      <c r="F1149" s="180" t="s">
        <v>1619</v>
      </c>
      <c r="G1149" s="167"/>
      <c r="H1149" s="167"/>
      <c r="I1149" s="170"/>
      <c r="J1149" s="181">
        <f>BK1149</f>
        <v>0</v>
      </c>
      <c r="K1149" s="167"/>
      <c r="L1149" s="172"/>
      <c r="M1149" s="173"/>
      <c r="N1149" s="174"/>
      <c r="O1149" s="174"/>
      <c r="P1149" s="175">
        <f>SUM(P1150:P1161)</f>
        <v>0</v>
      </c>
      <c r="Q1149" s="174"/>
      <c r="R1149" s="175">
        <f>SUM(R1150:R1161)</f>
        <v>0</v>
      </c>
      <c r="S1149" s="174"/>
      <c r="T1149" s="176">
        <f>SUM(T1150:T1161)</f>
        <v>4.4999999999999998E-2</v>
      </c>
      <c r="AR1149" s="177" t="s">
        <v>145</v>
      </c>
      <c r="AT1149" s="178" t="s">
        <v>72</v>
      </c>
      <c r="AU1149" s="178" t="s">
        <v>78</v>
      </c>
      <c r="AY1149" s="177" t="s">
        <v>137</v>
      </c>
      <c r="BK1149" s="179">
        <f>SUM(BK1150:BK1161)</f>
        <v>0</v>
      </c>
    </row>
    <row r="1150" spans="1:65" s="2" customFormat="1" ht="24.2" customHeight="1" x14ac:dyDescent="0.2">
      <c r="A1150" s="34"/>
      <c r="B1150" s="35"/>
      <c r="C1150" s="182" t="s">
        <v>1620</v>
      </c>
      <c r="D1150" s="182" t="s">
        <v>140</v>
      </c>
      <c r="E1150" s="183" t="s">
        <v>1621</v>
      </c>
      <c r="F1150" s="184" t="s">
        <v>1622</v>
      </c>
      <c r="G1150" s="185" t="s">
        <v>1623</v>
      </c>
      <c r="H1150" s="186">
        <v>45</v>
      </c>
      <c r="I1150" s="187"/>
      <c r="J1150" s="188">
        <f>ROUND(I1150*H1150,2)</f>
        <v>0</v>
      </c>
      <c r="K1150" s="189"/>
      <c r="L1150" s="39"/>
      <c r="M1150" s="190" t="s">
        <v>1</v>
      </c>
      <c r="N1150" s="191" t="s">
        <v>39</v>
      </c>
      <c r="O1150" s="71"/>
      <c r="P1150" s="192">
        <f>O1150*H1150</f>
        <v>0</v>
      </c>
      <c r="Q1150" s="192">
        <v>0</v>
      </c>
      <c r="R1150" s="192">
        <f>Q1150*H1150</f>
        <v>0</v>
      </c>
      <c r="S1150" s="192">
        <v>1E-3</v>
      </c>
      <c r="T1150" s="193">
        <f>S1150*H1150</f>
        <v>4.4999999999999998E-2</v>
      </c>
      <c r="U1150" s="34"/>
      <c r="V1150" s="34"/>
      <c r="W1150" s="34"/>
      <c r="X1150" s="34"/>
      <c r="Y1150" s="34"/>
      <c r="Z1150" s="34"/>
      <c r="AA1150" s="34"/>
      <c r="AB1150" s="34"/>
      <c r="AC1150" s="34"/>
      <c r="AD1150" s="34"/>
      <c r="AE1150" s="34"/>
      <c r="AR1150" s="194" t="s">
        <v>232</v>
      </c>
      <c r="AT1150" s="194" t="s">
        <v>140</v>
      </c>
      <c r="AU1150" s="194" t="s">
        <v>145</v>
      </c>
      <c r="AY1150" s="17" t="s">
        <v>137</v>
      </c>
      <c r="BE1150" s="195">
        <f>IF(N1150="základní",J1150,0)</f>
        <v>0</v>
      </c>
      <c r="BF1150" s="195">
        <f>IF(N1150="snížená",J1150,0)</f>
        <v>0</v>
      </c>
      <c r="BG1150" s="195">
        <f>IF(N1150="zákl. přenesená",J1150,0)</f>
        <v>0</v>
      </c>
      <c r="BH1150" s="195">
        <f>IF(N1150="sníž. přenesená",J1150,0)</f>
        <v>0</v>
      </c>
      <c r="BI1150" s="195">
        <f>IF(N1150="nulová",J1150,0)</f>
        <v>0</v>
      </c>
      <c r="BJ1150" s="17" t="s">
        <v>145</v>
      </c>
      <c r="BK1150" s="195">
        <f>ROUND(I1150*H1150,2)</f>
        <v>0</v>
      </c>
      <c r="BL1150" s="17" t="s">
        <v>232</v>
      </c>
      <c r="BM1150" s="194" t="s">
        <v>1624</v>
      </c>
    </row>
    <row r="1151" spans="1:65" s="13" customFormat="1" ht="11.25" x14ac:dyDescent="0.2">
      <c r="B1151" s="196"/>
      <c r="C1151" s="197"/>
      <c r="D1151" s="198" t="s">
        <v>147</v>
      </c>
      <c r="E1151" s="199" t="s">
        <v>1</v>
      </c>
      <c r="F1151" s="200" t="s">
        <v>1625</v>
      </c>
      <c r="G1151" s="197"/>
      <c r="H1151" s="199" t="s">
        <v>1</v>
      </c>
      <c r="I1151" s="201"/>
      <c r="J1151" s="197"/>
      <c r="K1151" s="197"/>
      <c r="L1151" s="202"/>
      <c r="M1151" s="203"/>
      <c r="N1151" s="204"/>
      <c r="O1151" s="204"/>
      <c r="P1151" s="204"/>
      <c r="Q1151" s="204"/>
      <c r="R1151" s="204"/>
      <c r="S1151" s="204"/>
      <c r="T1151" s="205"/>
      <c r="AT1151" s="206" t="s">
        <v>147</v>
      </c>
      <c r="AU1151" s="206" t="s">
        <v>145</v>
      </c>
      <c r="AV1151" s="13" t="s">
        <v>78</v>
      </c>
      <c r="AW1151" s="13" t="s">
        <v>30</v>
      </c>
      <c r="AX1151" s="13" t="s">
        <v>73</v>
      </c>
      <c r="AY1151" s="206" t="s">
        <v>137</v>
      </c>
    </row>
    <row r="1152" spans="1:65" s="14" customFormat="1" ht="11.25" x14ac:dyDescent="0.2">
      <c r="B1152" s="207"/>
      <c r="C1152" s="208"/>
      <c r="D1152" s="198" t="s">
        <v>147</v>
      </c>
      <c r="E1152" s="209" t="s">
        <v>1</v>
      </c>
      <c r="F1152" s="210" t="s">
        <v>151</v>
      </c>
      <c r="G1152" s="208"/>
      <c r="H1152" s="211">
        <v>5</v>
      </c>
      <c r="I1152" s="212"/>
      <c r="J1152" s="208"/>
      <c r="K1152" s="208"/>
      <c r="L1152" s="213"/>
      <c r="M1152" s="214"/>
      <c r="N1152" s="215"/>
      <c r="O1152" s="215"/>
      <c r="P1152" s="215"/>
      <c r="Q1152" s="215"/>
      <c r="R1152" s="215"/>
      <c r="S1152" s="215"/>
      <c r="T1152" s="216"/>
      <c r="AT1152" s="217" t="s">
        <v>147</v>
      </c>
      <c r="AU1152" s="217" t="s">
        <v>145</v>
      </c>
      <c r="AV1152" s="14" t="s">
        <v>145</v>
      </c>
      <c r="AW1152" s="14" t="s">
        <v>30</v>
      </c>
      <c r="AX1152" s="14" t="s">
        <v>73</v>
      </c>
      <c r="AY1152" s="217" t="s">
        <v>137</v>
      </c>
    </row>
    <row r="1153" spans="1:65" s="13" customFormat="1" ht="11.25" x14ac:dyDescent="0.2">
      <c r="B1153" s="196"/>
      <c r="C1153" s="197"/>
      <c r="D1153" s="198" t="s">
        <v>147</v>
      </c>
      <c r="E1153" s="199" t="s">
        <v>1</v>
      </c>
      <c r="F1153" s="200" t="s">
        <v>1626</v>
      </c>
      <c r="G1153" s="197"/>
      <c r="H1153" s="199" t="s">
        <v>1</v>
      </c>
      <c r="I1153" s="201"/>
      <c r="J1153" s="197"/>
      <c r="K1153" s="197"/>
      <c r="L1153" s="202"/>
      <c r="M1153" s="203"/>
      <c r="N1153" s="204"/>
      <c r="O1153" s="204"/>
      <c r="P1153" s="204"/>
      <c r="Q1153" s="204"/>
      <c r="R1153" s="204"/>
      <c r="S1153" s="204"/>
      <c r="T1153" s="205"/>
      <c r="AT1153" s="206" t="s">
        <v>147</v>
      </c>
      <c r="AU1153" s="206" t="s">
        <v>145</v>
      </c>
      <c r="AV1153" s="13" t="s">
        <v>78</v>
      </c>
      <c r="AW1153" s="13" t="s">
        <v>30</v>
      </c>
      <c r="AX1153" s="13" t="s">
        <v>73</v>
      </c>
      <c r="AY1153" s="206" t="s">
        <v>137</v>
      </c>
    </row>
    <row r="1154" spans="1:65" s="14" customFormat="1" ht="11.25" x14ac:dyDescent="0.2">
      <c r="B1154" s="207"/>
      <c r="C1154" s="208"/>
      <c r="D1154" s="198" t="s">
        <v>147</v>
      </c>
      <c r="E1154" s="209" t="s">
        <v>1</v>
      </c>
      <c r="F1154" s="210" t="s">
        <v>151</v>
      </c>
      <c r="G1154" s="208"/>
      <c r="H1154" s="211">
        <v>5</v>
      </c>
      <c r="I1154" s="212"/>
      <c r="J1154" s="208"/>
      <c r="K1154" s="208"/>
      <c r="L1154" s="213"/>
      <c r="M1154" s="214"/>
      <c r="N1154" s="215"/>
      <c r="O1154" s="215"/>
      <c r="P1154" s="215"/>
      <c r="Q1154" s="215"/>
      <c r="R1154" s="215"/>
      <c r="S1154" s="215"/>
      <c r="T1154" s="216"/>
      <c r="AT1154" s="217" t="s">
        <v>147</v>
      </c>
      <c r="AU1154" s="217" t="s">
        <v>145</v>
      </c>
      <c r="AV1154" s="14" t="s">
        <v>145</v>
      </c>
      <c r="AW1154" s="14" t="s">
        <v>30</v>
      </c>
      <c r="AX1154" s="14" t="s">
        <v>73</v>
      </c>
      <c r="AY1154" s="217" t="s">
        <v>137</v>
      </c>
    </row>
    <row r="1155" spans="1:65" s="13" customFormat="1" ht="11.25" x14ac:dyDescent="0.2">
      <c r="B1155" s="196"/>
      <c r="C1155" s="197"/>
      <c r="D1155" s="198" t="s">
        <v>147</v>
      </c>
      <c r="E1155" s="199" t="s">
        <v>1</v>
      </c>
      <c r="F1155" s="200" t="s">
        <v>1627</v>
      </c>
      <c r="G1155" s="197"/>
      <c r="H1155" s="199" t="s">
        <v>1</v>
      </c>
      <c r="I1155" s="201"/>
      <c r="J1155" s="197"/>
      <c r="K1155" s="197"/>
      <c r="L1155" s="202"/>
      <c r="M1155" s="203"/>
      <c r="N1155" s="204"/>
      <c r="O1155" s="204"/>
      <c r="P1155" s="204"/>
      <c r="Q1155" s="204"/>
      <c r="R1155" s="204"/>
      <c r="S1155" s="204"/>
      <c r="T1155" s="205"/>
      <c r="AT1155" s="206" t="s">
        <v>147</v>
      </c>
      <c r="AU1155" s="206" t="s">
        <v>145</v>
      </c>
      <c r="AV1155" s="13" t="s">
        <v>78</v>
      </c>
      <c r="AW1155" s="13" t="s">
        <v>30</v>
      </c>
      <c r="AX1155" s="13" t="s">
        <v>73</v>
      </c>
      <c r="AY1155" s="206" t="s">
        <v>137</v>
      </c>
    </row>
    <row r="1156" spans="1:65" s="14" customFormat="1" ht="11.25" x14ac:dyDescent="0.2">
      <c r="B1156" s="207"/>
      <c r="C1156" s="208"/>
      <c r="D1156" s="198" t="s">
        <v>147</v>
      </c>
      <c r="E1156" s="209" t="s">
        <v>1</v>
      </c>
      <c r="F1156" s="210" t="s">
        <v>227</v>
      </c>
      <c r="G1156" s="208"/>
      <c r="H1156" s="211">
        <v>15</v>
      </c>
      <c r="I1156" s="212"/>
      <c r="J1156" s="208"/>
      <c r="K1156" s="208"/>
      <c r="L1156" s="213"/>
      <c r="M1156" s="214"/>
      <c r="N1156" s="215"/>
      <c r="O1156" s="215"/>
      <c r="P1156" s="215"/>
      <c r="Q1156" s="215"/>
      <c r="R1156" s="215"/>
      <c r="S1156" s="215"/>
      <c r="T1156" s="216"/>
      <c r="AT1156" s="217" t="s">
        <v>147</v>
      </c>
      <c r="AU1156" s="217" t="s">
        <v>145</v>
      </c>
      <c r="AV1156" s="14" t="s">
        <v>145</v>
      </c>
      <c r="AW1156" s="14" t="s">
        <v>30</v>
      </c>
      <c r="AX1156" s="14" t="s">
        <v>73</v>
      </c>
      <c r="AY1156" s="217" t="s">
        <v>137</v>
      </c>
    </row>
    <row r="1157" spans="1:65" s="13" customFormat="1" ht="11.25" x14ac:dyDescent="0.2">
      <c r="B1157" s="196"/>
      <c r="C1157" s="197"/>
      <c r="D1157" s="198" t="s">
        <v>147</v>
      </c>
      <c r="E1157" s="199" t="s">
        <v>1</v>
      </c>
      <c r="F1157" s="200" t="s">
        <v>1628</v>
      </c>
      <c r="G1157" s="197"/>
      <c r="H1157" s="199" t="s">
        <v>1</v>
      </c>
      <c r="I1157" s="201"/>
      <c r="J1157" s="197"/>
      <c r="K1157" s="197"/>
      <c r="L1157" s="202"/>
      <c r="M1157" s="203"/>
      <c r="N1157" s="204"/>
      <c r="O1157" s="204"/>
      <c r="P1157" s="204"/>
      <c r="Q1157" s="204"/>
      <c r="R1157" s="204"/>
      <c r="S1157" s="204"/>
      <c r="T1157" s="205"/>
      <c r="AT1157" s="206" t="s">
        <v>147</v>
      </c>
      <c r="AU1157" s="206" t="s">
        <v>145</v>
      </c>
      <c r="AV1157" s="13" t="s">
        <v>78</v>
      </c>
      <c r="AW1157" s="13" t="s">
        <v>30</v>
      </c>
      <c r="AX1157" s="13" t="s">
        <v>73</v>
      </c>
      <c r="AY1157" s="206" t="s">
        <v>137</v>
      </c>
    </row>
    <row r="1158" spans="1:65" s="14" customFormat="1" ht="11.25" x14ac:dyDescent="0.2">
      <c r="B1158" s="207"/>
      <c r="C1158" s="208"/>
      <c r="D1158" s="198" t="s">
        <v>147</v>
      </c>
      <c r="E1158" s="209" t="s">
        <v>1</v>
      </c>
      <c r="F1158" s="210" t="s">
        <v>14</v>
      </c>
      <c r="G1158" s="208"/>
      <c r="H1158" s="211">
        <v>10</v>
      </c>
      <c r="I1158" s="212"/>
      <c r="J1158" s="208"/>
      <c r="K1158" s="208"/>
      <c r="L1158" s="213"/>
      <c r="M1158" s="214"/>
      <c r="N1158" s="215"/>
      <c r="O1158" s="215"/>
      <c r="P1158" s="215"/>
      <c r="Q1158" s="215"/>
      <c r="R1158" s="215"/>
      <c r="S1158" s="215"/>
      <c r="T1158" s="216"/>
      <c r="AT1158" s="217" t="s">
        <v>147</v>
      </c>
      <c r="AU1158" s="217" t="s">
        <v>145</v>
      </c>
      <c r="AV1158" s="14" t="s">
        <v>145</v>
      </c>
      <c r="AW1158" s="14" t="s">
        <v>30</v>
      </c>
      <c r="AX1158" s="14" t="s">
        <v>73</v>
      </c>
      <c r="AY1158" s="217" t="s">
        <v>137</v>
      </c>
    </row>
    <row r="1159" spans="1:65" s="13" customFormat="1" ht="11.25" x14ac:dyDescent="0.2">
      <c r="B1159" s="196"/>
      <c r="C1159" s="197"/>
      <c r="D1159" s="198" t="s">
        <v>147</v>
      </c>
      <c r="E1159" s="199" t="s">
        <v>1</v>
      </c>
      <c r="F1159" s="200" t="s">
        <v>1629</v>
      </c>
      <c r="G1159" s="197"/>
      <c r="H1159" s="199" t="s">
        <v>1</v>
      </c>
      <c r="I1159" s="201"/>
      <c r="J1159" s="197"/>
      <c r="K1159" s="197"/>
      <c r="L1159" s="202"/>
      <c r="M1159" s="203"/>
      <c r="N1159" s="204"/>
      <c r="O1159" s="204"/>
      <c r="P1159" s="204"/>
      <c r="Q1159" s="204"/>
      <c r="R1159" s="204"/>
      <c r="S1159" s="204"/>
      <c r="T1159" s="205"/>
      <c r="AT1159" s="206" t="s">
        <v>147</v>
      </c>
      <c r="AU1159" s="206" t="s">
        <v>145</v>
      </c>
      <c r="AV1159" s="13" t="s">
        <v>78</v>
      </c>
      <c r="AW1159" s="13" t="s">
        <v>30</v>
      </c>
      <c r="AX1159" s="13" t="s">
        <v>73</v>
      </c>
      <c r="AY1159" s="206" t="s">
        <v>137</v>
      </c>
    </row>
    <row r="1160" spans="1:65" s="14" customFormat="1" ht="11.25" x14ac:dyDescent="0.2">
      <c r="B1160" s="207"/>
      <c r="C1160" s="208"/>
      <c r="D1160" s="198" t="s">
        <v>147</v>
      </c>
      <c r="E1160" s="209" t="s">
        <v>1</v>
      </c>
      <c r="F1160" s="210" t="s">
        <v>14</v>
      </c>
      <c r="G1160" s="208"/>
      <c r="H1160" s="211">
        <v>10</v>
      </c>
      <c r="I1160" s="212"/>
      <c r="J1160" s="208"/>
      <c r="K1160" s="208"/>
      <c r="L1160" s="213"/>
      <c r="M1160" s="214"/>
      <c r="N1160" s="215"/>
      <c r="O1160" s="215"/>
      <c r="P1160" s="215"/>
      <c r="Q1160" s="215"/>
      <c r="R1160" s="215"/>
      <c r="S1160" s="215"/>
      <c r="T1160" s="216"/>
      <c r="AT1160" s="217" t="s">
        <v>147</v>
      </c>
      <c r="AU1160" s="217" t="s">
        <v>145</v>
      </c>
      <c r="AV1160" s="14" t="s">
        <v>145</v>
      </c>
      <c r="AW1160" s="14" t="s">
        <v>30</v>
      </c>
      <c r="AX1160" s="14" t="s">
        <v>73</v>
      </c>
      <c r="AY1160" s="217" t="s">
        <v>137</v>
      </c>
    </row>
    <row r="1161" spans="1:65" s="15" customFormat="1" ht="11.25" x14ac:dyDescent="0.2">
      <c r="B1161" s="218"/>
      <c r="C1161" s="219"/>
      <c r="D1161" s="198" t="s">
        <v>147</v>
      </c>
      <c r="E1161" s="220" t="s">
        <v>1</v>
      </c>
      <c r="F1161" s="221" t="s">
        <v>150</v>
      </c>
      <c r="G1161" s="219"/>
      <c r="H1161" s="222">
        <v>45</v>
      </c>
      <c r="I1161" s="223"/>
      <c r="J1161" s="219"/>
      <c r="K1161" s="219"/>
      <c r="L1161" s="224"/>
      <c r="M1161" s="225"/>
      <c r="N1161" s="226"/>
      <c r="O1161" s="226"/>
      <c r="P1161" s="226"/>
      <c r="Q1161" s="226"/>
      <c r="R1161" s="226"/>
      <c r="S1161" s="226"/>
      <c r="T1161" s="227"/>
      <c r="AT1161" s="228" t="s">
        <v>147</v>
      </c>
      <c r="AU1161" s="228" t="s">
        <v>145</v>
      </c>
      <c r="AV1161" s="15" t="s">
        <v>144</v>
      </c>
      <c r="AW1161" s="15" t="s">
        <v>30</v>
      </c>
      <c r="AX1161" s="15" t="s">
        <v>78</v>
      </c>
      <c r="AY1161" s="228" t="s">
        <v>137</v>
      </c>
    </row>
    <row r="1162" spans="1:65" s="12" customFormat="1" ht="22.9" customHeight="1" x14ac:dyDescent="0.2">
      <c r="B1162" s="166"/>
      <c r="C1162" s="167"/>
      <c r="D1162" s="168" t="s">
        <v>72</v>
      </c>
      <c r="E1162" s="180" t="s">
        <v>1630</v>
      </c>
      <c r="F1162" s="180" t="s">
        <v>1631</v>
      </c>
      <c r="G1162" s="167"/>
      <c r="H1162" s="167"/>
      <c r="I1162" s="170"/>
      <c r="J1162" s="181">
        <f>BK1162</f>
        <v>0</v>
      </c>
      <c r="K1162" s="167"/>
      <c r="L1162" s="172"/>
      <c r="M1162" s="173"/>
      <c r="N1162" s="174"/>
      <c r="O1162" s="174"/>
      <c r="P1162" s="175">
        <f>SUM(P1163:P1213)</f>
        <v>0</v>
      </c>
      <c r="Q1162" s="174"/>
      <c r="R1162" s="175">
        <f>SUM(R1163:R1213)</f>
        <v>0.22106590000000001</v>
      </c>
      <c r="S1162" s="174"/>
      <c r="T1162" s="176">
        <f>SUM(T1163:T1213)</f>
        <v>2.8176E-2</v>
      </c>
      <c r="AR1162" s="177" t="s">
        <v>145</v>
      </c>
      <c r="AT1162" s="178" t="s">
        <v>72</v>
      </c>
      <c r="AU1162" s="178" t="s">
        <v>78</v>
      </c>
      <c r="AY1162" s="177" t="s">
        <v>137</v>
      </c>
      <c r="BK1162" s="179">
        <f>SUM(BK1163:BK1213)</f>
        <v>0</v>
      </c>
    </row>
    <row r="1163" spans="1:65" s="2" customFormat="1" ht="16.5" customHeight="1" x14ac:dyDescent="0.2">
      <c r="A1163" s="34"/>
      <c r="B1163" s="35"/>
      <c r="C1163" s="182" t="s">
        <v>1632</v>
      </c>
      <c r="D1163" s="182" t="s">
        <v>140</v>
      </c>
      <c r="E1163" s="183" t="s">
        <v>1633</v>
      </c>
      <c r="F1163" s="184" t="s">
        <v>1634</v>
      </c>
      <c r="G1163" s="185" t="s">
        <v>154</v>
      </c>
      <c r="H1163" s="186">
        <v>3.9660000000000002</v>
      </c>
      <c r="I1163" s="187"/>
      <c r="J1163" s="188">
        <f>ROUND(I1163*H1163,2)</f>
        <v>0</v>
      </c>
      <c r="K1163" s="189"/>
      <c r="L1163" s="39"/>
      <c r="M1163" s="190" t="s">
        <v>1</v>
      </c>
      <c r="N1163" s="191" t="s">
        <v>39</v>
      </c>
      <c r="O1163" s="71"/>
      <c r="P1163" s="192">
        <f>O1163*H1163</f>
        <v>0</v>
      </c>
      <c r="Q1163" s="192">
        <v>0</v>
      </c>
      <c r="R1163" s="192">
        <f>Q1163*H1163</f>
        <v>0</v>
      </c>
      <c r="S1163" s="192">
        <v>0</v>
      </c>
      <c r="T1163" s="193">
        <f>S1163*H1163</f>
        <v>0</v>
      </c>
      <c r="U1163" s="34"/>
      <c r="V1163" s="34"/>
      <c r="W1163" s="34"/>
      <c r="X1163" s="34"/>
      <c r="Y1163" s="34"/>
      <c r="Z1163" s="34"/>
      <c r="AA1163" s="34"/>
      <c r="AB1163" s="34"/>
      <c r="AC1163" s="34"/>
      <c r="AD1163" s="34"/>
      <c r="AE1163" s="34"/>
      <c r="AR1163" s="194" t="s">
        <v>232</v>
      </c>
      <c r="AT1163" s="194" t="s">
        <v>140</v>
      </c>
      <c r="AU1163" s="194" t="s">
        <v>145</v>
      </c>
      <c r="AY1163" s="17" t="s">
        <v>137</v>
      </c>
      <c r="BE1163" s="195">
        <f>IF(N1163="základní",J1163,0)</f>
        <v>0</v>
      </c>
      <c r="BF1163" s="195">
        <f>IF(N1163="snížená",J1163,0)</f>
        <v>0</v>
      </c>
      <c r="BG1163" s="195">
        <f>IF(N1163="zákl. přenesená",J1163,0)</f>
        <v>0</v>
      </c>
      <c r="BH1163" s="195">
        <f>IF(N1163="sníž. přenesená",J1163,0)</f>
        <v>0</v>
      </c>
      <c r="BI1163" s="195">
        <f>IF(N1163="nulová",J1163,0)</f>
        <v>0</v>
      </c>
      <c r="BJ1163" s="17" t="s">
        <v>145</v>
      </c>
      <c r="BK1163" s="195">
        <f>ROUND(I1163*H1163,2)</f>
        <v>0</v>
      </c>
      <c r="BL1163" s="17" t="s">
        <v>232</v>
      </c>
      <c r="BM1163" s="194" t="s">
        <v>1635</v>
      </c>
    </row>
    <row r="1164" spans="1:65" s="13" customFormat="1" ht="11.25" x14ac:dyDescent="0.2">
      <c r="B1164" s="196"/>
      <c r="C1164" s="197"/>
      <c r="D1164" s="198" t="s">
        <v>147</v>
      </c>
      <c r="E1164" s="199" t="s">
        <v>1</v>
      </c>
      <c r="F1164" s="200" t="s">
        <v>439</v>
      </c>
      <c r="G1164" s="197"/>
      <c r="H1164" s="199" t="s">
        <v>1</v>
      </c>
      <c r="I1164" s="201"/>
      <c r="J1164" s="197"/>
      <c r="K1164" s="197"/>
      <c r="L1164" s="202"/>
      <c r="M1164" s="203"/>
      <c r="N1164" s="204"/>
      <c r="O1164" s="204"/>
      <c r="P1164" s="204"/>
      <c r="Q1164" s="204"/>
      <c r="R1164" s="204"/>
      <c r="S1164" s="204"/>
      <c r="T1164" s="205"/>
      <c r="AT1164" s="206" t="s">
        <v>147</v>
      </c>
      <c r="AU1164" s="206" t="s">
        <v>145</v>
      </c>
      <c r="AV1164" s="13" t="s">
        <v>78</v>
      </c>
      <c r="AW1164" s="13" t="s">
        <v>30</v>
      </c>
      <c r="AX1164" s="13" t="s">
        <v>73</v>
      </c>
      <c r="AY1164" s="206" t="s">
        <v>137</v>
      </c>
    </row>
    <row r="1165" spans="1:65" s="14" customFormat="1" ht="11.25" x14ac:dyDescent="0.2">
      <c r="B1165" s="207"/>
      <c r="C1165" s="208"/>
      <c r="D1165" s="198" t="s">
        <v>147</v>
      </c>
      <c r="E1165" s="209" t="s">
        <v>1</v>
      </c>
      <c r="F1165" s="210" t="s">
        <v>173</v>
      </c>
      <c r="G1165" s="208"/>
      <c r="H1165" s="211">
        <v>3.9660000000000002</v>
      </c>
      <c r="I1165" s="212"/>
      <c r="J1165" s="208"/>
      <c r="K1165" s="208"/>
      <c r="L1165" s="213"/>
      <c r="M1165" s="214"/>
      <c r="N1165" s="215"/>
      <c r="O1165" s="215"/>
      <c r="P1165" s="215"/>
      <c r="Q1165" s="215"/>
      <c r="R1165" s="215"/>
      <c r="S1165" s="215"/>
      <c r="T1165" s="216"/>
      <c r="AT1165" s="217" t="s">
        <v>147</v>
      </c>
      <c r="AU1165" s="217" t="s">
        <v>145</v>
      </c>
      <c r="AV1165" s="14" t="s">
        <v>145</v>
      </c>
      <c r="AW1165" s="14" t="s">
        <v>30</v>
      </c>
      <c r="AX1165" s="14" t="s">
        <v>73</v>
      </c>
      <c r="AY1165" s="217" t="s">
        <v>137</v>
      </c>
    </row>
    <row r="1166" spans="1:65" s="15" customFormat="1" ht="11.25" x14ac:dyDescent="0.2">
      <c r="B1166" s="218"/>
      <c r="C1166" s="219"/>
      <c r="D1166" s="198" t="s">
        <v>147</v>
      </c>
      <c r="E1166" s="220" t="s">
        <v>1</v>
      </c>
      <c r="F1166" s="221" t="s">
        <v>150</v>
      </c>
      <c r="G1166" s="219"/>
      <c r="H1166" s="222">
        <v>3.9660000000000002</v>
      </c>
      <c r="I1166" s="223"/>
      <c r="J1166" s="219"/>
      <c r="K1166" s="219"/>
      <c r="L1166" s="224"/>
      <c r="M1166" s="225"/>
      <c r="N1166" s="226"/>
      <c r="O1166" s="226"/>
      <c r="P1166" s="226"/>
      <c r="Q1166" s="226"/>
      <c r="R1166" s="226"/>
      <c r="S1166" s="226"/>
      <c r="T1166" s="227"/>
      <c r="AT1166" s="228" t="s">
        <v>147</v>
      </c>
      <c r="AU1166" s="228" t="s">
        <v>145</v>
      </c>
      <c r="AV1166" s="15" t="s">
        <v>144</v>
      </c>
      <c r="AW1166" s="15" t="s">
        <v>30</v>
      </c>
      <c r="AX1166" s="15" t="s">
        <v>78</v>
      </c>
      <c r="AY1166" s="228" t="s">
        <v>137</v>
      </c>
    </row>
    <row r="1167" spans="1:65" s="2" customFormat="1" ht="16.5" customHeight="1" x14ac:dyDescent="0.2">
      <c r="A1167" s="34"/>
      <c r="B1167" s="35"/>
      <c r="C1167" s="182" t="s">
        <v>1636</v>
      </c>
      <c r="D1167" s="182" t="s">
        <v>140</v>
      </c>
      <c r="E1167" s="183" t="s">
        <v>1637</v>
      </c>
      <c r="F1167" s="184" t="s">
        <v>1638</v>
      </c>
      <c r="G1167" s="185" t="s">
        <v>154</v>
      </c>
      <c r="H1167" s="186">
        <v>3.9660000000000002</v>
      </c>
      <c r="I1167" s="187"/>
      <c r="J1167" s="188">
        <f>ROUND(I1167*H1167,2)</f>
        <v>0</v>
      </c>
      <c r="K1167" s="189"/>
      <c r="L1167" s="39"/>
      <c r="M1167" s="190" t="s">
        <v>1</v>
      </c>
      <c r="N1167" s="191" t="s">
        <v>39</v>
      </c>
      <c r="O1167" s="71"/>
      <c r="P1167" s="192">
        <f>O1167*H1167</f>
        <v>0</v>
      </c>
      <c r="Q1167" s="192">
        <v>2.9999999999999997E-4</v>
      </c>
      <c r="R1167" s="192">
        <f>Q1167*H1167</f>
        <v>1.1898E-3</v>
      </c>
      <c r="S1167" s="192">
        <v>0</v>
      </c>
      <c r="T1167" s="193">
        <f>S1167*H1167</f>
        <v>0</v>
      </c>
      <c r="U1167" s="34"/>
      <c r="V1167" s="34"/>
      <c r="W1167" s="34"/>
      <c r="X1167" s="34"/>
      <c r="Y1167" s="34"/>
      <c r="Z1167" s="34"/>
      <c r="AA1167" s="34"/>
      <c r="AB1167" s="34"/>
      <c r="AC1167" s="34"/>
      <c r="AD1167" s="34"/>
      <c r="AE1167" s="34"/>
      <c r="AR1167" s="194" t="s">
        <v>232</v>
      </c>
      <c r="AT1167" s="194" t="s">
        <v>140</v>
      </c>
      <c r="AU1167" s="194" t="s">
        <v>145</v>
      </c>
      <c r="AY1167" s="17" t="s">
        <v>137</v>
      </c>
      <c r="BE1167" s="195">
        <f>IF(N1167="základní",J1167,0)</f>
        <v>0</v>
      </c>
      <c r="BF1167" s="195">
        <f>IF(N1167="snížená",J1167,0)</f>
        <v>0</v>
      </c>
      <c r="BG1167" s="195">
        <f>IF(N1167="zákl. přenesená",J1167,0)</f>
        <v>0</v>
      </c>
      <c r="BH1167" s="195">
        <f>IF(N1167="sníž. přenesená",J1167,0)</f>
        <v>0</v>
      </c>
      <c r="BI1167" s="195">
        <f>IF(N1167="nulová",J1167,0)</f>
        <v>0</v>
      </c>
      <c r="BJ1167" s="17" t="s">
        <v>145</v>
      </c>
      <c r="BK1167" s="195">
        <f>ROUND(I1167*H1167,2)</f>
        <v>0</v>
      </c>
      <c r="BL1167" s="17" t="s">
        <v>232</v>
      </c>
      <c r="BM1167" s="194" t="s">
        <v>1639</v>
      </c>
    </row>
    <row r="1168" spans="1:65" s="13" customFormat="1" ht="11.25" x14ac:dyDescent="0.2">
      <c r="B1168" s="196"/>
      <c r="C1168" s="197"/>
      <c r="D1168" s="198" t="s">
        <v>147</v>
      </c>
      <c r="E1168" s="199" t="s">
        <v>1</v>
      </c>
      <c r="F1168" s="200" t="s">
        <v>439</v>
      </c>
      <c r="G1168" s="197"/>
      <c r="H1168" s="199" t="s">
        <v>1</v>
      </c>
      <c r="I1168" s="201"/>
      <c r="J1168" s="197"/>
      <c r="K1168" s="197"/>
      <c r="L1168" s="202"/>
      <c r="M1168" s="203"/>
      <c r="N1168" s="204"/>
      <c r="O1168" s="204"/>
      <c r="P1168" s="204"/>
      <c r="Q1168" s="204"/>
      <c r="R1168" s="204"/>
      <c r="S1168" s="204"/>
      <c r="T1168" s="205"/>
      <c r="AT1168" s="206" t="s">
        <v>147</v>
      </c>
      <c r="AU1168" s="206" t="s">
        <v>145</v>
      </c>
      <c r="AV1168" s="13" t="s">
        <v>78</v>
      </c>
      <c r="AW1168" s="13" t="s">
        <v>30</v>
      </c>
      <c r="AX1168" s="13" t="s">
        <v>73</v>
      </c>
      <c r="AY1168" s="206" t="s">
        <v>137</v>
      </c>
    </row>
    <row r="1169" spans="1:65" s="14" customFormat="1" ht="11.25" x14ac:dyDescent="0.2">
      <c r="B1169" s="207"/>
      <c r="C1169" s="208"/>
      <c r="D1169" s="198" t="s">
        <v>147</v>
      </c>
      <c r="E1169" s="209" t="s">
        <v>1</v>
      </c>
      <c r="F1169" s="210" t="s">
        <v>173</v>
      </c>
      <c r="G1169" s="208"/>
      <c r="H1169" s="211">
        <v>3.9660000000000002</v>
      </c>
      <c r="I1169" s="212"/>
      <c r="J1169" s="208"/>
      <c r="K1169" s="208"/>
      <c r="L1169" s="213"/>
      <c r="M1169" s="214"/>
      <c r="N1169" s="215"/>
      <c r="O1169" s="215"/>
      <c r="P1169" s="215"/>
      <c r="Q1169" s="215"/>
      <c r="R1169" s="215"/>
      <c r="S1169" s="215"/>
      <c r="T1169" s="216"/>
      <c r="AT1169" s="217" t="s">
        <v>147</v>
      </c>
      <c r="AU1169" s="217" t="s">
        <v>145</v>
      </c>
      <c r="AV1169" s="14" t="s">
        <v>145</v>
      </c>
      <c r="AW1169" s="14" t="s">
        <v>30</v>
      </c>
      <c r="AX1169" s="14" t="s">
        <v>73</v>
      </c>
      <c r="AY1169" s="217" t="s">
        <v>137</v>
      </c>
    </row>
    <row r="1170" spans="1:65" s="15" customFormat="1" ht="11.25" x14ac:dyDescent="0.2">
      <c r="B1170" s="218"/>
      <c r="C1170" s="219"/>
      <c r="D1170" s="198" t="s">
        <v>147</v>
      </c>
      <c r="E1170" s="220" t="s">
        <v>1</v>
      </c>
      <c r="F1170" s="221" t="s">
        <v>150</v>
      </c>
      <c r="G1170" s="219"/>
      <c r="H1170" s="222">
        <v>3.9660000000000002</v>
      </c>
      <c r="I1170" s="223"/>
      <c r="J1170" s="219"/>
      <c r="K1170" s="219"/>
      <c r="L1170" s="224"/>
      <c r="M1170" s="225"/>
      <c r="N1170" s="226"/>
      <c r="O1170" s="226"/>
      <c r="P1170" s="226"/>
      <c r="Q1170" s="226"/>
      <c r="R1170" s="226"/>
      <c r="S1170" s="226"/>
      <c r="T1170" s="227"/>
      <c r="AT1170" s="228" t="s">
        <v>147</v>
      </c>
      <c r="AU1170" s="228" t="s">
        <v>145</v>
      </c>
      <c r="AV1170" s="15" t="s">
        <v>144</v>
      </c>
      <c r="AW1170" s="15" t="s">
        <v>30</v>
      </c>
      <c r="AX1170" s="15" t="s">
        <v>78</v>
      </c>
      <c r="AY1170" s="228" t="s">
        <v>137</v>
      </c>
    </row>
    <row r="1171" spans="1:65" s="2" customFormat="1" ht="24.2" customHeight="1" x14ac:dyDescent="0.2">
      <c r="A1171" s="34"/>
      <c r="B1171" s="35"/>
      <c r="C1171" s="182" t="s">
        <v>1640</v>
      </c>
      <c r="D1171" s="182" t="s">
        <v>140</v>
      </c>
      <c r="E1171" s="183" t="s">
        <v>1641</v>
      </c>
      <c r="F1171" s="184" t="s">
        <v>1642</v>
      </c>
      <c r="G1171" s="185" t="s">
        <v>154</v>
      </c>
      <c r="H1171" s="186">
        <v>3.9660000000000002</v>
      </c>
      <c r="I1171" s="187"/>
      <c r="J1171" s="188">
        <f>ROUND(I1171*H1171,2)</f>
        <v>0</v>
      </c>
      <c r="K1171" s="189"/>
      <c r="L1171" s="39"/>
      <c r="M1171" s="190" t="s">
        <v>1</v>
      </c>
      <c r="N1171" s="191" t="s">
        <v>39</v>
      </c>
      <c r="O1171" s="71"/>
      <c r="P1171" s="192">
        <f>O1171*H1171</f>
        <v>0</v>
      </c>
      <c r="Q1171" s="192">
        <v>7.4999999999999997E-3</v>
      </c>
      <c r="R1171" s="192">
        <f>Q1171*H1171</f>
        <v>2.9745000000000001E-2</v>
      </c>
      <c r="S1171" s="192">
        <v>0</v>
      </c>
      <c r="T1171" s="193">
        <f>S1171*H1171</f>
        <v>0</v>
      </c>
      <c r="U1171" s="34"/>
      <c r="V1171" s="34"/>
      <c r="W1171" s="34"/>
      <c r="X1171" s="34"/>
      <c r="Y1171" s="34"/>
      <c r="Z1171" s="34"/>
      <c r="AA1171" s="34"/>
      <c r="AB1171" s="34"/>
      <c r="AC1171" s="34"/>
      <c r="AD1171" s="34"/>
      <c r="AE1171" s="34"/>
      <c r="AR1171" s="194" t="s">
        <v>232</v>
      </c>
      <c r="AT1171" s="194" t="s">
        <v>140</v>
      </c>
      <c r="AU1171" s="194" t="s">
        <v>145</v>
      </c>
      <c r="AY1171" s="17" t="s">
        <v>137</v>
      </c>
      <c r="BE1171" s="195">
        <f>IF(N1171="základní",J1171,0)</f>
        <v>0</v>
      </c>
      <c r="BF1171" s="195">
        <f>IF(N1171="snížená",J1171,0)</f>
        <v>0</v>
      </c>
      <c r="BG1171" s="195">
        <f>IF(N1171="zákl. přenesená",J1171,0)</f>
        <v>0</v>
      </c>
      <c r="BH1171" s="195">
        <f>IF(N1171="sníž. přenesená",J1171,0)</f>
        <v>0</v>
      </c>
      <c r="BI1171" s="195">
        <f>IF(N1171="nulová",J1171,0)</f>
        <v>0</v>
      </c>
      <c r="BJ1171" s="17" t="s">
        <v>145</v>
      </c>
      <c r="BK1171" s="195">
        <f>ROUND(I1171*H1171,2)</f>
        <v>0</v>
      </c>
      <c r="BL1171" s="17" t="s">
        <v>232</v>
      </c>
      <c r="BM1171" s="194" t="s">
        <v>1643</v>
      </c>
    </row>
    <row r="1172" spans="1:65" s="13" customFormat="1" ht="11.25" x14ac:dyDescent="0.2">
      <c r="B1172" s="196"/>
      <c r="C1172" s="197"/>
      <c r="D1172" s="198" t="s">
        <v>147</v>
      </c>
      <c r="E1172" s="199" t="s">
        <v>1</v>
      </c>
      <c r="F1172" s="200" t="s">
        <v>439</v>
      </c>
      <c r="G1172" s="197"/>
      <c r="H1172" s="199" t="s">
        <v>1</v>
      </c>
      <c r="I1172" s="201"/>
      <c r="J1172" s="197"/>
      <c r="K1172" s="197"/>
      <c r="L1172" s="202"/>
      <c r="M1172" s="203"/>
      <c r="N1172" s="204"/>
      <c r="O1172" s="204"/>
      <c r="P1172" s="204"/>
      <c r="Q1172" s="204"/>
      <c r="R1172" s="204"/>
      <c r="S1172" s="204"/>
      <c r="T1172" s="205"/>
      <c r="AT1172" s="206" t="s">
        <v>147</v>
      </c>
      <c r="AU1172" s="206" t="s">
        <v>145</v>
      </c>
      <c r="AV1172" s="13" t="s">
        <v>78</v>
      </c>
      <c r="AW1172" s="13" t="s">
        <v>30</v>
      </c>
      <c r="AX1172" s="13" t="s">
        <v>73</v>
      </c>
      <c r="AY1172" s="206" t="s">
        <v>137</v>
      </c>
    </row>
    <row r="1173" spans="1:65" s="14" customFormat="1" ht="11.25" x14ac:dyDescent="0.2">
      <c r="B1173" s="207"/>
      <c r="C1173" s="208"/>
      <c r="D1173" s="198" t="s">
        <v>147</v>
      </c>
      <c r="E1173" s="209" t="s">
        <v>1</v>
      </c>
      <c r="F1173" s="210" t="s">
        <v>173</v>
      </c>
      <c r="G1173" s="208"/>
      <c r="H1173" s="211">
        <v>3.9660000000000002</v>
      </c>
      <c r="I1173" s="212"/>
      <c r="J1173" s="208"/>
      <c r="K1173" s="208"/>
      <c r="L1173" s="213"/>
      <c r="M1173" s="214"/>
      <c r="N1173" s="215"/>
      <c r="O1173" s="215"/>
      <c r="P1173" s="215"/>
      <c r="Q1173" s="215"/>
      <c r="R1173" s="215"/>
      <c r="S1173" s="215"/>
      <c r="T1173" s="216"/>
      <c r="AT1173" s="217" t="s">
        <v>147</v>
      </c>
      <c r="AU1173" s="217" t="s">
        <v>145</v>
      </c>
      <c r="AV1173" s="14" t="s">
        <v>145</v>
      </c>
      <c r="AW1173" s="14" t="s">
        <v>30</v>
      </c>
      <c r="AX1173" s="14" t="s">
        <v>73</v>
      </c>
      <c r="AY1173" s="217" t="s">
        <v>137</v>
      </c>
    </row>
    <row r="1174" spans="1:65" s="15" customFormat="1" ht="11.25" x14ac:dyDescent="0.2">
      <c r="B1174" s="218"/>
      <c r="C1174" s="219"/>
      <c r="D1174" s="198" t="s">
        <v>147</v>
      </c>
      <c r="E1174" s="220" t="s">
        <v>1</v>
      </c>
      <c r="F1174" s="221" t="s">
        <v>150</v>
      </c>
      <c r="G1174" s="219"/>
      <c r="H1174" s="222">
        <v>3.9660000000000002</v>
      </c>
      <c r="I1174" s="223"/>
      <c r="J1174" s="219"/>
      <c r="K1174" s="219"/>
      <c r="L1174" s="224"/>
      <c r="M1174" s="225"/>
      <c r="N1174" s="226"/>
      <c r="O1174" s="226"/>
      <c r="P1174" s="226"/>
      <c r="Q1174" s="226"/>
      <c r="R1174" s="226"/>
      <c r="S1174" s="226"/>
      <c r="T1174" s="227"/>
      <c r="AT1174" s="228" t="s">
        <v>147</v>
      </c>
      <c r="AU1174" s="228" t="s">
        <v>145</v>
      </c>
      <c r="AV1174" s="15" t="s">
        <v>144</v>
      </c>
      <c r="AW1174" s="15" t="s">
        <v>30</v>
      </c>
      <c r="AX1174" s="15" t="s">
        <v>78</v>
      </c>
      <c r="AY1174" s="228" t="s">
        <v>137</v>
      </c>
    </row>
    <row r="1175" spans="1:65" s="2" customFormat="1" ht="24.2" customHeight="1" x14ac:dyDescent="0.2">
      <c r="A1175" s="34"/>
      <c r="B1175" s="35"/>
      <c r="C1175" s="182" t="s">
        <v>1644</v>
      </c>
      <c r="D1175" s="182" t="s">
        <v>140</v>
      </c>
      <c r="E1175" s="183" t="s">
        <v>1645</v>
      </c>
      <c r="F1175" s="184" t="s">
        <v>1646</v>
      </c>
      <c r="G1175" s="185" t="s">
        <v>161</v>
      </c>
      <c r="H1175" s="186">
        <v>2.4</v>
      </c>
      <c r="I1175" s="187"/>
      <c r="J1175" s="188">
        <f>ROUND(I1175*H1175,2)</f>
        <v>0</v>
      </c>
      <c r="K1175" s="189"/>
      <c r="L1175" s="39"/>
      <c r="M1175" s="190" t="s">
        <v>1</v>
      </c>
      <c r="N1175" s="191" t="s">
        <v>39</v>
      </c>
      <c r="O1175" s="71"/>
      <c r="P1175" s="192">
        <f>O1175*H1175</f>
        <v>0</v>
      </c>
      <c r="Q1175" s="192">
        <v>0</v>
      </c>
      <c r="R1175" s="192">
        <f>Q1175*H1175</f>
        <v>0</v>
      </c>
      <c r="S1175" s="192">
        <v>1.174E-2</v>
      </c>
      <c r="T1175" s="193">
        <f>S1175*H1175</f>
        <v>2.8176E-2</v>
      </c>
      <c r="U1175" s="34"/>
      <c r="V1175" s="34"/>
      <c r="W1175" s="34"/>
      <c r="X1175" s="34"/>
      <c r="Y1175" s="34"/>
      <c r="Z1175" s="34"/>
      <c r="AA1175" s="34"/>
      <c r="AB1175" s="34"/>
      <c r="AC1175" s="34"/>
      <c r="AD1175" s="34"/>
      <c r="AE1175" s="34"/>
      <c r="AR1175" s="194" t="s">
        <v>232</v>
      </c>
      <c r="AT1175" s="194" t="s">
        <v>140</v>
      </c>
      <c r="AU1175" s="194" t="s">
        <v>145</v>
      </c>
      <c r="AY1175" s="17" t="s">
        <v>137</v>
      </c>
      <c r="BE1175" s="195">
        <f>IF(N1175="základní",J1175,0)</f>
        <v>0</v>
      </c>
      <c r="BF1175" s="195">
        <f>IF(N1175="snížená",J1175,0)</f>
        <v>0</v>
      </c>
      <c r="BG1175" s="195">
        <f>IF(N1175="zákl. přenesená",J1175,0)</f>
        <v>0</v>
      </c>
      <c r="BH1175" s="195">
        <f>IF(N1175="sníž. přenesená",J1175,0)</f>
        <v>0</v>
      </c>
      <c r="BI1175" s="195">
        <f>IF(N1175="nulová",J1175,0)</f>
        <v>0</v>
      </c>
      <c r="BJ1175" s="17" t="s">
        <v>145</v>
      </c>
      <c r="BK1175" s="195">
        <f>ROUND(I1175*H1175,2)</f>
        <v>0</v>
      </c>
      <c r="BL1175" s="17" t="s">
        <v>232</v>
      </c>
      <c r="BM1175" s="194" t="s">
        <v>1647</v>
      </c>
    </row>
    <row r="1176" spans="1:65" s="13" customFormat="1" ht="11.25" x14ac:dyDescent="0.2">
      <c r="B1176" s="196"/>
      <c r="C1176" s="197"/>
      <c r="D1176" s="198" t="s">
        <v>147</v>
      </c>
      <c r="E1176" s="199" t="s">
        <v>1</v>
      </c>
      <c r="F1176" s="200" t="s">
        <v>300</v>
      </c>
      <c r="G1176" s="197"/>
      <c r="H1176" s="199" t="s">
        <v>1</v>
      </c>
      <c r="I1176" s="201"/>
      <c r="J1176" s="197"/>
      <c r="K1176" s="197"/>
      <c r="L1176" s="202"/>
      <c r="M1176" s="203"/>
      <c r="N1176" s="204"/>
      <c r="O1176" s="204"/>
      <c r="P1176" s="204"/>
      <c r="Q1176" s="204"/>
      <c r="R1176" s="204"/>
      <c r="S1176" s="204"/>
      <c r="T1176" s="205"/>
      <c r="AT1176" s="206" t="s">
        <v>147</v>
      </c>
      <c r="AU1176" s="206" t="s">
        <v>145</v>
      </c>
      <c r="AV1176" s="13" t="s">
        <v>78</v>
      </c>
      <c r="AW1176" s="13" t="s">
        <v>30</v>
      </c>
      <c r="AX1176" s="13" t="s">
        <v>73</v>
      </c>
      <c r="AY1176" s="206" t="s">
        <v>137</v>
      </c>
    </row>
    <row r="1177" spans="1:65" s="14" customFormat="1" ht="11.25" x14ac:dyDescent="0.2">
      <c r="B1177" s="207"/>
      <c r="C1177" s="208"/>
      <c r="D1177" s="198" t="s">
        <v>147</v>
      </c>
      <c r="E1177" s="209" t="s">
        <v>1</v>
      </c>
      <c r="F1177" s="210" t="s">
        <v>1648</v>
      </c>
      <c r="G1177" s="208"/>
      <c r="H1177" s="211">
        <v>2.4</v>
      </c>
      <c r="I1177" s="212"/>
      <c r="J1177" s="208"/>
      <c r="K1177" s="208"/>
      <c r="L1177" s="213"/>
      <c r="M1177" s="214"/>
      <c r="N1177" s="215"/>
      <c r="O1177" s="215"/>
      <c r="P1177" s="215"/>
      <c r="Q1177" s="215"/>
      <c r="R1177" s="215"/>
      <c r="S1177" s="215"/>
      <c r="T1177" s="216"/>
      <c r="AT1177" s="217" t="s">
        <v>147</v>
      </c>
      <c r="AU1177" s="217" t="s">
        <v>145</v>
      </c>
      <c r="AV1177" s="14" t="s">
        <v>145</v>
      </c>
      <c r="AW1177" s="14" t="s">
        <v>30</v>
      </c>
      <c r="AX1177" s="14" t="s">
        <v>78</v>
      </c>
      <c r="AY1177" s="217" t="s">
        <v>137</v>
      </c>
    </row>
    <row r="1178" spans="1:65" s="2" customFormat="1" ht="37.9" customHeight="1" x14ac:dyDescent="0.2">
      <c r="A1178" s="34"/>
      <c r="B1178" s="35"/>
      <c r="C1178" s="182" t="s">
        <v>1649</v>
      </c>
      <c r="D1178" s="182" t="s">
        <v>140</v>
      </c>
      <c r="E1178" s="183" t="s">
        <v>1650</v>
      </c>
      <c r="F1178" s="184" t="s">
        <v>1651</v>
      </c>
      <c r="G1178" s="185" t="s">
        <v>154</v>
      </c>
      <c r="H1178" s="186">
        <v>3.9660000000000002</v>
      </c>
      <c r="I1178" s="187"/>
      <c r="J1178" s="188">
        <f>ROUND(I1178*H1178,2)</f>
        <v>0</v>
      </c>
      <c r="K1178" s="189"/>
      <c r="L1178" s="39"/>
      <c r="M1178" s="190" t="s">
        <v>1</v>
      </c>
      <c r="N1178" s="191" t="s">
        <v>39</v>
      </c>
      <c r="O1178" s="71"/>
      <c r="P1178" s="192">
        <f>O1178*H1178</f>
        <v>0</v>
      </c>
      <c r="Q1178" s="192">
        <v>8.9999999999999993E-3</v>
      </c>
      <c r="R1178" s="192">
        <f>Q1178*H1178</f>
        <v>3.5693999999999997E-2</v>
      </c>
      <c r="S1178" s="192">
        <v>0</v>
      </c>
      <c r="T1178" s="193">
        <f>S1178*H1178</f>
        <v>0</v>
      </c>
      <c r="U1178" s="34"/>
      <c r="V1178" s="34"/>
      <c r="W1178" s="34"/>
      <c r="X1178" s="34"/>
      <c r="Y1178" s="34"/>
      <c r="Z1178" s="34"/>
      <c r="AA1178" s="34"/>
      <c r="AB1178" s="34"/>
      <c r="AC1178" s="34"/>
      <c r="AD1178" s="34"/>
      <c r="AE1178" s="34"/>
      <c r="AR1178" s="194" t="s">
        <v>232</v>
      </c>
      <c r="AT1178" s="194" t="s">
        <v>140</v>
      </c>
      <c r="AU1178" s="194" t="s">
        <v>145</v>
      </c>
      <c r="AY1178" s="17" t="s">
        <v>137</v>
      </c>
      <c r="BE1178" s="195">
        <f>IF(N1178="základní",J1178,0)</f>
        <v>0</v>
      </c>
      <c r="BF1178" s="195">
        <f>IF(N1178="snížená",J1178,0)</f>
        <v>0</v>
      </c>
      <c r="BG1178" s="195">
        <f>IF(N1178="zákl. přenesená",J1178,0)</f>
        <v>0</v>
      </c>
      <c r="BH1178" s="195">
        <f>IF(N1178="sníž. přenesená",J1178,0)</f>
        <v>0</v>
      </c>
      <c r="BI1178" s="195">
        <f>IF(N1178="nulová",J1178,0)</f>
        <v>0</v>
      </c>
      <c r="BJ1178" s="17" t="s">
        <v>145</v>
      </c>
      <c r="BK1178" s="195">
        <f>ROUND(I1178*H1178,2)</f>
        <v>0</v>
      </c>
      <c r="BL1178" s="17" t="s">
        <v>232</v>
      </c>
      <c r="BM1178" s="194" t="s">
        <v>1652</v>
      </c>
    </row>
    <row r="1179" spans="1:65" s="13" customFormat="1" ht="11.25" x14ac:dyDescent="0.2">
      <c r="B1179" s="196"/>
      <c r="C1179" s="197"/>
      <c r="D1179" s="198" t="s">
        <v>147</v>
      </c>
      <c r="E1179" s="199" t="s">
        <v>1</v>
      </c>
      <c r="F1179" s="200" t="s">
        <v>439</v>
      </c>
      <c r="G1179" s="197"/>
      <c r="H1179" s="199" t="s">
        <v>1</v>
      </c>
      <c r="I1179" s="201"/>
      <c r="J1179" s="197"/>
      <c r="K1179" s="197"/>
      <c r="L1179" s="202"/>
      <c r="M1179" s="203"/>
      <c r="N1179" s="204"/>
      <c r="O1179" s="204"/>
      <c r="P1179" s="204"/>
      <c r="Q1179" s="204"/>
      <c r="R1179" s="204"/>
      <c r="S1179" s="204"/>
      <c r="T1179" s="205"/>
      <c r="AT1179" s="206" t="s">
        <v>147</v>
      </c>
      <c r="AU1179" s="206" t="s">
        <v>145</v>
      </c>
      <c r="AV1179" s="13" t="s">
        <v>78</v>
      </c>
      <c r="AW1179" s="13" t="s">
        <v>30</v>
      </c>
      <c r="AX1179" s="13" t="s">
        <v>73</v>
      </c>
      <c r="AY1179" s="206" t="s">
        <v>137</v>
      </c>
    </row>
    <row r="1180" spans="1:65" s="14" customFormat="1" ht="11.25" x14ac:dyDescent="0.2">
      <c r="B1180" s="207"/>
      <c r="C1180" s="208"/>
      <c r="D1180" s="198" t="s">
        <v>147</v>
      </c>
      <c r="E1180" s="209" t="s">
        <v>1</v>
      </c>
      <c r="F1180" s="210" t="s">
        <v>173</v>
      </c>
      <c r="G1180" s="208"/>
      <c r="H1180" s="211">
        <v>3.9660000000000002</v>
      </c>
      <c r="I1180" s="212"/>
      <c r="J1180" s="208"/>
      <c r="K1180" s="208"/>
      <c r="L1180" s="213"/>
      <c r="M1180" s="214"/>
      <c r="N1180" s="215"/>
      <c r="O1180" s="215"/>
      <c r="P1180" s="215"/>
      <c r="Q1180" s="215"/>
      <c r="R1180" s="215"/>
      <c r="S1180" s="215"/>
      <c r="T1180" s="216"/>
      <c r="AT1180" s="217" t="s">
        <v>147</v>
      </c>
      <c r="AU1180" s="217" t="s">
        <v>145</v>
      </c>
      <c r="AV1180" s="14" t="s">
        <v>145</v>
      </c>
      <c r="AW1180" s="14" t="s">
        <v>30</v>
      </c>
      <c r="AX1180" s="14" t="s">
        <v>73</v>
      </c>
      <c r="AY1180" s="217" t="s">
        <v>137</v>
      </c>
    </row>
    <row r="1181" spans="1:65" s="15" customFormat="1" ht="11.25" x14ac:dyDescent="0.2">
      <c r="B1181" s="218"/>
      <c r="C1181" s="219"/>
      <c r="D1181" s="198" t="s">
        <v>147</v>
      </c>
      <c r="E1181" s="220" t="s">
        <v>1</v>
      </c>
      <c r="F1181" s="221" t="s">
        <v>150</v>
      </c>
      <c r="G1181" s="219"/>
      <c r="H1181" s="222">
        <v>3.9660000000000002</v>
      </c>
      <c r="I1181" s="223"/>
      <c r="J1181" s="219"/>
      <c r="K1181" s="219"/>
      <c r="L1181" s="224"/>
      <c r="M1181" s="225"/>
      <c r="N1181" s="226"/>
      <c r="O1181" s="226"/>
      <c r="P1181" s="226"/>
      <c r="Q1181" s="226"/>
      <c r="R1181" s="226"/>
      <c r="S1181" s="226"/>
      <c r="T1181" s="227"/>
      <c r="AT1181" s="228" t="s">
        <v>147</v>
      </c>
      <c r="AU1181" s="228" t="s">
        <v>145</v>
      </c>
      <c r="AV1181" s="15" t="s">
        <v>144</v>
      </c>
      <c r="AW1181" s="15" t="s">
        <v>30</v>
      </c>
      <c r="AX1181" s="15" t="s">
        <v>78</v>
      </c>
      <c r="AY1181" s="228" t="s">
        <v>137</v>
      </c>
    </row>
    <row r="1182" spans="1:65" s="2" customFormat="1" ht="24.2" customHeight="1" x14ac:dyDescent="0.2">
      <c r="A1182" s="34"/>
      <c r="B1182" s="35"/>
      <c r="C1182" s="229" t="s">
        <v>1653</v>
      </c>
      <c r="D1182" s="229" t="s">
        <v>416</v>
      </c>
      <c r="E1182" s="230" t="s">
        <v>1654</v>
      </c>
      <c r="F1182" s="231" t="s">
        <v>1655</v>
      </c>
      <c r="G1182" s="232" t="s">
        <v>154</v>
      </c>
      <c r="H1182" s="233">
        <v>2.16</v>
      </c>
      <c r="I1182" s="234"/>
      <c r="J1182" s="235">
        <f>ROUND(I1182*H1182,2)</f>
        <v>0</v>
      </c>
      <c r="K1182" s="236"/>
      <c r="L1182" s="237"/>
      <c r="M1182" s="238" t="s">
        <v>1</v>
      </c>
      <c r="N1182" s="239" t="s">
        <v>39</v>
      </c>
      <c r="O1182" s="71"/>
      <c r="P1182" s="192">
        <f>O1182*H1182</f>
        <v>0</v>
      </c>
      <c r="Q1182" s="192">
        <v>2.3699999999999999E-2</v>
      </c>
      <c r="R1182" s="192">
        <f>Q1182*H1182</f>
        <v>5.1192000000000001E-2</v>
      </c>
      <c r="S1182" s="192">
        <v>0</v>
      </c>
      <c r="T1182" s="193">
        <f>S1182*H1182</f>
        <v>0</v>
      </c>
      <c r="U1182" s="34"/>
      <c r="V1182" s="34"/>
      <c r="W1182" s="34"/>
      <c r="X1182" s="34"/>
      <c r="Y1182" s="34"/>
      <c r="Z1182" s="34"/>
      <c r="AA1182" s="34"/>
      <c r="AB1182" s="34"/>
      <c r="AC1182" s="34"/>
      <c r="AD1182" s="34"/>
      <c r="AE1182" s="34"/>
      <c r="AR1182" s="194" t="s">
        <v>306</v>
      </c>
      <c r="AT1182" s="194" t="s">
        <v>416</v>
      </c>
      <c r="AU1182" s="194" t="s">
        <v>145</v>
      </c>
      <c r="AY1182" s="17" t="s">
        <v>137</v>
      </c>
      <c r="BE1182" s="195">
        <f>IF(N1182="základní",J1182,0)</f>
        <v>0</v>
      </c>
      <c r="BF1182" s="195">
        <f>IF(N1182="snížená",J1182,0)</f>
        <v>0</v>
      </c>
      <c r="BG1182" s="195">
        <f>IF(N1182="zákl. přenesená",J1182,0)</f>
        <v>0</v>
      </c>
      <c r="BH1182" s="195">
        <f>IF(N1182="sníž. přenesená",J1182,0)</f>
        <v>0</v>
      </c>
      <c r="BI1182" s="195">
        <f>IF(N1182="nulová",J1182,0)</f>
        <v>0</v>
      </c>
      <c r="BJ1182" s="17" t="s">
        <v>145</v>
      </c>
      <c r="BK1182" s="195">
        <f>ROUND(I1182*H1182,2)</f>
        <v>0</v>
      </c>
      <c r="BL1182" s="17" t="s">
        <v>232</v>
      </c>
      <c r="BM1182" s="194" t="s">
        <v>1656</v>
      </c>
    </row>
    <row r="1183" spans="1:65" s="13" customFormat="1" ht="11.25" x14ac:dyDescent="0.2">
      <c r="B1183" s="196"/>
      <c r="C1183" s="197"/>
      <c r="D1183" s="198" t="s">
        <v>147</v>
      </c>
      <c r="E1183" s="199" t="s">
        <v>1</v>
      </c>
      <c r="F1183" s="200" t="s">
        <v>1657</v>
      </c>
      <c r="G1183" s="197"/>
      <c r="H1183" s="199" t="s">
        <v>1</v>
      </c>
      <c r="I1183" s="201"/>
      <c r="J1183" s="197"/>
      <c r="K1183" s="197"/>
      <c r="L1183" s="202"/>
      <c r="M1183" s="203"/>
      <c r="N1183" s="204"/>
      <c r="O1183" s="204"/>
      <c r="P1183" s="204"/>
      <c r="Q1183" s="204"/>
      <c r="R1183" s="204"/>
      <c r="S1183" s="204"/>
      <c r="T1183" s="205"/>
      <c r="AT1183" s="206" t="s">
        <v>147</v>
      </c>
      <c r="AU1183" s="206" t="s">
        <v>145</v>
      </c>
      <c r="AV1183" s="13" t="s">
        <v>78</v>
      </c>
      <c r="AW1183" s="13" t="s">
        <v>30</v>
      </c>
      <c r="AX1183" s="13" t="s">
        <v>73</v>
      </c>
      <c r="AY1183" s="206" t="s">
        <v>137</v>
      </c>
    </row>
    <row r="1184" spans="1:65" s="14" customFormat="1" ht="11.25" x14ac:dyDescent="0.2">
      <c r="B1184" s="207"/>
      <c r="C1184" s="208"/>
      <c r="D1184" s="198" t="s">
        <v>147</v>
      </c>
      <c r="E1184" s="209" t="s">
        <v>1</v>
      </c>
      <c r="F1184" s="210" t="s">
        <v>1658</v>
      </c>
      <c r="G1184" s="208"/>
      <c r="H1184" s="211">
        <v>2.16</v>
      </c>
      <c r="I1184" s="212"/>
      <c r="J1184" s="208"/>
      <c r="K1184" s="208"/>
      <c r="L1184" s="213"/>
      <c r="M1184" s="214"/>
      <c r="N1184" s="215"/>
      <c r="O1184" s="215"/>
      <c r="P1184" s="215"/>
      <c r="Q1184" s="215"/>
      <c r="R1184" s="215"/>
      <c r="S1184" s="215"/>
      <c r="T1184" s="216"/>
      <c r="AT1184" s="217" t="s">
        <v>147</v>
      </c>
      <c r="AU1184" s="217" t="s">
        <v>145</v>
      </c>
      <c r="AV1184" s="14" t="s">
        <v>145</v>
      </c>
      <c r="AW1184" s="14" t="s">
        <v>30</v>
      </c>
      <c r="AX1184" s="14" t="s">
        <v>73</v>
      </c>
      <c r="AY1184" s="217" t="s">
        <v>137</v>
      </c>
    </row>
    <row r="1185" spans="1:65" s="15" customFormat="1" ht="11.25" x14ac:dyDescent="0.2">
      <c r="B1185" s="218"/>
      <c r="C1185" s="219"/>
      <c r="D1185" s="198" t="s">
        <v>147</v>
      </c>
      <c r="E1185" s="220" t="s">
        <v>1</v>
      </c>
      <c r="F1185" s="221" t="s">
        <v>150</v>
      </c>
      <c r="G1185" s="219"/>
      <c r="H1185" s="222">
        <v>2.16</v>
      </c>
      <c r="I1185" s="223"/>
      <c r="J1185" s="219"/>
      <c r="K1185" s="219"/>
      <c r="L1185" s="224"/>
      <c r="M1185" s="225"/>
      <c r="N1185" s="226"/>
      <c r="O1185" s="226"/>
      <c r="P1185" s="226"/>
      <c r="Q1185" s="226"/>
      <c r="R1185" s="226"/>
      <c r="S1185" s="226"/>
      <c r="T1185" s="227"/>
      <c r="AT1185" s="228" t="s">
        <v>147</v>
      </c>
      <c r="AU1185" s="228" t="s">
        <v>145</v>
      </c>
      <c r="AV1185" s="15" t="s">
        <v>144</v>
      </c>
      <c r="AW1185" s="15" t="s">
        <v>30</v>
      </c>
      <c r="AX1185" s="15" t="s">
        <v>78</v>
      </c>
      <c r="AY1185" s="228" t="s">
        <v>137</v>
      </c>
    </row>
    <row r="1186" spans="1:65" s="2" customFormat="1" ht="24.2" customHeight="1" x14ac:dyDescent="0.2">
      <c r="A1186" s="34"/>
      <c r="B1186" s="35"/>
      <c r="C1186" s="229" t="s">
        <v>1659</v>
      </c>
      <c r="D1186" s="229" t="s">
        <v>416</v>
      </c>
      <c r="E1186" s="230" t="s">
        <v>1660</v>
      </c>
      <c r="F1186" s="231" t="s">
        <v>1661</v>
      </c>
      <c r="G1186" s="232" t="s">
        <v>154</v>
      </c>
      <c r="H1186" s="233">
        <v>4.32</v>
      </c>
      <c r="I1186" s="234"/>
      <c r="J1186" s="235">
        <f>ROUND(I1186*H1186,2)</f>
        <v>0</v>
      </c>
      <c r="K1186" s="236"/>
      <c r="L1186" s="237"/>
      <c r="M1186" s="238" t="s">
        <v>1</v>
      </c>
      <c r="N1186" s="239" t="s">
        <v>39</v>
      </c>
      <c r="O1186" s="71"/>
      <c r="P1186" s="192">
        <f>O1186*H1186</f>
        <v>0</v>
      </c>
      <c r="Q1186" s="192">
        <v>2.3699999999999999E-2</v>
      </c>
      <c r="R1186" s="192">
        <f>Q1186*H1186</f>
        <v>0.102384</v>
      </c>
      <c r="S1186" s="192">
        <v>0</v>
      </c>
      <c r="T1186" s="193">
        <f>S1186*H1186</f>
        <v>0</v>
      </c>
      <c r="U1186" s="34"/>
      <c r="V1186" s="34"/>
      <c r="W1186" s="34"/>
      <c r="X1186" s="34"/>
      <c r="Y1186" s="34"/>
      <c r="Z1186" s="34"/>
      <c r="AA1186" s="34"/>
      <c r="AB1186" s="34"/>
      <c r="AC1186" s="34"/>
      <c r="AD1186" s="34"/>
      <c r="AE1186" s="34"/>
      <c r="AR1186" s="194" t="s">
        <v>149</v>
      </c>
      <c r="AT1186" s="194" t="s">
        <v>416</v>
      </c>
      <c r="AU1186" s="194" t="s">
        <v>145</v>
      </c>
      <c r="AY1186" s="17" t="s">
        <v>137</v>
      </c>
      <c r="BE1186" s="195">
        <f>IF(N1186="základní",J1186,0)</f>
        <v>0</v>
      </c>
      <c r="BF1186" s="195">
        <f>IF(N1186="snížená",J1186,0)</f>
        <v>0</v>
      </c>
      <c r="BG1186" s="195">
        <f>IF(N1186="zákl. přenesená",J1186,0)</f>
        <v>0</v>
      </c>
      <c r="BH1186" s="195">
        <f>IF(N1186="sníž. přenesená",J1186,0)</f>
        <v>0</v>
      </c>
      <c r="BI1186" s="195">
        <f>IF(N1186="nulová",J1186,0)</f>
        <v>0</v>
      </c>
      <c r="BJ1186" s="17" t="s">
        <v>145</v>
      </c>
      <c r="BK1186" s="195">
        <f>ROUND(I1186*H1186,2)</f>
        <v>0</v>
      </c>
      <c r="BL1186" s="17" t="s">
        <v>144</v>
      </c>
      <c r="BM1186" s="194" t="s">
        <v>1662</v>
      </c>
    </row>
    <row r="1187" spans="1:65" s="13" customFormat="1" ht="11.25" x14ac:dyDescent="0.2">
      <c r="B1187" s="196"/>
      <c r="C1187" s="197"/>
      <c r="D1187" s="198" t="s">
        <v>147</v>
      </c>
      <c r="E1187" s="199" t="s">
        <v>1</v>
      </c>
      <c r="F1187" s="200" t="s">
        <v>1663</v>
      </c>
      <c r="G1187" s="197"/>
      <c r="H1187" s="199" t="s">
        <v>1</v>
      </c>
      <c r="I1187" s="201"/>
      <c r="J1187" s="197"/>
      <c r="K1187" s="197"/>
      <c r="L1187" s="202"/>
      <c r="M1187" s="203"/>
      <c r="N1187" s="204"/>
      <c r="O1187" s="204"/>
      <c r="P1187" s="204"/>
      <c r="Q1187" s="204"/>
      <c r="R1187" s="204"/>
      <c r="S1187" s="204"/>
      <c r="T1187" s="205"/>
      <c r="AT1187" s="206" t="s">
        <v>147</v>
      </c>
      <c r="AU1187" s="206" t="s">
        <v>145</v>
      </c>
      <c r="AV1187" s="13" t="s">
        <v>78</v>
      </c>
      <c r="AW1187" s="13" t="s">
        <v>30</v>
      </c>
      <c r="AX1187" s="13" t="s">
        <v>73</v>
      </c>
      <c r="AY1187" s="206" t="s">
        <v>137</v>
      </c>
    </row>
    <row r="1188" spans="1:65" s="14" customFormat="1" ht="11.25" x14ac:dyDescent="0.2">
      <c r="B1188" s="207"/>
      <c r="C1188" s="208"/>
      <c r="D1188" s="198" t="s">
        <v>147</v>
      </c>
      <c r="E1188" s="209" t="s">
        <v>1</v>
      </c>
      <c r="F1188" s="210" t="s">
        <v>1664</v>
      </c>
      <c r="G1188" s="208"/>
      <c r="H1188" s="211">
        <v>4.32</v>
      </c>
      <c r="I1188" s="212"/>
      <c r="J1188" s="208"/>
      <c r="K1188" s="208"/>
      <c r="L1188" s="213"/>
      <c r="M1188" s="214"/>
      <c r="N1188" s="215"/>
      <c r="O1188" s="215"/>
      <c r="P1188" s="215"/>
      <c r="Q1188" s="215"/>
      <c r="R1188" s="215"/>
      <c r="S1188" s="215"/>
      <c r="T1188" s="216"/>
      <c r="AT1188" s="217" t="s">
        <v>147</v>
      </c>
      <c r="AU1188" s="217" t="s">
        <v>145</v>
      </c>
      <c r="AV1188" s="14" t="s">
        <v>145</v>
      </c>
      <c r="AW1188" s="14" t="s">
        <v>30</v>
      </c>
      <c r="AX1188" s="14" t="s">
        <v>73</v>
      </c>
      <c r="AY1188" s="217" t="s">
        <v>137</v>
      </c>
    </row>
    <row r="1189" spans="1:65" s="15" customFormat="1" ht="11.25" x14ac:dyDescent="0.2">
      <c r="B1189" s="218"/>
      <c r="C1189" s="219"/>
      <c r="D1189" s="198" t="s">
        <v>147</v>
      </c>
      <c r="E1189" s="220" t="s">
        <v>1</v>
      </c>
      <c r="F1189" s="221" t="s">
        <v>150</v>
      </c>
      <c r="G1189" s="219"/>
      <c r="H1189" s="222">
        <v>4.32</v>
      </c>
      <c r="I1189" s="223"/>
      <c r="J1189" s="219"/>
      <c r="K1189" s="219"/>
      <c r="L1189" s="224"/>
      <c r="M1189" s="225"/>
      <c r="N1189" s="226"/>
      <c r="O1189" s="226"/>
      <c r="P1189" s="226"/>
      <c r="Q1189" s="226"/>
      <c r="R1189" s="226"/>
      <c r="S1189" s="226"/>
      <c r="T1189" s="227"/>
      <c r="AT1189" s="228" t="s">
        <v>147</v>
      </c>
      <c r="AU1189" s="228" t="s">
        <v>145</v>
      </c>
      <c r="AV1189" s="15" t="s">
        <v>144</v>
      </c>
      <c r="AW1189" s="15" t="s">
        <v>30</v>
      </c>
      <c r="AX1189" s="15" t="s">
        <v>78</v>
      </c>
      <c r="AY1189" s="228" t="s">
        <v>137</v>
      </c>
    </row>
    <row r="1190" spans="1:65" s="2" customFormat="1" ht="24.2" customHeight="1" x14ac:dyDescent="0.2">
      <c r="A1190" s="34"/>
      <c r="B1190" s="35"/>
      <c r="C1190" s="182" t="s">
        <v>1665</v>
      </c>
      <c r="D1190" s="182" t="s">
        <v>140</v>
      </c>
      <c r="E1190" s="183" t="s">
        <v>1666</v>
      </c>
      <c r="F1190" s="184" t="s">
        <v>1667</v>
      </c>
      <c r="G1190" s="185" t="s">
        <v>154</v>
      </c>
      <c r="H1190" s="186">
        <v>3.9660000000000002</v>
      </c>
      <c r="I1190" s="187"/>
      <c r="J1190" s="188">
        <f>ROUND(I1190*H1190,2)</f>
        <v>0</v>
      </c>
      <c r="K1190" s="189"/>
      <c r="L1190" s="39"/>
      <c r="M1190" s="190" t="s">
        <v>1</v>
      </c>
      <c r="N1190" s="191" t="s">
        <v>39</v>
      </c>
      <c r="O1190" s="71"/>
      <c r="P1190" s="192">
        <f>O1190*H1190</f>
        <v>0</v>
      </c>
      <c r="Q1190" s="192">
        <v>0</v>
      </c>
      <c r="R1190" s="192">
        <f>Q1190*H1190</f>
        <v>0</v>
      </c>
      <c r="S1190" s="192">
        <v>0</v>
      </c>
      <c r="T1190" s="193">
        <f>S1190*H1190</f>
        <v>0</v>
      </c>
      <c r="U1190" s="34"/>
      <c r="V1190" s="34"/>
      <c r="W1190" s="34"/>
      <c r="X1190" s="34"/>
      <c r="Y1190" s="34"/>
      <c r="Z1190" s="34"/>
      <c r="AA1190" s="34"/>
      <c r="AB1190" s="34"/>
      <c r="AC1190" s="34"/>
      <c r="AD1190" s="34"/>
      <c r="AE1190" s="34"/>
      <c r="AR1190" s="194" t="s">
        <v>232</v>
      </c>
      <c r="AT1190" s="194" t="s">
        <v>140</v>
      </c>
      <c r="AU1190" s="194" t="s">
        <v>145</v>
      </c>
      <c r="AY1190" s="17" t="s">
        <v>137</v>
      </c>
      <c r="BE1190" s="195">
        <f>IF(N1190="základní",J1190,0)</f>
        <v>0</v>
      </c>
      <c r="BF1190" s="195">
        <f>IF(N1190="snížená",J1190,0)</f>
        <v>0</v>
      </c>
      <c r="BG1190" s="195">
        <f>IF(N1190="zákl. přenesená",J1190,0)</f>
        <v>0</v>
      </c>
      <c r="BH1190" s="195">
        <f>IF(N1190="sníž. přenesená",J1190,0)</f>
        <v>0</v>
      </c>
      <c r="BI1190" s="195">
        <f>IF(N1190="nulová",J1190,0)</f>
        <v>0</v>
      </c>
      <c r="BJ1190" s="17" t="s">
        <v>145</v>
      </c>
      <c r="BK1190" s="195">
        <f>ROUND(I1190*H1190,2)</f>
        <v>0</v>
      </c>
      <c r="BL1190" s="17" t="s">
        <v>232</v>
      </c>
      <c r="BM1190" s="194" t="s">
        <v>1668</v>
      </c>
    </row>
    <row r="1191" spans="1:65" s="13" customFormat="1" ht="11.25" x14ac:dyDescent="0.2">
      <c r="B1191" s="196"/>
      <c r="C1191" s="197"/>
      <c r="D1191" s="198" t="s">
        <v>147</v>
      </c>
      <c r="E1191" s="199" t="s">
        <v>1</v>
      </c>
      <c r="F1191" s="200" t="s">
        <v>439</v>
      </c>
      <c r="G1191" s="197"/>
      <c r="H1191" s="199" t="s">
        <v>1</v>
      </c>
      <c r="I1191" s="201"/>
      <c r="J1191" s="197"/>
      <c r="K1191" s="197"/>
      <c r="L1191" s="202"/>
      <c r="M1191" s="203"/>
      <c r="N1191" s="204"/>
      <c r="O1191" s="204"/>
      <c r="P1191" s="204"/>
      <c r="Q1191" s="204"/>
      <c r="R1191" s="204"/>
      <c r="S1191" s="204"/>
      <c r="T1191" s="205"/>
      <c r="AT1191" s="206" t="s">
        <v>147</v>
      </c>
      <c r="AU1191" s="206" t="s">
        <v>145</v>
      </c>
      <c r="AV1191" s="13" t="s">
        <v>78</v>
      </c>
      <c r="AW1191" s="13" t="s">
        <v>30</v>
      </c>
      <c r="AX1191" s="13" t="s">
        <v>73</v>
      </c>
      <c r="AY1191" s="206" t="s">
        <v>137</v>
      </c>
    </row>
    <row r="1192" spans="1:65" s="14" customFormat="1" ht="11.25" x14ac:dyDescent="0.2">
      <c r="B1192" s="207"/>
      <c r="C1192" s="208"/>
      <c r="D1192" s="198" t="s">
        <v>147</v>
      </c>
      <c r="E1192" s="209" t="s">
        <v>1</v>
      </c>
      <c r="F1192" s="210" t="s">
        <v>173</v>
      </c>
      <c r="G1192" s="208"/>
      <c r="H1192" s="211">
        <v>3.9660000000000002</v>
      </c>
      <c r="I1192" s="212"/>
      <c r="J1192" s="208"/>
      <c r="K1192" s="208"/>
      <c r="L1192" s="213"/>
      <c r="M1192" s="214"/>
      <c r="N1192" s="215"/>
      <c r="O1192" s="215"/>
      <c r="P1192" s="215"/>
      <c r="Q1192" s="215"/>
      <c r="R1192" s="215"/>
      <c r="S1192" s="215"/>
      <c r="T1192" s="216"/>
      <c r="AT1192" s="217" t="s">
        <v>147</v>
      </c>
      <c r="AU1192" s="217" t="s">
        <v>145</v>
      </c>
      <c r="AV1192" s="14" t="s">
        <v>145</v>
      </c>
      <c r="AW1192" s="14" t="s">
        <v>30</v>
      </c>
      <c r="AX1192" s="14" t="s">
        <v>73</v>
      </c>
      <c r="AY1192" s="217" t="s">
        <v>137</v>
      </c>
    </row>
    <row r="1193" spans="1:65" s="15" customFormat="1" ht="11.25" x14ac:dyDescent="0.2">
      <c r="B1193" s="218"/>
      <c r="C1193" s="219"/>
      <c r="D1193" s="198" t="s">
        <v>147</v>
      </c>
      <c r="E1193" s="220" t="s">
        <v>1</v>
      </c>
      <c r="F1193" s="221" t="s">
        <v>150</v>
      </c>
      <c r="G1193" s="219"/>
      <c r="H1193" s="222">
        <v>3.9660000000000002</v>
      </c>
      <c r="I1193" s="223"/>
      <c r="J1193" s="219"/>
      <c r="K1193" s="219"/>
      <c r="L1193" s="224"/>
      <c r="M1193" s="225"/>
      <c r="N1193" s="226"/>
      <c r="O1193" s="226"/>
      <c r="P1193" s="226"/>
      <c r="Q1193" s="226"/>
      <c r="R1193" s="226"/>
      <c r="S1193" s="226"/>
      <c r="T1193" s="227"/>
      <c r="AT1193" s="228" t="s">
        <v>147</v>
      </c>
      <c r="AU1193" s="228" t="s">
        <v>145</v>
      </c>
      <c r="AV1193" s="15" t="s">
        <v>144</v>
      </c>
      <c r="AW1193" s="15" t="s">
        <v>30</v>
      </c>
      <c r="AX1193" s="15" t="s">
        <v>78</v>
      </c>
      <c r="AY1193" s="228" t="s">
        <v>137</v>
      </c>
    </row>
    <row r="1194" spans="1:65" s="2" customFormat="1" ht="16.5" customHeight="1" x14ac:dyDescent="0.2">
      <c r="A1194" s="34"/>
      <c r="B1194" s="35"/>
      <c r="C1194" s="182" t="s">
        <v>1669</v>
      </c>
      <c r="D1194" s="182" t="s">
        <v>140</v>
      </c>
      <c r="E1194" s="183" t="s">
        <v>1670</v>
      </c>
      <c r="F1194" s="184" t="s">
        <v>1671</v>
      </c>
      <c r="G1194" s="185" t="s">
        <v>161</v>
      </c>
      <c r="H1194" s="186">
        <v>9.6560000000000006</v>
      </c>
      <c r="I1194" s="187"/>
      <c r="J1194" s="188">
        <f>ROUND(I1194*H1194,2)</f>
        <v>0</v>
      </c>
      <c r="K1194" s="189"/>
      <c r="L1194" s="39"/>
      <c r="M1194" s="190" t="s">
        <v>1</v>
      </c>
      <c r="N1194" s="191" t="s">
        <v>39</v>
      </c>
      <c r="O1194" s="71"/>
      <c r="P1194" s="192">
        <f>O1194*H1194</f>
        <v>0</v>
      </c>
      <c r="Q1194" s="192">
        <v>3.0000000000000001E-5</v>
      </c>
      <c r="R1194" s="192">
        <f>Q1194*H1194</f>
        <v>2.8968E-4</v>
      </c>
      <c r="S1194" s="192">
        <v>0</v>
      </c>
      <c r="T1194" s="193">
        <f>S1194*H1194</f>
        <v>0</v>
      </c>
      <c r="U1194" s="34"/>
      <c r="V1194" s="34"/>
      <c r="W1194" s="34"/>
      <c r="X1194" s="34"/>
      <c r="Y1194" s="34"/>
      <c r="Z1194" s="34"/>
      <c r="AA1194" s="34"/>
      <c r="AB1194" s="34"/>
      <c r="AC1194" s="34"/>
      <c r="AD1194" s="34"/>
      <c r="AE1194" s="34"/>
      <c r="AR1194" s="194" t="s">
        <v>232</v>
      </c>
      <c r="AT1194" s="194" t="s">
        <v>140</v>
      </c>
      <c r="AU1194" s="194" t="s">
        <v>145</v>
      </c>
      <c r="AY1194" s="17" t="s">
        <v>137</v>
      </c>
      <c r="BE1194" s="195">
        <f>IF(N1194="základní",J1194,0)</f>
        <v>0</v>
      </c>
      <c r="BF1194" s="195">
        <f>IF(N1194="snížená",J1194,0)</f>
        <v>0</v>
      </c>
      <c r="BG1194" s="195">
        <f>IF(N1194="zákl. přenesená",J1194,0)</f>
        <v>0</v>
      </c>
      <c r="BH1194" s="195">
        <f>IF(N1194="sníž. přenesená",J1194,0)</f>
        <v>0</v>
      </c>
      <c r="BI1194" s="195">
        <f>IF(N1194="nulová",J1194,0)</f>
        <v>0</v>
      </c>
      <c r="BJ1194" s="17" t="s">
        <v>145</v>
      </c>
      <c r="BK1194" s="195">
        <f>ROUND(I1194*H1194,2)</f>
        <v>0</v>
      </c>
      <c r="BL1194" s="17" t="s">
        <v>232</v>
      </c>
      <c r="BM1194" s="194" t="s">
        <v>1672</v>
      </c>
    </row>
    <row r="1195" spans="1:65" s="13" customFormat="1" ht="11.25" x14ac:dyDescent="0.2">
      <c r="B1195" s="196"/>
      <c r="C1195" s="197"/>
      <c r="D1195" s="198" t="s">
        <v>147</v>
      </c>
      <c r="E1195" s="199" t="s">
        <v>1</v>
      </c>
      <c r="F1195" s="200" t="s">
        <v>1673</v>
      </c>
      <c r="G1195" s="197"/>
      <c r="H1195" s="199" t="s">
        <v>1</v>
      </c>
      <c r="I1195" s="201"/>
      <c r="J1195" s="197"/>
      <c r="K1195" s="197"/>
      <c r="L1195" s="202"/>
      <c r="M1195" s="203"/>
      <c r="N1195" s="204"/>
      <c r="O1195" s="204"/>
      <c r="P1195" s="204"/>
      <c r="Q1195" s="204"/>
      <c r="R1195" s="204"/>
      <c r="S1195" s="204"/>
      <c r="T1195" s="205"/>
      <c r="AT1195" s="206" t="s">
        <v>147</v>
      </c>
      <c r="AU1195" s="206" t="s">
        <v>145</v>
      </c>
      <c r="AV1195" s="13" t="s">
        <v>78</v>
      </c>
      <c r="AW1195" s="13" t="s">
        <v>30</v>
      </c>
      <c r="AX1195" s="13" t="s">
        <v>73</v>
      </c>
      <c r="AY1195" s="206" t="s">
        <v>137</v>
      </c>
    </row>
    <row r="1196" spans="1:65" s="13" customFormat="1" ht="11.25" x14ac:dyDescent="0.2">
      <c r="B1196" s="196"/>
      <c r="C1196" s="197"/>
      <c r="D1196" s="198" t="s">
        <v>147</v>
      </c>
      <c r="E1196" s="199" t="s">
        <v>1</v>
      </c>
      <c r="F1196" s="200" t="s">
        <v>439</v>
      </c>
      <c r="G1196" s="197"/>
      <c r="H1196" s="199" t="s">
        <v>1</v>
      </c>
      <c r="I1196" s="201"/>
      <c r="J1196" s="197"/>
      <c r="K1196" s="197"/>
      <c r="L1196" s="202"/>
      <c r="M1196" s="203"/>
      <c r="N1196" s="204"/>
      <c r="O1196" s="204"/>
      <c r="P1196" s="204"/>
      <c r="Q1196" s="204"/>
      <c r="R1196" s="204"/>
      <c r="S1196" s="204"/>
      <c r="T1196" s="205"/>
      <c r="AT1196" s="206" t="s">
        <v>147</v>
      </c>
      <c r="AU1196" s="206" t="s">
        <v>145</v>
      </c>
      <c r="AV1196" s="13" t="s">
        <v>78</v>
      </c>
      <c r="AW1196" s="13" t="s">
        <v>30</v>
      </c>
      <c r="AX1196" s="13" t="s">
        <v>73</v>
      </c>
      <c r="AY1196" s="206" t="s">
        <v>137</v>
      </c>
    </row>
    <row r="1197" spans="1:65" s="14" customFormat="1" ht="11.25" x14ac:dyDescent="0.2">
      <c r="B1197" s="207"/>
      <c r="C1197" s="208"/>
      <c r="D1197" s="198" t="s">
        <v>147</v>
      </c>
      <c r="E1197" s="209" t="s">
        <v>1</v>
      </c>
      <c r="F1197" s="210" t="s">
        <v>1674</v>
      </c>
      <c r="G1197" s="208"/>
      <c r="H1197" s="211">
        <v>9.6560000000000006</v>
      </c>
      <c r="I1197" s="212"/>
      <c r="J1197" s="208"/>
      <c r="K1197" s="208"/>
      <c r="L1197" s="213"/>
      <c r="M1197" s="214"/>
      <c r="N1197" s="215"/>
      <c r="O1197" s="215"/>
      <c r="P1197" s="215"/>
      <c r="Q1197" s="215"/>
      <c r="R1197" s="215"/>
      <c r="S1197" s="215"/>
      <c r="T1197" s="216"/>
      <c r="AT1197" s="217" t="s">
        <v>147</v>
      </c>
      <c r="AU1197" s="217" t="s">
        <v>145</v>
      </c>
      <c r="AV1197" s="14" t="s">
        <v>145</v>
      </c>
      <c r="AW1197" s="14" t="s">
        <v>30</v>
      </c>
      <c r="AX1197" s="14" t="s">
        <v>73</v>
      </c>
      <c r="AY1197" s="217" t="s">
        <v>137</v>
      </c>
    </row>
    <row r="1198" spans="1:65" s="15" customFormat="1" ht="11.25" x14ac:dyDescent="0.2">
      <c r="B1198" s="218"/>
      <c r="C1198" s="219"/>
      <c r="D1198" s="198" t="s">
        <v>147</v>
      </c>
      <c r="E1198" s="220" t="s">
        <v>1</v>
      </c>
      <c r="F1198" s="221" t="s">
        <v>150</v>
      </c>
      <c r="G1198" s="219"/>
      <c r="H1198" s="222">
        <v>9.6560000000000006</v>
      </c>
      <c r="I1198" s="223"/>
      <c r="J1198" s="219"/>
      <c r="K1198" s="219"/>
      <c r="L1198" s="224"/>
      <c r="M1198" s="225"/>
      <c r="N1198" s="226"/>
      <c r="O1198" s="226"/>
      <c r="P1198" s="226"/>
      <c r="Q1198" s="226"/>
      <c r="R1198" s="226"/>
      <c r="S1198" s="226"/>
      <c r="T1198" s="227"/>
      <c r="AT1198" s="228" t="s">
        <v>147</v>
      </c>
      <c r="AU1198" s="228" t="s">
        <v>145</v>
      </c>
      <c r="AV1198" s="15" t="s">
        <v>144</v>
      </c>
      <c r="AW1198" s="15" t="s">
        <v>30</v>
      </c>
      <c r="AX1198" s="15" t="s">
        <v>78</v>
      </c>
      <c r="AY1198" s="228" t="s">
        <v>137</v>
      </c>
    </row>
    <row r="1199" spans="1:65" s="2" customFormat="1" ht="24.2" customHeight="1" x14ac:dyDescent="0.2">
      <c r="A1199" s="34"/>
      <c r="B1199" s="35"/>
      <c r="C1199" s="182" t="s">
        <v>1675</v>
      </c>
      <c r="D1199" s="182" t="s">
        <v>140</v>
      </c>
      <c r="E1199" s="183" t="s">
        <v>1676</v>
      </c>
      <c r="F1199" s="184" t="s">
        <v>1677</v>
      </c>
      <c r="G1199" s="185" t="s">
        <v>161</v>
      </c>
      <c r="H1199" s="186">
        <v>9.6560000000000006</v>
      </c>
      <c r="I1199" s="187"/>
      <c r="J1199" s="188">
        <f>ROUND(I1199*H1199,2)</f>
        <v>0</v>
      </c>
      <c r="K1199" s="189"/>
      <c r="L1199" s="39"/>
      <c r="M1199" s="190" t="s">
        <v>1</v>
      </c>
      <c r="N1199" s="191" t="s">
        <v>39</v>
      </c>
      <c r="O1199" s="71"/>
      <c r="P1199" s="192">
        <f>O1199*H1199</f>
        <v>0</v>
      </c>
      <c r="Q1199" s="192">
        <v>2.0000000000000002E-5</v>
      </c>
      <c r="R1199" s="192">
        <f>Q1199*H1199</f>
        <v>1.9312000000000002E-4</v>
      </c>
      <c r="S1199" s="192">
        <v>0</v>
      </c>
      <c r="T1199" s="193">
        <f>S1199*H1199</f>
        <v>0</v>
      </c>
      <c r="U1199" s="34"/>
      <c r="V1199" s="34"/>
      <c r="W1199" s="34"/>
      <c r="X1199" s="34"/>
      <c r="Y1199" s="34"/>
      <c r="Z1199" s="34"/>
      <c r="AA1199" s="34"/>
      <c r="AB1199" s="34"/>
      <c r="AC1199" s="34"/>
      <c r="AD1199" s="34"/>
      <c r="AE1199" s="34"/>
      <c r="AR1199" s="194" t="s">
        <v>232</v>
      </c>
      <c r="AT1199" s="194" t="s">
        <v>140</v>
      </c>
      <c r="AU1199" s="194" t="s">
        <v>145</v>
      </c>
      <c r="AY1199" s="17" t="s">
        <v>137</v>
      </c>
      <c r="BE1199" s="195">
        <f>IF(N1199="základní",J1199,0)</f>
        <v>0</v>
      </c>
      <c r="BF1199" s="195">
        <f>IF(N1199="snížená",J1199,0)</f>
        <v>0</v>
      </c>
      <c r="BG1199" s="195">
        <f>IF(N1199="zákl. přenesená",J1199,0)</f>
        <v>0</v>
      </c>
      <c r="BH1199" s="195">
        <f>IF(N1199="sníž. přenesená",J1199,0)</f>
        <v>0</v>
      </c>
      <c r="BI1199" s="195">
        <f>IF(N1199="nulová",J1199,0)</f>
        <v>0</v>
      </c>
      <c r="BJ1199" s="17" t="s">
        <v>145</v>
      </c>
      <c r="BK1199" s="195">
        <f>ROUND(I1199*H1199,2)</f>
        <v>0</v>
      </c>
      <c r="BL1199" s="17" t="s">
        <v>232</v>
      </c>
      <c r="BM1199" s="194" t="s">
        <v>1678</v>
      </c>
    </row>
    <row r="1200" spans="1:65" s="13" customFormat="1" ht="11.25" x14ac:dyDescent="0.2">
      <c r="B1200" s="196"/>
      <c r="C1200" s="197"/>
      <c r="D1200" s="198" t="s">
        <v>147</v>
      </c>
      <c r="E1200" s="199" t="s">
        <v>1</v>
      </c>
      <c r="F1200" s="200" t="s">
        <v>1673</v>
      </c>
      <c r="G1200" s="197"/>
      <c r="H1200" s="199" t="s">
        <v>1</v>
      </c>
      <c r="I1200" s="201"/>
      <c r="J1200" s="197"/>
      <c r="K1200" s="197"/>
      <c r="L1200" s="202"/>
      <c r="M1200" s="203"/>
      <c r="N1200" s="204"/>
      <c r="O1200" s="204"/>
      <c r="P1200" s="204"/>
      <c r="Q1200" s="204"/>
      <c r="R1200" s="204"/>
      <c r="S1200" s="204"/>
      <c r="T1200" s="205"/>
      <c r="AT1200" s="206" t="s">
        <v>147</v>
      </c>
      <c r="AU1200" s="206" t="s">
        <v>145</v>
      </c>
      <c r="AV1200" s="13" t="s">
        <v>78</v>
      </c>
      <c r="AW1200" s="13" t="s">
        <v>30</v>
      </c>
      <c r="AX1200" s="13" t="s">
        <v>73</v>
      </c>
      <c r="AY1200" s="206" t="s">
        <v>137</v>
      </c>
    </row>
    <row r="1201" spans="1:65" s="13" customFormat="1" ht="11.25" x14ac:dyDescent="0.2">
      <c r="B1201" s="196"/>
      <c r="C1201" s="197"/>
      <c r="D1201" s="198" t="s">
        <v>147</v>
      </c>
      <c r="E1201" s="199" t="s">
        <v>1</v>
      </c>
      <c r="F1201" s="200" t="s">
        <v>439</v>
      </c>
      <c r="G1201" s="197"/>
      <c r="H1201" s="199" t="s">
        <v>1</v>
      </c>
      <c r="I1201" s="201"/>
      <c r="J1201" s="197"/>
      <c r="K1201" s="197"/>
      <c r="L1201" s="202"/>
      <c r="M1201" s="203"/>
      <c r="N1201" s="204"/>
      <c r="O1201" s="204"/>
      <c r="P1201" s="204"/>
      <c r="Q1201" s="204"/>
      <c r="R1201" s="204"/>
      <c r="S1201" s="204"/>
      <c r="T1201" s="205"/>
      <c r="AT1201" s="206" t="s">
        <v>147</v>
      </c>
      <c r="AU1201" s="206" t="s">
        <v>145</v>
      </c>
      <c r="AV1201" s="13" t="s">
        <v>78</v>
      </c>
      <c r="AW1201" s="13" t="s">
        <v>30</v>
      </c>
      <c r="AX1201" s="13" t="s">
        <v>73</v>
      </c>
      <c r="AY1201" s="206" t="s">
        <v>137</v>
      </c>
    </row>
    <row r="1202" spans="1:65" s="14" customFormat="1" ht="11.25" x14ac:dyDescent="0.2">
      <c r="B1202" s="207"/>
      <c r="C1202" s="208"/>
      <c r="D1202" s="198" t="s">
        <v>147</v>
      </c>
      <c r="E1202" s="209" t="s">
        <v>1</v>
      </c>
      <c r="F1202" s="210" t="s">
        <v>1674</v>
      </c>
      <c r="G1202" s="208"/>
      <c r="H1202" s="211">
        <v>9.6560000000000006</v>
      </c>
      <c r="I1202" s="212"/>
      <c r="J1202" s="208"/>
      <c r="K1202" s="208"/>
      <c r="L1202" s="213"/>
      <c r="M1202" s="214"/>
      <c r="N1202" s="215"/>
      <c r="O1202" s="215"/>
      <c r="P1202" s="215"/>
      <c r="Q1202" s="215"/>
      <c r="R1202" s="215"/>
      <c r="S1202" s="215"/>
      <c r="T1202" s="216"/>
      <c r="AT1202" s="217" t="s">
        <v>147</v>
      </c>
      <c r="AU1202" s="217" t="s">
        <v>145</v>
      </c>
      <c r="AV1202" s="14" t="s">
        <v>145</v>
      </c>
      <c r="AW1202" s="14" t="s">
        <v>30</v>
      </c>
      <c r="AX1202" s="14" t="s">
        <v>73</v>
      </c>
      <c r="AY1202" s="217" t="s">
        <v>137</v>
      </c>
    </row>
    <row r="1203" spans="1:65" s="15" customFormat="1" ht="11.25" x14ac:dyDescent="0.2">
      <c r="B1203" s="218"/>
      <c r="C1203" s="219"/>
      <c r="D1203" s="198" t="s">
        <v>147</v>
      </c>
      <c r="E1203" s="220" t="s">
        <v>1</v>
      </c>
      <c r="F1203" s="221" t="s">
        <v>150</v>
      </c>
      <c r="G1203" s="219"/>
      <c r="H1203" s="222">
        <v>9.6560000000000006</v>
      </c>
      <c r="I1203" s="223"/>
      <c r="J1203" s="219"/>
      <c r="K1203" s="219"/>
      <c r="L1203" s="224"/>
      <c r="M1203" s="225"/>
      <c r="N1203" s="226"/>
      <c r="O1203" s="226"/>
      <c r="P1203" s="226"/>
      <c r="Q1203" s="226"/>
      <c r="R1203" s="226"/>
      <c r="S1203" s="226"/>
      <c r="T1203" s="227"/>
      <c r="AT1203" s="228" t="s">
        <v>147</v>
      </c>
      <c r="AU1203" s="228" t="s">
        <v>145</v>
      </c>
      <c r="AV1203" s="15" t="s">
        <v>144</v>
      </c>
      <c r="AW1203" s="15" t="s">
        <v>30</v>
      </c>
      <c r="AX1203" s="15" t="s">
        <v>78</v>
      </c>
      <c r="AY1203" s="228" t="s">
        <v>137</v>
      </c>
    </row>
    <row r="1204" spans="1:65" s="2" customFormat="1" ht="16.5" customHeight="1" x14ac:dyDescent="0.2">
      <c r="A1204" s="34"/>
      <c r="B1204" s="35"/>
      <c r="C1204" s="182" t="s">
        <v>1679</v>
      </c>
      <c r="D1204" s="182" t="s">
        <v>140</v>
      </c>
      <c r="E1204" s="183" t="s">
        <v>1680</v>
      </c>
      <c r="F1204" s="184" t="s">
        <v>1681</v>
      </c>
      <c r="G1204" s="185" t="s">
        <v>143</v>
      </c>
      <c r="H1204" s="186">
        <v>1</v>
      </c>
      <c r="I1204" s="187"/>
      <c r="J1204" s="188">
        <f>ROUND(I1204*H1204,2)</f>
        <v>0</v>
      </c>
      <c r="K1204" s="189"/>
      <c r="L1204" s="39"/>
      <c r="M1204" s="190" t="s">
        <v>1</v>
      </c>
      <c r="N1204" s="191" t="s">
        <v>39</v>
      </c>
      <c r="O1204" s="71"/>
      <c r="P1204" s="192">
        <f>O1204*H1204</f>
        <v>0</v>
      </c>
      <c r="Q1204" s="192">
        <v>1.8000000000000001E-4</v>
      </c>
      <c r="R1204" s="192">
        <f>Q1204*H1204</f>
        <v>1.8000000000000001E-4</v>
      </c>
      <c r="S1204" s="192">
        <v>0</v>
      </c>
      <c r="T1204" s="193">
        <f>S1204*H1204</f>
        <v>0</v>
      </c>
      <c r="U1204" s="34"/>
      <c r="V1204" s="34"/>
      <c r="W1204" s="34"/>
      <c r="X1204" s="34"/>
      <c r="Y1204" s="34"/>
      <c r="Z1204" s="34"/>
      <c r="AA1204" s="34"/>
      <c r="AB1204" s="34"/>
      <c r="AC1204" s="34"/>
      <c r="AD1204" s="34"/>
      <c r="AE1204" s="34"/>
      <c r="AR1204" s="194" t="s">
        <v>232</v>
      </c>
      <c r="AT1204" s="194" t="s">
        <v>140</v>
      </c>
      <c r="AU1204" s="194" t="s">
        <v>145</v>
      </c>
      <c r="AY1204" s="17" t="s">
        <v>137</v>
      </c>
      <c r="BE1204" s="195">
        <f>IF(N1204="základní",J1204,0)</f>
        <v>0</v>
      </c>
      <c r="BF1204" s="195">
        <f>IF(N1204="snížená",J1204,0)</f>
        <v>0</v>
      </c>
      <c r="BG1204" s="195">
        <f>IF(N1204="zákl. přenesená",J1204,0)</f>
        <v>0</v>
      </c>
      <c r="BH1204" s="195">
        <f>IF(N1204="sníž. přenesená",J1204,0)</f>
        <v>0</v>
      </c>
      <c r="BI1204" s="195">
        <f>IF(N1204="nulová",J1204,0)</f>
        <v>0</v>
      </c>
      <c r="BJ1204" s="17" t="s">
        <v>145</v>
      </c>
      <c r="BK1204" s="195">
        <f>ROUND(I1204*H1204,2)</f>
        <v>0</v>
      </c>
      <c r="BL1204" s="17" t="s">
        <v>232</v>
      </c>
      <c r="BM1204" s="194" t="s">
        <v>1682</v>
      </c>
    </row>
    <row r="1205" spans="1:65" s="13" customFormat="1" ht="11.25" x14ac:dyDescent="0.2">
      <c r="B1205" s="196"/>
      <c r="C1205" s="197"/>
      <c r="D1205" s="198" t="s">
        <v>147</v>
      </c>
      <c r="E1205" s="199" t="s">
        <v>1</v>
      </c>
      <c r="F1205" s="200" t="s">
        <v>1683</v>
      </c>
      <c r="G1205" s="197"/>
      <c r="H1205" s="199" t="s">
        <v>1</v>
      </c>
      <c r="I1205" s="201"/>
      <c r="J1205" s="197"/>
      <c r="K1205" s="197"/>
      <c r="L1205" s="202"/>
      <c r="M1205" s="203"/>
      <c r="N1205" s="204"/>
      <c r="O1205" s="204"/>
      <c r="P1205" s="204"/>
      <c r="Q1205" s="204"/>
      <c r="R1205" s="204"/>
      <c r="S1205" s="204"/>
      <c r="T1205" s="205"/>
      <c r="AT1205" s="206" t="s">
        <v>147</v>
      </c>
      <c r="AU1205" s="206" t="s">
        <v>145</v>
      </c>
      <c r="AV1205" s="13" t="s">
        <v>78</v>
      </c>
      <c r="AW1205" s="13" t="s">
        <v>30</v>
      </c>
      <c r="AX1205" s="13" t="s">
        <v>73</v>
      </c>
      <c r="AY1205" s="206" t="s">
        <v>137</v>
      </c>
    </row>
    <row r="1206" spans="1:65" s="14" customFormat="1" ht="11.25" x14ac:dyDescent="0.2">
      <c r="B1206" s="207"/>
      <c r="C1206" s="208"/>
      <c r="D1206" s="198" t="s">
        <v>147</v>
      </c>
      <c r="E1206" s="209" t="s">
        <v>1</v>
      </c>
      <c r="F1206" s="210" t="s">
        <v>78</v>
      </c>
      <c r="G1206" s="208"/>
      <c r="H1206" s="211">
        <v>1</v>
      </c>
      <c r="I1206" s="212"/>
      <c r="J1206" s="208"/>
      <c r="K1206" s="208"/>
      <c r="L1206" s="213"/>
      <c r="M1206" s="214"/>
      <c r="N1206" s="215"/>
      <c r="O1206" s="215"/>
      <c r="P1206" s="215"/>
      <c r="Q1206" s="215"/>
      <c r="R1206" s="215"/>
      <c r="S1206" s="215"/>
      <c r="T1206" s="216"/>
      <c r="AT1206" s="217" t="s">
        <v>147</v>
      </c>
      <c r="AU1206" s="217" t="s">
        <v>145</v>
      </c>
      <c r="AV1206" s="14" t="s">
        <v>145</v>
      </c>
      <c r="AW1206" s="14" t="s">
        <v>30</v>
      </c>
      <c r="AX1206" s="14" t="s">
        <v>78</v>
      </c>
      <c r="AY1206" s="217" t="s">
        <v>137</v>
      </c>
    </row>
    <row r="1207" spans="1:65" s="2" customFormat="1" ht="24.2" customHeight="1" x14ac:dyDescent="0.2">
      <c r="A1207" s="34"/>
      <c r="B1207" s="35"/>
      <c r="C1207" s="182" t="s">
        <v>1684</v>
      </c>
      <c r="D1207" s="182" t="s">
        <v>140</v>
      </c>
      <c r="E1207" s="183" t="s">
        <v>1685</v>
      </c>
      <c r="F1207" s="184" t="s">
        <v>1686</v>
      </c>
      <c r="G1207" s="185" t="s">
        <v>154</v>
      </c>
      <c r="H1207" s="186">
        <v>3.9660000000000002</v>
      </c>
      <c r="I1207" s="187"/>
      <c r="J1207" s="188">
        <f>ROUND(I1207*H1207,2)</f>
        <v>0</v>
      </c>
      <c r="K1207" s="189"/>
      <c r="L1207" s="39"/>
      <c r="M1207" s="190" t="s">
        <v>1</v>
      </c>
      <c r="N1207" s="191" t="s">
        <v>39</v>
      </c>
      <c r="O1207" s="71"/>
      <c r="P1207" s="192">
        <f>O1207*H1207</f>
        <v>0</v>
      </c>
      <c r="Q1207" s="192">
        <v>5.0000000000000002E-5</v>
      </c>
      <c r="R1207" s="192">
        <f>Q1207*H1207</f>
        <v>1.9830000000000002E-4</v>
      </c>
      <c r="S1207" s="192">
        <v>0</v>
      </c>
      <c r="T1207" s="193">
        <f>S1207*H1207</f>
        <v>0</v>
      </c>
      <c r="U1207" s="34"/>
      <c r="V1207" s="34"/>
      <c r="W1207" s="34"/>
      <c r="X1207" s="34"/>
      <c r="Y1207" s="34"/>
      <c r="Z1207" s="34"/>
      <c r="AA1207" s="34"/>
      <c r="AB1207" s="34"/>
      <c r="AC1207" s="34"/>
      <c r="AD1207" s="34"/>
      <c r="AE1207" s="34"/>
      <c r="AR1207" s="194" t="s">
        <v>232</v>
      </c>
      <c r="AT1207" s="194" t="s">
        <v>140</v>
      </c>
      <c r="AU1207" s="194" t="s">
        <v>145</v>
      </c>
      <c r="AY1207" s="17" t="s">
        <v>137</v>
      </c>
      <c r="BE1207" s="195">
        <f>IF(N1207="základní",J1207,0)</f>
        <v>0</v>
      </c>
      <c r="BF1207" s="195">
        <f>IF(N1207="snížená",J1207,0)</f>
        <v>0</v>
      </c>
      <c r="BG1207" s="195">
        <f>IF(N1207="zákl. přenesená",J1207,0)</f>
        <v>0</v>
      </c>
      <c r="BH1207" s="195">
        <f>IF(N1207="sníž. přenesená",J1207,0)</f>
        <v>0</v>
      </c>
      <c r="BI1207" s="195">
        <f>IF(N1207="nulová",J1207,0)</f>
        <v>0</v>
      </c>
      <c r="BJ1207" s="17" t="s">
        <v>145</v>
      </c>
      <c r="BK1207" s="195">
        <f>ROUND(I1207*H1207,2)</f>
        <v>0</v>
      </c>
      <c r="BL1207" s="17" t="s">
        <v>232</v>
      </c>
      <c r="BM1207" s="194" t="s">
        <v>1687</v>
      </c>
    </row>
    <row r="1208" spans="1:65" s="13" customFormat="1" ht="11.25" x14ac:dyDescent="0.2">
      <c r="B1208" s="196"/>
      <c r="C1208" s="197"/>
      <c r="D1208" s="198" t="s">
        <v>147</v>
      </c>
      <c r="E1208" s="199" t="s">
        <v>1</v>
      </c>
      <c r="F1208" s="200" t="s">
        <v>439</v>
      </c>
      <c r="G1208" s="197"/>
      <c r="H1208" s="199" t="s">
        <v>1</v>
      </c>
      <c r="I1208" s="201"/>
      <c r="J1208" s="197"/>
      <c r="K1208" s="197"/>
      <c r="L1208" s="202"/>
      <c r="M1208" s="203"/>
      <c r="N1208" s="204"/>
      <c r="O1208" s="204"/>
      <c r="P1208" s="204"/>
      <c r="Q1208" s="204"/>
      <c r="R1208" s="204"/>
      <c r="S1208" s="204"/>
      <c r="T1208" s="205"/>
      <c r="AT1208" s="206" t="s">
        <v>147</v>
      </c>
      <c r="AU1208" s="206" t="s">
        <v>145</v>
      </c>
      <c r="AV1208" s="13" t="s">
        <v>78</v>
      </c>
      <c r="AW1208" s="13" t="s">
        <v>30</v>
      </c>
      <c r="AX1208" s="13" t="s">
        <v>73</v>
      </c>
      <c r="AY1208" s="206" t="s">
        <v>137</v>
      </c>
    </row>
    <row r="1209" spans="1:65" s="14" customFormat="1" ht="11.25" x14ac:dyDescent="0.2">
      <c r="B1209" s="207"/>
      <c r="C1209" s="208"/>
      <c r="D1209" s="198" t="s">
        <v>147</v>
      </c>
      <c r="E1209" s="209" t="s">
        <v>1</v>
      </c>
      <c r="F1209" s="210" t="s">
        <v>173</v>
      </c>
      <c r="G1209" s="208"/>
      <c r="H1209" s="211">
        <v>3.9660000000000002</v>
      </c>
      <c r="I1209" s="212"/>
      <c r="J1209" s="208"/>
      <c r="K1209" s="208"/>
      <c r="L1209" s="213"/>
      <c r="M1209" s="214"/>
      <c r="N1209" s="215"/>
      <c r="O1209" s="215"/>
      <c r="P1209" s="215"/>
      <c r="Q1209" s="215"/>
      <c r="R1209" s="215"/>
      <c r="S1209" s="215"/>
      <c r="T1209" s="216"/>
      <c r="AT1209" s="217" t="s">
        <v>147</v>
      </c>
      <c r="AU1209" s="217" t="s">
        <v>145</v>
      </c>
      <c r="AV1209" s="14" t="s">
        <v>145</v>
      </c>
      <c r="AW1209" s="14" t="s">
        <v>30</v>
      </c>
      <c r="AX1209" s="14" t="s">
        <v>73</v>
      </c>
      <c r="AY1209" s="217" t="s">
        <v>137</v>
      </c>
    </row>
    <row r="1210" spans="1:65" s="15" customFormat="1" ht="11.25" x14ac:dyDescent="0.2">
      <c r="B1210" s="218"/>
      <c r="C1210" s="219"/>
      <c r="D1210" s="198" t="s">
        <v>147</v>
      </c>
      <c r="E1210" s="220" t="s">
        <v>1</v>
      </c>
      <c r="F1210" s="221" t="s">
        <v>150</v>
      </c>
      <c r="G1210" s="219"/>
      <c r="H1210" s="222">
        <v>3.9660000000000002</v>
      </c>
      <c r="I1210" s="223"/>
      <c r="J1210" s="219"/>
      <c r="K1210" s="219"/>
      <c r="L1210" s="224"/>
      <c r="M1210" s="225"/>
      <c r="N1210" s="226"/>
      <c r="O1210" s="226"/>
      <c r="P1210" s="226"/>
      <c r="Q1210" s="226"/>
      <c r="R1210" s="226"/>
      <c r="S1210" s="226"/>
      <c r="T1210" s="227"/>
      <c r="AT1210" s="228" t="s">
        <v>147</v>
      </c>
      <c r="AU1210" s="228" t="s">
        <v>145</v>
      </c>
      <c r="AV1210" s="15" t="s">
        <v>144</v>
      </c>
      <c r="AW1210" s="15" t="s">
        <v>30</v>
      </c>
      <c r="AX1210" s="15" t="s">
        <v>78</v>
      </c>
      <c r="AY1210" s="228" t="s">
        <v>137</v>
      </c>
    </row>
    <row r="1211" spans="1:65" s="2" customFormat="1" ht="24.2" customHeight="1" x14ac:dyDescent="0.2">
      <c r="A1211" s="34"/>
      <c r="B1211" s="35"/>
      <c r="C1211" s="182" t="s">
        <v>1688</v>
      </c>
      <c r="D1211" s="182" t="s">
        <v>140</v>
      </c>
      <c r="E1211" s="183" t="s">
        <v>1689</v>
      </c>
      <c r="F1211" s="184" t="s">
        <v>1690</v>
      </c>
      <c r="G1211" s="185" t="s">
        <v>373</v>
      </c>
      <c r="H1211" s="186">
        <v>0.11899999999999999</v>
      </c>
      <c r="I1211" s="187"/>
      <c r="J1211" s="188">
        <f>ROUND(I1211*H1211,2)</f>
        <v>0</v>
      </c>
      <c r="K1211" s="189"/>
      <c r="L1211" s="39"/>
      <c r="M1211" s="190" t="s">
        <v>1</v>
      </c>
      <c r="N1211" s="191" t="s">
        <v>39</v>
      </c>
      <c r="O1211" s="71"/>
      <c r="P1211" s="192">
        <f>O1211*H1211</f>
        <v>0</v>
      </c>
      <c r="Q1211" s="192">
        <v>0</v>
      </c>
      <c r="R1211" s="192">
        <f>Q1211*H1211</f>
        <v>0</v>
      </c>
      <c r="S1211" s="192">
        <v>0</v>
      </c>
      <c r="T1211" s="193">
        <f>S1211*H1211</f>
        <v>0</v>
      </c>
      <c r="U1211" s="34"/>
      <c r="V1211" s="34"/>
      <c r="W1211" s="34"/>
      <c r="X1211" s="34"/>
      <c r="Y1211" s="34"/>
      <c r="Z1211" s="34"/>
      <c r="AA1211" s="34"/>
      <c r="AB1211" s="34"/>
      <c r="AC1211" s="34"/>
      <c r="AD1211" s="34"/>
      <c r="AE1211" s="34"/>
      <c r="AR1211" s="194" t="s">
        <v>232</v>
      </c>
      <c r="AT1211" s="194" t="s">
        <v>140</v>
      </c>
      <c r="AU1211" s="194" t="s">
        <v>145</v>
      </c>
      <c r="AY1211" s="17" t="s">
        <v>137</v>
      </c>
      <c r="BE1211" s="195">
        <f>IF(N1211="základní",J1211,0)</f>
        <v>0</v>
      </c>
      <c r="BF1211" s="195">
        <f>IF(N1211="snížená",J1211,0)</f>
        <v>0</v>
      </c>
      <c r="BG1211" s="195">
        <f>IF(N1211="zákl. přenesená",J1211,0)</f>
        <v>0</v>
      </c>
      <c r="BH1211" s="195">
        <f>IF(N1211="sníž. přenesená",J1211,0)</f>
        <v>0</v>
      </c>
      <c r="BI1211" s="195">
        <f>IF(N1211="nulová",J1211,0)</f>
        <v>0</v>
      </c>
      <c r="BJ1211" s="17" t="s">
        <v>145</v>
      </c>
      <c r="BK1211" s="195">
        <f>ROUND(I1211*H1211,2)</f>
        <v>0</v>
      </c>
      <c r="BL1211" s="17" t="s">
        <v>232</v>
      </c>
      <c r="BM1211" s="194" t="s">
        <v>1691</v>
      </c>
    </row>
    <row r="1212" spans="1:65" s="2" customFormat="1" ht="33" customHeight="1" x14ac:dyDescent="0.2">
      <c r="A1212" s="34"/>
      <c r="B1212" s="35"/>
      <c r="C1212" s="182" t="s">
        <v>1692</v>
      </c>
      <c r="D1212" s="182" t="s">
        <v>140</v>
      </c>
      <c r="E1212" s="183" t="s">
        <v>1693</v>
      </c>
      <c r="F1212" s="184" t="s">
        <v>1694</v>
      </c>
      <c r="G1212" s="185" t="s">
        <v>373</v>
      </c>
      <c r="H1212" s="186">
        <v>0.23799999999999999</v>
      </c>
      <c r="I1212" s="187"/>
      <c r="J1212" s="188">
        <f>ROUND(I1212*H1212,2)</f>
        <v>0</v>
      </c>
      <c r="K1212" s="189"/>
      <c r="L1212" s="39"/>
      <c r="M1212" s="190" t="s">
        <v>1</v>
      </c>
      <c r="N1212" s="191" t="s">
        <v>39</v>
      </c>
      <c r="O1212" s="71"/>
      <c r="P1212" s="192">
        <f>O1212*H1212</f>
        <v>0</v>
      </c>
      <c r="Q1212" s="192">
        <v>0</v>
      </c>
      <c r="R1212" s="192">
        <f>Q1212*H1212</f>
        <v>0</v>
      </c>
      <c r="S1212" s="192">
        <v>0</v>
      </c>
      <c r="T1212" s="193">
        <f>S1212*H1212</f>
        <v>0</v>
      </c>
      <c r="U1212" s="34"/>
      <c r="V1212" s="34"/>
      <c r="W1212" s="34"/>
      <c r="X1212" s="34"/>
      <c r="Y1212" s="34"/>
      <c r="Z1212" s="34"/>
      <c r="AA1212" s="34"/>
      <c r="AB1212" s="34"/>
      <c r="AC1212" s="34"/>
      <c r="AD1212" s="34"/>
      <c r="AE1212" s="34"/>
      <c r="AR1212" s="194" t="s">
        <v>232</v>
      </c>
      <c r="AT1212" s="194" t="s">
        <v>140</v>
      </c>
      <c r="AU1212" s="194" t="s">
        <v>145</v>
      </c>
      <c r="AY1212" s="17" t="s">
        <v>137</v>
      </c>
      <c r="BE1212" s="195">
        <f>IF(N1212="základní",J1212,0)</f>
        <v>0</v>
      </c>
      <c r="BF1212" s="195">
        <f>IF(N1212="snížená",J1212,0)</f>
        <v>0</v>
      </c>
      <c r="BG1212" s="195">
        <f>IF(N1212="zákl. přenesená",J1212,0)</f>
        <v>0</v>
      </c>
      <c r="BH1212" s="195">
        <f>IF(N1212="sníž. přenesená",J1212,0)</f>
        <v>0</v>
      </c>
      <c r="BI1212" s="195">
        <f>IF(N1212="nulová",J1212,0)</f>
        <v>0</v>
      </c>
      <c r="BJ1212" s="17" t="s">
        <v>145</v>
      </c>
      <c r="BK1212" s="195">
        <f>ROUND(I1212*H1212,2)</f>
        <v>0</v>
      </c>
      <c r="BL1212" s="17" t="s">
        <v>232</v>
      </c>
      <c r="BM1212" s="194" t="s">
        <v>1695</v>
      </c>
    </row>
    <row r="1213" spans="1:65" s="14" customFormat="1" ht="11.25" x14ac:dyDescent="0.2">
      <c r="B1213" s="207"/>
      <c r="C1213" s="208"/>
      <c r="D1213" s="198" t="s">
        <v>147</v>
      </c>
      <c r="E1213" s="208"/>
      <c r="F1213" s="210" t="s">
        <v>1696</v>
      </c>
      <c r="G1213" s="208"/>
      <c r="H1213" s="211">
        <v>0.23799999999999999</v>
      </c>
      <c r="I1213" s="212"/>
      <c r="J1213" s="208"/>
      <c r="K1213" s="208"/>
      <c r="L1213" s="213"/>
      <c r="M1213" s="214"/>
      <c r="N1213" s="215"/>
      <c r="O1213" s="215"/>
      <c r="P1213" s="215"/>
      <c r="Q1213" s="215"/>
      <c r="R1213" s="215"/>
      <c r="S1213" s="215"/>
      <c r="T1213" s="216"/>
      <c r="AT1213" s="217" t="s">
        <v>147</v>
      </c>
      <c r="AU1213" s="217" t="s">
        <v>145</v>
      </c>
      <c r="AV1213" s="14" t="s">
        <v>145</v>
      </c>
      <c r="AW1213" s="14" t="s">
        <v>4</v>
      </c>
      <c r="AX1213" s="14" t="s">
        <v>78</v>
      </c>
      <c r="AY1213" s="217" t="s">
        <v>137</v>
      </c>
    </row>
    <row r="1214" spans="1:65" s="12" customFormat="1" ht="22.9" customHeight="1" x14ac:dyDescent="0.2">
      <c r="B1214" s="166"/>
      <c r="C1214" s="167"/>
      <c r="D1214" s="168" t="s">
        <v>72</v>
      </c>
      <c r="E1214" s="180" t="s">
        <v>1697</v>
      </c>
      <c r="F1214" s="180" t="s">
        <v>1698</v>
      </c>
      <c r="G1214" s="167"/>
      <c r="H1214" s="167"/>
      <c r="I1214" s="170"/>
      <c r="J1214" s="181">
        <f>BK1214</f>
        <v>0</v>
      </c>
      <c r="K1214" s="167"/>
      <c r="L1214" s="172"/>
      <c r="M1214" s="173"/>
      <c r="N1214" s="174"/>
      <c r="O1214" s="174"/>
      <c r="P1214" s="175">
        <f>SUM(P1215:P1236)</f>
        <v>0</v>
      </c>
      <c r="Q1214" s="174"/>
      <c r="R1214" s="175">
        <f>SUM(R1215:R1236)</f>
        <v>8.8569200000000008E-3</v>
      </c>
      <c r="S1214" s="174"/>
      <c r="T1214" s="176">
        <f>SUM(T1215:T1236)</f>
        <v>0</v>
      </c>
      <c r="AR1214" s="177" t="s">
        <v>145</v>
      </c>
      <c r="AT1214" s="178" t="s">
        <v>72</v>
      </c>
      <c r="AU1214" s="178" t="s">
        <v>78</v>
      </c>
      <c r="AY1214" s="177" t="s">
        <v>137</v>
      </c>
      <c r="BK1214" s="179">
        <f>SUM(BK1215:BK1236)</f>
        <v>0</v>
      </c>
    </row>
    <row r="1215" spans="1:65" s="2" customFormat="1" ht="24.2" customHeight="1" x14ac:dyDescent="0.2">
      <c r="A1215" s="34"/>
      <c r="B1215" s="35"/>
      <c r="C1215" s="182" t="s">
        <v>1699</v>
      </c>
      <c r="D1215" s="182" t="s">
        <v>140</v>
      </c>
      <c r="E1215" s="183" t="s">
        <v>1700</v>
      </c>
      <c r="F1215" s="184" t="s">
        <v>1701</v>
      </c>
      <c r="G1215" s="185" t="s">
        <v>161</v>
      </c>
      <c r="H1215" s="186">
        <v>36.904000000000003</v>
      </c>
      <c r="I1215" s="187"/>
      <c r="J1215" s="188">
        <f>ROUND(I1215*H1215,2)</f>
        <v>0</v>
      </c>
      <c r="K1215" s="189"/>
      <c r="L1215" s="39"/>
      <c r="M1215" s="190" t="s">
        <v>1</v>
      </c>
      <c r="N1215" s="191" t="s">
        <v>39</v>
      </c>
      <c r="O1215" s="71"/>
      <c r="P1215" s="192">
        <f>O1215*H1215</f>
        <v>0</v>
      </c>
      <c r="Q1215" s="192">
        <v>3.0000000000000001E-5</v>
      </c>
      <c r="R1215" s="192">
        <f>Q1215*H1215</f>
        <v>1.1071200000000001E-3</v>
      </c>
      <c r="S1215" s="192">
        <v>0</v>
      </c>
      <c r="T1215" s="193">
        <f>S1215*H1215</f>
        <v>0</v>
      </c>
      <c r="U1215" s="34"/>
      <c r="V1215" s="34"/>
      <c r="W1215" s="34"/>
      <c r="X1215" s="34"/>
      <c r="Y1215" s="34"/>
      <c r="Z1215" s="34"/>
      <c r="AA1215" s="34"/>
      <c r="AB1215" s="34"/>
      <c r="AC1215" s="34"/>
      <c r="AD1215" s="34"/>
      <c r="AE1215" s="34"/>
      <c r="AR1215" s="194" t="s">
        <v>232</v>
      </c>
      <c r="AT1215" s="194" t="s">
        <v>140</v>
      </c>
      <c r="AU1215" s="194" t="s">
        <v>145</v>
      </c>
      <c r="AY1215" s="17" t="s">
        <v>137</v>
      </c>
      <c r="BE1215" s="195">
        <f>IF(N1215="základní",J1215,0)</f>
        <v>0</v>
      </c>
      <c r="BF1215" s="195">
        <f>IF(N1215="snížená",J1215,0)</f>
        <v>0</v>
      </c>
      <c r="BG1215" s="195">
        <f>IF(N1215="zákl. přenesená",J1215,0)</f>
        <v>0</v>
      </c>
      <c r="BH1215" s="195">
        <f>IF(N1215="sníž. přenesená",J1215,0)</f>
        <v>0</v>
      </c>
      <c r="BI1215" s="195">
        <f>IF(N1215="nulová",J1215,0)</f>
        <v>0</v>
      </c>
      <c r="BJ1215" s="17" t="s">
        <v>145</v>
      </c>
      <c r="BK1215" s="195">
        <f>ROUND(I1215*H1215,2)</f>
        <v>0</v>
      </c>
      <c r="BL1215" s="17" t="s">
        <v>232</v>
      </c>
      <c r="BM1215" s="194" t="s">
        <v>1702</v>
      </c>
    </row>
    <row r="1216" spans="1:65" s="13" customFormat="1" ht="11.25" x14ac:dyDescent="0.2">
      <c r="B1216" s="196"/>
      <c r="C1216" s="197"/>
      <c r="D1216" s="198" t="s">
        <v>147</v>
      </c>
      <c r="E1216" s="199" t="s">
        <v>1</v>
      </c>
      <c r="F1216" s="200" t="s">
        <v>1703</v>
      </c>
      <c r="G1216" s="197"/>
      <c r="H1216" s="199" t="s">
        <v>1</v>
      </c>
      <c r="I1216" s="201"/>
      <c r="J1216" s="197"/>
      <c r="K1216" s="197"/>
      <c r="L1216" s="202"/>
      <c r="M1216" s="203"/>
      <c r="N1216" s="204"/>
      <c r="O1216" s="204"/>
      <c r="P1216" s="204"/>
      <c r="Q1216" s="204"/>
      <c r="R1216" s="204"/>
      <c r="S1216" s="204"/>
      <c r="T1216" s="205"/>
      <c r="AT1216" s="206" t="s">
        <v>147</v>
      </c>
      <c r="AU1216" s="206" t="s">
        <v>145</v>
      </c>
      <c r="AV1216" s="13" t="s">
        <v>78</v>
      </c>
      <c r="AW1216" s="13" t="s">
        <v>30</v>
      </c>
      <c r="AX1216" s="13" t="s">
        <v>73</v>
      </c>
      <c r="AY1216" s="206" t="s">
        <v>137</v>
      </c>
    </row>
    <row r="1217" spans="1:65" s="13" customFormat="1" ht="11.25" x14ac:dyDescent="0.2">
      <c r="B1217" s="196"/>
      <c r="C1217" s="197"/>
      <c r="D1217" s="198" t="s">
        <v>147</v>
      </c>
      <c r="E1217" s="199" t="s">
        <v>1</v>
      </c>
      <c r="F1217" s="200" t="s">
        <v>170</v>
      </c>
      <c r="G1217" s="197"/>
      <c r="H1217" s="199" t="s">
        <v>1</v>
      </c>
      <c r="I1217" s="201"/>
      <c r="J1217" s="197"/>
      <c r="K1217" s="197"/>
      <c r="L1217" s="202"/>
      <c r="M1217" s="203"/>
      <c r="N1217" s="204"/>
      <c r="O1217" s="204"/>
      <c r="P1217" s="204"/>
      <c r="Q1217" s="204"/>
      <c r="R1217" s="204"/>
      <c r="S1217" s="204"/>
      <c r="T1217" s="205"/>
      <c r="AT1217" s="206" t="s">
        <v>147</v>
      </c>
      <c r="AU1217" s="206" t="s">
        <v>145</v>
      </c>
      <c r="AV1217" s="13" t="s">
        <v>78</v>
      </c>
      <c r="AW1217" s="13" t="s">
        <v>30</v>
      </c>
      <c r="AX1217" s="13" t="s">
        <v>73</v>
      </c>
      <c r="AY1217" s="206" t="s">
        <v>137</v>
      </c>
    </row>
    <row r="1218" spans="1:65" s="14" customFormat="1" ht="11.25" x14ac:dyDescent="0.2">
      <c r="B1218" s="207"/>
      <c r="C1218" s="208"/>
      <c r="D1218" s="198" t="s">
        <v>147</v>
      </c>
      <c r="E1218" s="209" t="s">
        <v>1</v>
      </c>
      <c r="F1218" s="210" t="s">
        <v>1704</v>
      </c>
      <c r="G1218" s="208"/>
      <c r="H1218" s="211">
        <v>5.58</v>
      </c>
      <c r="I1218" s="212"/>
      <c r="J1218" s="208"/>
      <c r="K1218" s="208"/>
      <c r="L1218" s="213"/>
      <c r="M1218" s="214"/>
      <c r="N1218" s="215"/>
      <c r="O1218" s="215"/>
      <c r="P1218" s="215"/>
      <c r="Q1218" s="215"/>
      <c r="R1218" s="215"/>
      <c r="S1218" s="215"/>
      <c r="T1218" s="216"/>
      <c r="AT1218" s="217" t="s">
        <v>147</v>
      </c>
      <c r="AU1218" s="217" t="s">
        <v>145</v>
      </c>
      <c r="AV1218" s="14" t="s">
        <v>145</v>
      </c>
      <c r="AW1218" s="14" t="s">
        <v>30</v>
      </c>
      <c r="AX1218" s="14" t="s">
        <v>73</v>
      </c>
      <c r="AY1218" s="217" t="s">
        <v>137</v>
      </c>
    </row>
    <row r="1219" spans="1:65" s="13" customFormat="1" ht="11.25" x14ac:dyDescent="0.2">
      <c r="B1219" s="196"/>
      <c r="C1219" s="197"/>
      <c r="D1219" s="198" t="s">
        <v>147</v>
      </c>
      <c r="E1219" s="199" t="s">
        <v>1</v>
      </c>
      <c r="F1219" s="200" t="s">
        <v>174</v>
      </c>
      <c r="G1219" s="197"/>
      <c r="H1219" s="199" t="s">
        <v>1</v>
      </c>
      <c r="I1219" s="201"/>
      <c r="J1219" s="197"/>
      <c r="K1219" s="197"/>
      <c r="L1219" s="202"/>
      <c r="M1219" s="203"/>
      <c r="N1219" s="204"/>
      <c r="O1219" s="204"/>
      <c r="P1219" s="204"/>
      <c r="Q1219" s="204"/>
      <c r="R1219" s="204"/>
      <c r="S1219" s="204"/>
      <c r="T1219" s="205"/>
      <c r="AT1219" s="206" t="s">
        <v>147</v>
      </c>
      <c r="AU1219" s="206" t="s">
        <v>145</v>
      </c>
      <c r="AV1219" s="13" t="s">
        <v>78</v>
      </c>
      <c r="AW1219" s="13" t="s">
        <v>30</v>
      </c>
      <c r="AX1219" s="13" t="s">
        <v>73</v>
      </c>
      <c r="AY1219" s="206" t="s">
        <v>137</v>
      </c>
    </row>
    <row r="1220" spans="1:65" s="14" customFormat="1" ht="11.25" x14ac:dyDescent="0.2">
      <c r="B1220" s="207"/>
      <c r="C1220" s="208"/>
      <c r="D1220" s="198" t="s">
        <v>147</v>
      </c>
      <c r="E1220" s="209" t="s">
        <v>1</v>
      </c>
      <c r="F1220" s="210" t="s">
        <v>1705</v>
      </c>
      <c r="G1220" s="208"/>
      <c r="H1220" s="211">
        <v>17.09</v>
      </c>
      <c r="I1220" s="212"/>
      <c r="J1220" s="208"/>
      <c r="K1220" s="208"/>
      <c r="L1220" s="213"/>
      <c r="M1220" s="214"/>
      <c r="N1220" s="215"/>
      <c r="O1220" s="215"/>
      <c r="P1220" s="215"/>
      <c r="Q1220" s="215"/>
      <c r="R1220" s="215"/>
      <c r="S1220" s="215"/>
      <c r="T1220" s="216"/>
      <c r="AT1220" s="217" t="s">
        <v>147</v>
      </c>
      <c r="AU1220" s="217" t="s">
        <v>145</v>
      </c>
      <c r="AV1220" s="14" t="s">
        <v>145</v>
      </c>
      <c r="AW1220" s="14" t="s">
        <v>30</v>
      </c>
      <c r="AX1220" s="14" t="s">
        <v>73</v>
      </c>
      <c r="AY1220" s="217" t="s">
        <v>137</v>
      </c>
    </row>
    <row r="1221" spans="1:65" s="13" customFormat="1" ht="11.25" x14ac:dyDescent="0.2">
      <c r="B1221" s="196"/>
      <c r="C1221" s="197"/>
      <c r="D1221" s="198" t="s">
        <v>147</v>
      </c>
      <c r="E1221" s="199" t="s">
        <v>1</v>
      </c>
      <c r="F1221" s="200" t="s">
        <v>176</v>
      </c>
      <c r="G1221" s="197"/>
      <c r="H1221" s="199" t="s">
        <v>1</v>
      </c>
      <c r="I1221" s="201"/>
      <c r="J1221" s="197"/>
      <c r="K1221" s="197"/>
      <c r="L1221" s="202"/>
      <c r="M1221" s="203"/>
      <c r="N1221" s="204"/>
      <c r="O1221" s="204"/>
      <c r="P1221" s="204"/>
      <c r="Q1221" s="204"/>
      <c r="R1221" s="204"/>
      <c r="S1221" s="204"/>
      <c r="T1221" s="205"/>
      <c r="AT1221" s="206" t="s">
        <v>147</v>
      </c>
      <c r="AU1221" s="206" t="s">
        <v>145</v>
      </c>
      <c r="AV1221" s="13" t="s">
        <v>78</v>
      </c>
      <c r="AW1221" s="13" t="s">
        <v>30</v>
      </c>
      <c r="AX1221" s="13" t="s">
        <v>73</v>
      </c>
      <c r="AY1221" s="206" t="s">
        <v>137</v>
      </c>
    </row>
    <row r="1222" spans="1:65" s="14" customFormat="1" ht="11.25" x14ac:dyDescent="0.2">
      <c r="B1222" s="207"/>
      <c r="C1222" s="208"/>
      <c r="D1222" s="198" t="s">
        <v>147</v>
      </c>
      <c r="E1222" s="209" t="s">
        <v>1</v>
      </c>
      <c r="F1222" s="210" t="s">
        <v>1706</v>
      </c>
      <c r="G1222" s="208"/>
      <c r="H1222" s="211">
        <v>14.234</v>
      </c>
      <c r="I1222" s="212"/>
      <c r="J1222" s="208"/>
      <c r="K1222" s="208"/>
      <c r="L1222" s="213"/>
      <c r="M1222" s="214"/>
      <c r="N1222" s="215"/>
      <c r="O1222" s="215"/>
      <c r="P1222" s="215"/>
      <c r="Q1222" s="215"/>
      <c r="R1222" s="215"/>
      <c r="S1222" s="215"/>
      <c r="T1222" s="216"/>
      <c r="AT1222" s="217" t="s">
        <v>147</v>
      </c>
      <c r="AU1222" s="217" t="s">
        <v>145</v>
      </c>
      <c r="AV1222" s="14" t="s">
        <v>145</v>
      </c>
      <c r="AW1222" s="14" t="s">
        <v>30</v>
      </c>
      <c r="AX1222" s="14" t="s">
        <v>73</v>
      </c>
      <c r="AY1222" s="217" t="s">
        <v>137</v>
      </c>
    </row>
    <row r="1223" spans="1:65" s="15" customFormat="1" ht="11.25" x14ac:dyDescent="0.2">
      <c r="B1223" s="218"/>
      <c r="C1223" s="219"/>
      <c r="D1223" s="198" t="s">
        <v>147</v>
      </c>
      <c r="E1223" s="220" t="s">
        <v>1</v>
      </c>
      <c r="F1223" s="221" t="s">
        <v>150</v>
      </c>
      <c r="G1223" s="219"/>
      <c r="H1223" s="222">
        <v>36.904000000000003</v>
      </c>
      <c r="I1223" s="223"/>
      <c r="J1223" s="219"/>
      <c r="K1223" s="219"/>
      <c r="L1223" s="224"/>
      <c r="M1223" s="225"/>
      <c r="N1223" s="226"/>
      <c r="O1223" s="226"/>
      <c r="P1223" s="226"/>
      <c r="Q1223" s="226"/>
      <c r="R1223" s="226"/>
      <c r="S1223" s="226"/>
      <c r="T1223" s="227"/>
      <c r="AT1223" s="228" t="s">
        <v>147</v>
      </c>
      <c r="AU1223" s="228" t="s">
        <v>145</v>
      </c>
      <c r="AV1223" s="15" t="s">
        <v>144</v>
      </c>
      <c r="AW1223" s="15" t="s">
        <v>30</v>
      </c>
      <c r="AX1223" s="15" t="s">
        <v>78</v>
      </c>
      <c r="AY1223" s="228" t="s">
        <v>137</v>
      </c>
    </row>
    <row r="1224" spans="1:65" s="2" customFormat="1" ht="16.5" customHeight="1" x14ac:dyDescent="0.2">
      <c r="A1224" s="34"/>
      <c r="B1224" s="35"/>
      <c r="C1224" s="229" t="s">
        <v>1707</v>
      </c>
      <c r="D1224" s="229" t="s">
        <v>416</v>
      </c>
      <c r="E1224" s="230" t="s">
        <v>1708</v>
      </c>
      <c r="F1224" s="231" t="s">
        <v>1709</v>
      </c>
      <c r="G1224" s="232" t="s">
        <v>161</v>
      </c>
      <c r="H1224" s="233">
        <v>38.749000000000002</v>
      </c>
      <c r="I1224" s="234"/>
      <c r="J1224" s="235">
        <f>ROUND(I1224*H1224,2)</f>
        <v>0</v>
      </c>
      <c r="K1224" s="236"/>
      <c r="L1224" s="237"/>
      <c r="M1224" s="238" t="s">
        <v>1</v>
      </c>
      <c r="N1224" s="239" t="s">
        <v>39</v>
      </c>
      <c r="O1224" s="71"/>
      <c r="P1224" s="192">
        <f>O1224*H1224</f>
        <v>0</v>
      </c>
      <c r="Q1224" s="192">
        <v>2.0000000000000001E-4</v>
      </c>
      <c r="R1224" s="192">
        <f>Q1224*H1224</f>
        <v>7.7498000000000011E-3</v>
      </c>
      <c r="S1224" s="192">
        <v>0</v>
      </c>
      <c r="T1224" s="193">
        <f>S1224*H1224</f>
        <v>0</v>
      </c>
      <c r="U1224" s="34"/>
      <c r="V1224" s="34"/>
      <c r="W1224" s="34"/>
      <c r="X1224" s="34"/>
      <c r="Y1224" s="34"/>
      <c r="Z1224" s="34"/>
      <c r="AA1224" s="34"/>
      <c r="AB1224" s="34"/>
      <c r="AC1224" s="34"/>
      <c r="AD1224" s="34"/>
      <c r="AE1224" s="34"/>
      <c r="AR1224" s="194" t="s">
        <v>306</v>
      </c>
      <c r="AT1224" s="194" t="s">
        <v>416</v>
      </c>
      <c r="AU1224" s="194" t="s">
        <v>145</v>
      </c>
      <c r="AY1224" s="17" t="s">
        <v>137</v>
      </c>
      <c r="BE1224" s="195">
        <f>IF(N1224="základní",J1224,0)</f>
        <v>0</v>
      </c>
      <c r="BF1224" s="195">
        <f>IF(N1224="snížená",J1224,0)</f>
        <v>0</v>
      </c>
      <c r="BG1224" s="195">
        <f>IF(N1224="zákl. přenesená",J1224,0)</f>
        <v>0</v>
      </c>
      <c r="BH1224" s="195">
        <f>IF(N1224="sníž. přenesená",J1224,0)</f>
        <v>0</v>
      </c>
      <c r="BI1224" s="195">
        <f>IF(N1224="nulová",J1224,0)</f>
        <v>0</v>
      </c>
      <c r="BJ1224" s="17" t="s">
        <v>145</v>
      </c>
      <c r="BK1224" s="195">
        <f>ROUND(I1224*H1224,2)</f>
        <v>0</v>
      </c>
      <c r="BL1224" s="17" t="s">
        <v>232</v>
      </c>
      <c r="BM1224" s="194" t="s">
        <v>1710</v>
      </c>
    </row>
    <row r="1225" spans="1:65" s="13" customFormat="1" ht="11.25" x14ac:dyDescent="0.2">
      <c r="B1225" s="196"/>
      <c r="C1225" s="197"/>
      <c r="D1225" s="198" t="s">
        <v>147</v>
      </c>
      <c r="E1225" s="199" t="s">
        <v>1</v>
      </c>
      <c r="F1225" s="200" t="s">
        <v>1703</v>
      </c>
      <c r="G1225" s="197"/>
      <c r="H1225" s="199" t="s">
        <v>1</v>
      </c>
      <c r="I1225" s="201"/>
      <c r="J1225" s="197"/>
      <c r="K1225" s="197"/>
      <c r="L1225" s="202"/>
      <c r="M1225" s="203"/>
      <c r="N1225" s="204"/>
      <c r="O1225" s="204"/>
      <c r="P1225" s="204"/>
      <c r="Q1225" s="204"/>
      <c r="R1225" s="204"/>
      <c r="S1225" s="204"/>
      <c r="T1225" s="205"/>
      <c r="AT1225" s="206" t="s">
        <v>147</v>
      </c>
      <c r="AU1225" s="206" t="s">
        <v>145</v>
      </c>
      <c r="AV1225" s="13" t="s">
        <v>78</v>
      </c>
      <c r="AW1225" s="13" t="s">
        <v>30</v>
      </c>
      <c r="AX1225" s="13" t="s">
        <v>73</v>
      </c>
      <c r="AY1225" s="206" t="s">
        <v>137</v>
      </c>
    </row>
    <row r="1226" spans="1:65" s="13" customFormat="1" ht="11.25" x14ac:dyDescent="0.2">
      <c r="B1226" s="196"/>
      <c r="C1226" s="197"/>
      <c r="D1226" s="198" t="s">
        <v>147</v>
      </c>
      <c r="E1226" s="199" t="s">
        <v>1</v>
      </c>
      <c r="F1226" s="200" t="s">
        <v>170</v>
      </c>
      <c r="G1226" s="197"/>
      <c r="H1226" s="199" t="s">
        <v>1</v>
      </c>
      <c r="I1226" s="201"/>
      <c r="J1226" s="197"/>
      <c r="K1226" s="197"/>
      <c r="L1226" s="202"/>
      <c r="M1226" s="203"/>
      <c r="N1226" s="204"/>
      <c r="O1226" s="204"/>
      <c r="P1226" s="204"/>
      <c r="Q1226" s="204"/>
      <c r="R1226" s="204"/>
      <c r="S1226" s="204"/>
      <c r="T1226" s="205"/>
      <c r="AT1226" s="206" t="s">
        <v>147</v>
      </c>
      <c r="AU1226" s="206" t="s">
        <v>145</v>
      </c>
      <c r="AV1226" s="13" t="s">
        <v>78</v>
      </c>
      <c r="AW1226" s="13" t="s">
        <v>30</v>
      </c>
      <c r="AX1226" s="13" t="s">
        <v>73</v>
      </c>
      <c r="AY1226" s="206" t="s">
        <v>137</v>
      </c>
    </row>
    <row r="1227" spans="1:65" s="14" customFormat="1" ht="11.25" x14ac:dyDescent="0.2">
      <c r="B1227" s="207"/>
      <c r="C1227" s="208"/>
      <c r="D1227" s="198" t="s">
        <v>147</v>
      </c>
      <c r="E1227" s="209" t="s">
        <v>1</v>
      </c>
      <c r="F1227" s="210" t="s">
        <v>1704</v>
      </c>
      <c r="G1227" s="208"/>
      <c r="H1227" s="211">
        <v>5.58</v>
      </c>
      <c r="I1227" s="212"/>
      <c r="J1227" s="208"/>
      <c r="K1227" s="208"/>
      <c r="L1227" s="213"/>
      <c r="M1227" s="214"/>
      <c r="N1227" s="215"/>
      <c r="O1227" s="215"/>
      <c r="P1227" s="215"/>
      <c r="Q1227" s="215"/>
      <c r="R1227" s="215"/>
      <c r="S1227" s="215"/>
      <c r="T1227" s="216"/>
      <c r="AT1227" s="217" t="s">
        <v>147</v>
      </c>
      <c r="AU1227" s="217" t="s">
        <v>145</v>
      </c>
      <c r="AV1227" s="14" t="s">
        <v>145</v>
      </c>
      <c r="AW1227" s="14" t="s">
        <v>30</v>
      </c>
      <c r="AX1227" s="14" t="s">
        <v>73</v>
      </c>
      <c r="AY1227" s="217" t="s">
        <v>137</v>
      </c>
    </row>
    <row r="1228" spans="1:65" s="13" customFormat="1" ht="11.25" x14ac:dyDescent="0.2">
      <c r="B1228" s="196"/>
      <c r="C1228" s="197"/>
      <c r="D1228" s="198" t="s">
        <v>147</v>
      </c>
      <c r="E1228" s="199" t="s">
        <v>1</v>
      </c>
      <c r="F1228" s="200" t="s">
        <v>174</v>
      </c>
      <c r="G1228" s="197"/>
      <c r="H1228" s="199" t="s">
        <v>1</v>
      </c>
      <c r="I1228" s="201"/>
      <c r="J1228" s="197"/>
      <c r="K1228" s="197"/>
      <c r="L1228" s="202"/>
      <c r="M1228" s="203"/>
      <c r="N1228" s="204"/>
      <c r="O1228" s="204"/>
      <c r="P1228" s="204"/>
      <c r="Q1228" s="204"/>
      <c r="R1228" s="204"/>
      <c r="S1228" s="204"/>
      <c r="T1228" s="205"/>
      <c r="AT1228" s="206" t="s">
        <v>147</v>
      </c>
      <c r="AU1228" s="206" t="s">
        <v>145</v>
      </c>
      <c r="AV1228" s="13" t="s">
        <v>78</v>
      </c>
      <c r="AW1228" s="13" t="s">
        <v>30</v>
      </c>
      <c r="AX1228" s="13" t="s">
        <v>73</v>
      </c>
      <c r="AY1228" s="206" t="s">
        <v>137</v>
      </c>
    </row>
    <row r="1229" spans="1:65" s="14" customFormat="1" ht="11.25" x14ac:dyDescent="0.2">
      <c r="B1229" s="207"/>
      <c r="C1229" s="208"/>
      <c r="D1229" s="198" t="s">
        <v>147</v>
      </c>
      <c r="E1229" s="209" t="s">
        <v>1</v>
      </c>
      <c r="F1229" s="210" t="s">
        <v>1705</v>
      </c>
      <c r="G1229" s="208"/>
      <c r="H1229" s="211">
        <v>17.09</v>
      </c>
      <c r="I1229" s="212"/>
      <c r="J1229" s="208"/>
      <c r="K1229" s="208"/>
      <c r="L1229" s="213"/>
      <c r="M1229" s="214"/>
      <c r="N1229" s="215"/>
      <c r="O1229" s="215"/>
      <c r="P1229" s="215"/>
      <c r="Q1229" s="215"/>
      <c r="R1229" s="215"/>
      <c r="S1229" s="215"/>
      <c r="T1229" s="216"/>
      <c r="AT1229" s="217" t="s">
        <v>147</v>
      </c>
      <c r="AU1229" s="217" t="s">
        <v>145</v>
      </c>
      <c r="AV1229" s="14" t="s">
        <v>145</v>
      </c>
      <c r="AW1229" s="14" t="s">
        <v>30</v>
      </c>
      <c r="AX1229" s="14" t="s">
        <v>73</v>
      </c>
      <c r="AY1229" s="217" t="s">
        <v>137</v>
      </c>
    </row>
    <row r="1230" spans="1:65" s="13" customFormat="1" ht="11.25" x14ac:dyDescent="0.2">
      <c r="B1230" s="196"/>
      <c r="C1230" s="197"/>
      <c r="D1230" s="198" t="s">
        <v>147</v>
      </c>
      <c r="E1230" s="199" t="s">
        <v>1</v>
      </c>
      <c r="F1230" s="200" t="s">
        <v>176</v>
      </c>
      <c r="G1230" s="197"/>
      <c r="H1230" s="199" t="s">
        <v>1</v>
      </c>
      <c r="I1230" s="201"/>
      <c r="J1230" s="197"/>
      <c r="K1230" s="197"/>
      <c r="L1230" s="202"/>
      <c r="M1230" s="203"/>
      <c r="N1230" s="204"/>
      <c r="O1230" s="204"/>
      <c r="P1230" s="204"/>
      <c r="Q1230" s="204"/>
      <c r="R1230" s="204"/>
      <c r="S1230" s="204"/>
      <c r="T1230" s="205"/>
      <c r="AT1230" s="206" t="s">
        <v>147</v>
      </c>
      <c r="AU1230" s="206" t="s">
        <v>145</v>
      </c>
      <c r="AV1230" s="13" t="s">
        <v>78</v>
      </c>
      <c r="AW1230" s="13" t="s">
        <v>30</v>
      </c>
      <c r="AX1230" s="13" t="s">
        <v>73</v>
      </c>
      <c r="AY1230" s="206" t="s">
        <v>137</v>
      </c>
    </row>
    <row r="1231" spans="1:65" s="14" customFormat="1" ht="11.25" x14ac:dyDescent="0.2">
      <c r="B1231" s="207"/>
      <c r="C1231" s="208"/>
      <c r="D1231" s="198" t="s">
        <v>147</v>
      </c>
      <c r="E1231" s="209" t="s">
        <v>1</v>
      </c>
      <c r="F1231" s="210" t="s">
        <v>1706</v>
      </c>
      <c r="G1231" s="208"/>
      <c r="H1231" s="211">
        <v>14.234</v>
      </c>
      <c r="I1231" s="212"/>
      <c r="J1231" s="208"/>
      <c r="K1231" s="208"/>
      <c r="L1231" s="213"/>
      <c r="M1231" s="214"/>
      <c r="N1231" s="215"/>
      <c r="O1231" s="215"/>
      <c r="P1231" s="215"/>
      <c r="Q1231" s="215"/>
      <c r="R1231" s="215"/>
      <c r="S1231" s="215"/>
      <c r="T1231" s="216"/>
      <c r="AT1231" s="217" t="s">
        <v>147</v>
      </c>
      <c r="AU1231" s="217" t="s">
        <v>145</v>
      </c>
      <c r="AV1231" s="14" t="s">
        <v>145</v>
      </c>
      <c r="AW1231" s="14" t="s">
        <v>30</v>
      </c>
      <c r="AX1231" s="14" t="s">
        <v>73</v>
      </c>
      <c r="AY1231" s="217" t="s">
        <v>137</v>
      </c>
    </row>
    <row r="1232" spans="1:65" s="15" customFormat="1" ht="11.25" x14ac:dyDescent="0.2">
      <c r="B1232" s="218"/>
      <c r="C1232" s="219"/>
      <c r="D1232" s="198" t="s">
        <v>147</v>
      </c>
      <c r="E1232" s="220" t="s">
        <v>1</v>
      </c>
      <c r="F1232" s="221" t="s">
        <v>150</v>
      </c>
      <c r="G1232" s="219"/>
      <c r="H1232" s="222">
        <v>36.904000000000003</v>
      </c>
      <c r="I1232" s="223"/>
      <c r="J1232" s="219"/>
      <c r="K1232" s="219"/>
      <c r="L1232" s="224"/>
      <c r="M1232" s="225"/>
      <c r="N1232" s="226"/>
      <c r="O1232" s="226"/>
      <c r="P1232" s="226"/>
      <c r="Q1232" s="226"/>
      <c r="R1232" s="226"/>
      <c r="S1232" s="226"/>
      <c r="T1232" s="227"/>
      <c r="AT1232" s="228" t="s">
        <v>147</v>
      </c>
      <c r="AU1232" s="228" t="s">
        <v>145</v>
      </c>
      <c r="AV1232" s="15" t="s">
        <v>144</v>
      </c>
      <c r="AW1232" s="15" t="s">
        <v>30</v>
      </c>
      <c r="AX1232" s="15" t="s">
        <v>78</v>
      </c>
      <c r="AY1232" s="228" t="s">
        <v>137</v>
      </c>
    </row>
    <row r="1233" spans="1:65" s="14" customFormat="1" ht="11.25" x14ac:dyDescent="0.2">
      <c r="B1233" s="207"/>
      <c r="C1233" s="208"/>
      <c r="D1233" s="198" t="s">
        <v>147</v>
      </c>
      <c r="E1233" s="208"/>
      <c r="F1233" s="210" t="s">
        <v>1711</v>
      </c>
      <c r="G1233" s="208"/>
      <c r="H1233" s="211">
        <v>38.749000000000002</v>
      </c>
      <c r="I1233" s="212"/>
      <c r="J1233" s="208"/>
      <c r="K1233" s="208"/>
      <c r="L1233" s="213"/>
      <c r="M1233" s="214"/>
      <c r="N1233" s="215"/>
      <c r="O1233" s="215"/>
      <c r="P1233" s="215"/>
      <c r="Q1233" s="215"/>
      <c r="R1233" s="215"/>
      <c r="S1233" s="215"/>
      <c r="T1233" s="216"/>
      <c r="AT1233" s="217" t="s">
        <v>147</v>
      </c>
      <c r="AU1233" s="217" t="s">
        <v>145</v>
      </c>
      <c r="AV1233" s="14" t="s">
        <v>145</v>
      </c>
      <c r="AW1233" s="14" t="s">
        <v>4</v>
      </c>
      <c r="AX1233" s="14" t="s">
        <v>78</v>
      </c>
      <c r="AY1233" s="217" t="s">
        <v>137</v>
      </c>
    </row>
    <row r="1234" spans="1:65" s="2" customFormat="1" ht="24.2" customHeight="1" x14ac:dyDescent="0.2">
      <c r="A1234" s="34"/>
      <c r="B1234" s="35"/>
      <c r="C1234" s="182" t="s">
        <v>1712</v>
      </c>
      <c r="D1234" s="182" t="s">
        <v>140</v>
      </c>
      <c r="E1234" s="183" t="s">
        <v>1713</v>
      </c>
      <c r="F1234" s="184" t="s">
        <v>1714</v>
      </c>
      <c r="G1234" s="185" t="s">
        <v>373</v>
      </c>
      <c r="H1234" s="186">
        <v>8.9999999999999993E-3</v>
      </c>
      <c r="I1234" s="187"/>
      <c r="J1234" s="188">
        <f>ROUND(I1234*H1234,2)</f>
        <v>0</v>
      </c>
      <c r="K1234" s="189"/>
      <c r="L1234" s="39"/>
      <c r="M1234" s="190" t="s">
        <v>1</v>
      </c>
      <c r="N1234" s="191" t="s">
        <v>39</v>
      </c>
      <c r="O1234" s="71"/>
      <c r="P1234" s="192">
        <f>O1234*H1234</f>
        <v>0</v>
      </c>
      <c r="Q1234" s="192">
        <v>0</v>
      </c>
      <c r="R1234" s="192">
        <f>Q1234*H1234</f>
        <v>0</v>
      </c>
      <c r="S1234" s="192">
        <v>0</v>
      </c>
      <c r="T1234" s="193">
        <f>S1234*H1234</f>
        <v>0</v>
      </c>
      <c r="U1234" s="34"/>
      <c r="V1234" s="34"/>
      <c r="W1234" s="34"/>
      <c r="X1234" s="34"/>
      <c r="Y1234" s="34"/>
      <c r="Z1234" s="34"/>
      <c r="AA1234" s="34"/>
      <c r="AB1234" s="34"/>
      <c r="AC1234" s="34"/>
      <c r="AD1234" s="34"/>
      <c r="AE1234" s="34"/>
      <c r="AR1234" s="194" t="s">
        <v>232</v>
      </c>
      <c r="AT1234" s="194" t="s">
        <v>140</v>
      </c>
      <c r="AU1234" s="194" t="s">
        <v>145</v>
      </c>
      <c r="AY1234" s="17" t="s">
        <v>137</v>
      </c>
      <c r="BE1234" s="195">
        <f>IF(N1234="základní",J1234,0)</f>
        <v>0</v>
      </c>
      <c r="BF1234" s="195">
        <f>IF(N1234="snížená",J1234,0)</f>
        <v>0</v>
      </c>
      <c r="BG1234" s="195">
        <f>IF(N1234="zákl. přenesená",J1234,0)</f>
        <v>0</v>
      </c>
      <c r="BH1234" s="195">
        <f>IF(N1234="sníž. přenesená",J1234,0)</f>
        <v>0</v>
      </c>
      <c r="BI1234" s="195">
        <f>IF(N1234="nulová",J1234,0)</f>
        <v>0</v>
      </c>
      <c r="BJ1234" s="17" t="s">
        <v>145</v>
      </c>
      <c r="BK1234" s="195">
        <f>ROUND(I1234*H1234,2)</f>
        <v>0</v>
      </c>
      <c r="BL1234" s="17" t="s">
        <v>232</v>
      </c>
      <c r="BM1234" s="194" t="s">
        <v>1715</v>
      </c>
    </row>
    <row r="1235" spans="1:65" s="2" customFormat="1" ht="33" customHeight="1" x14ac:dyDescent="0.2">
      <c r="A1235" s="34"/>
      <c r="B1235" s="35"/>
      <c r="C1235" s="182" t="s">
        <v>1716</v>
      </c>
      <c r="D1235" s="182" t="s">
        <v>140</v>
      </c>
      <c r="E1235" s="183" t="s">
        <v>1717</v>
      </c>
      <c r="F1235" s="184" t="s">
        <v>1718</v>
      </c>
      <c r="G1235" s="185" t="s">
        <v>373</v>
      </c>
      <c r="H1235" s="186">
        <v>1.7999999999999999E-2</v>
      </c>
      <c r="I1235" s="187"/>
      <c r="J1235" s="188">
        <f>ROUND(I1235*H1235,2)</f>
        <v>0</v>
      </c>
      <c r="K1235" s="189"/>
      <c r="L1235" s="39"/>
      <c r="M1235" s="190" t="s">
        <v>1</v>
      </c>
      <c r="N1235" s="191" t="s">
        <v>39</v>
      </c>
      <c r="O1235" s="71"/>
      <c r="P1235" s="192">
        <f>O1235*H1235</f>
        <v>0</v>
      </c>
      <c r="Q1235" s="192">
        <v>0</v>
      </c>
      <c r="R1235" s="192">
        <f>Q1235*H1235</f>
        <v>0</v>
      </c>
      <c r="S1235" s="192">
        <v>0</v>
      </c>
      <c r="T1235" s="193">
        <f>S1235*H1235</f>
        <v>0</v>
      </c>
      <c r="U1235" s="34"/>
      <c r="V1235" s="34"/>
      <c r="W1235" s="34"/>
      <c r="X1235" s="34"/>
      <c r="Y1235" s="34"/>
      <c r="Z1235" s="34"/>
      <c r="AA1235" s="34"/>
      <c r="AB1235" s="34"/>
      <c r="AC1235" s="34"/>
      <c r="AD1235" s="34"/>
      <c r="AE1235" s="34"/>
      <c r="AR1235" s="194" t="s">
        <v>232</v>
      </c>
      <c r="AT1235" s="194" t="s">
        <v>140</v>
      </c>
      <c r="AU1235" s="194" t="s">
        <v>145</v>
      </c>
      <c r="AY1235" s="17" t="s">
        <v>137</v>
      </c>
      <c r="BE1235" s="195">
        <f>IF(N1235="základní",J1235,0)</f>
        <v>0</v>
      </c>
      <c r="BF1235" s="195">
        <f>IF(N1235="snížená",J1235,0)</f>
        <v>0</v>
      </c>
      <c r="BG1235" s="195">
        <f>IF(N1235="zákl. přenesená",J1235,0)</f>
        <v>0</v>
      </c>
      <c r="BH1235" s="195">
        <f>IF(N1235="sníž. přenesená",J1235,0)</f>
        <v>0</v>
      </c>
      <c r="BI1235" s="195">
        <f>IF(N1235="nulová",J1235,0)</f>
        <v>0</v>
      </c>
      <c r="BJ1235" s="17" t="s">
        <v>145</v>
      </c>
      <c r="BK1235" s="195">
        <f>ROUND(I1235*H1235,2)</f>
        <v>0</v>
      </c>
      <c r="BL1235" s="17" t="s">
        <v>232</v>
      </c>
      <c r="BM1235" s="194" t="s">
        <v>1719</v>
      </c>
    </row>
    <row r="1236" spans="1:65" s="14" customFormat="1" ht="11.25" x14ac:dyDescent="0.2">
      <c r="B1236" s="207"/>
      <c r="C1236" s="208"/>
      <c r="D1236" s="198" t="s">
        <v>147</v>
      </c>
      <c r="E1236" s="208"/>
      <c r="F1236" s="210" t="s">
        <v>893</v>
      </c>
      <c r="G1236" s="208"/>
      <c r="H1236" s="211">
        <v>1.7999999999999999E-2</v>
      </c>
      <c r="I1236" s="212"/>
      <c r="J1236" s="208"/>
      <c r="K1236" s="208"/>
      <c r="L1236" s="213"/>
      <c r="M1236" s="214"/>
      <c r="N1236" s="215"/>
      <c r="O1236" s="215"/>
      <c r="P1236" s="215"/>
      <c r="Q1236" s="215"/>
      <c r="R1236" s="215"/>
      <c r="S1236" s="215"/>
      <c r="T1236" s="216"/>
      <c r="AT1236" s="217" t="s">
        <v>147</v>
      </c>
      <c r="AU1236" s="217" t="s">
        <v>145</v>
      </c>
      <c r="AV1236" s="14" t="s">
        <v>145</v>
      </c>
      <c r="AW1236" s="14" t="s">
        <v>4</v>
      </c>
      <c r="AX1236" s="14" t="s">
        <v>78</v>
      </c>
      <c r="AY1236" s="217" t="s">
        <v>137</v>
      </c>
    </row>
    <row r="1237" spans="1:65" s="12" customFormat="1" ht="22.9" customHeight="1" x14ac:dyDescent="0.2">
      <c r="B1237" s="166"/>
      <c r="C1237" s="167"/>
      <c r="D1237" s="168" t="s">
        <v>72</v>
      </c>
      <c r="E1237" s="180" t="s">
        <v>1720</v>
      </c>
      <c r="F1237" s="180" t="s">
        <v>1721</v>
      </c>
      <c r="G1237" s="167"/>
      <c r="H1237" s="167"/>
      <c r="I1237" s="170"/>
      <c r="J1237" s="181">
        <f>BK1237</f>
        <v>0</v>
      </c>
      <c r="K1237" s="167"/>
      <c r="L1237" s="172"/>
      <c r="M1237" s="173"/>
      <c r="N1237" s="174"/>
      <c r="O1237" s="174"/>
      <c r="P1237" s="175">
        <f>SUM(P1238:P1301)</f>
        <v>0</v>
      </c>
      <c r="Q1237" s="174"/>
      <c r="R1237" s="175">
        <f>SUM(R1238:R1301)</f>
        <v>0.44540952</v>
      </c>
      <c r="S1237" s="174"/>
      <c r="T1237" s="176">
        <f>SUM(T1238:T1301)</f>
        <v>0.1027875</v>
      </c>
      <c r="AR1237" s="177" t="s">
        <v>145</v>
      </c>
      <c r="AT1237" s="178" t="s">
        <v>72</v>
      </c>
      <c r="AU1237" s="178" t="s">
        <v>78</v>
      </c>
      <c r="AY1237" s="177" t="s">
        <v>137</v>
      </c>
      <c r="BK1237" s="179">
        <f>SUM(BK1238:BK1301)</f>
        <v>0</v>
      </c>
    </row>
    <row r="1238" spans="1:65" s="2" customFormat="1" ht="24.2" customHeight="1" x14ac:dyDescent="0.2">
      <c r="A1238" s="34"/>
      <c r="B1238" s="35"/>
      <c r="C1238" s="182" t="s">
        <v>1722</v>
      </c>
      <c r="D1238" s="182" t="s">
        <v>140</v>
      </c>
      <c r="E1238" s="183" t="s">
        <v>1723</v>
      </c>
      <c r="F1238" s="184" t="s">
        <v>1724</v>
      </c>
      <c r="G1238" s="185" t="s">
        <v>154</v>
      </c>
      <c r="H1238" s="186">
        <v>37.149000000000001</v>
      </c>
      <c r="I1238" s="187"/>
      <c r="J1238" s="188">
        <f>ROUND(I1238*H1238,2)</f>
        <v>0</v>
      </c>
      <c r="K1238" s="189"/>
      <c r="L1238" s="39"/>
      <c r="M1238" s="190" t="s">
        <v>1</v>
      </c>
      <c r="N1238" s="191" t="s">
        <v>39</v>
      </c>
      <c r="O1238" s="71"/>
      <c r="P1238" s="192">
        <f>O1238*H1238</f>
        <v>0</v>
      </c>
      <c r="Q1238" s="192">
        <v>0</v>
      </c>
      <c r="R1238" s="192">
        <f>Q1238*H1238</f>
        <v>0</v>
      </c>
      <c r="S1238" s="192">
        <v>0</v>
      </c>
      <c r="T1238" s="193">
        <f>S1238*H1238</f>
        <v>0</v>
      </c>
      <c r="U1238" s="34"/>
      <c r="V1238" s="34"/>
      <c r="W1238" s="34"/>
      <c r="X1238" s="34"/>
      <c r="Y1238" s="34"/>
      <c r="Z1238" s="34"/>
      <c r="AA1238" s="34"/>
      <c r="AB1238" s="34"/>
      <c r="AC1238" s="34"/>
      <c r="AD1238" s="34"/>
      <c r="AE1238" s="34"/>
      <c r="AR1238" s="194" t="s">
        <v>232</v>
      </c>
      <c r="AT1238" s="194" t="s">
        <v>140</v>
      </c>
      <c r="AU1238" s="194" t="s">
        <v>145</v>
      </c>
      <c r="AY1238" s="17" t="s">
        <v>137</v>
      </c>
      <c r="BE1238" s="195">
        <f>IF(N1238="základní",J1238,0)</f>
        <v>0</v>
      </c>
      <c r="BF1238" s="195">
        <f>IF(N1238="snížená",J1238,0)</f>
        <v>0</v>
      </c>
      <c r="BG1238" s="195">
        <f>IF(N1238="zákl. přenesená",J1238,0)</f>
        <v>0</v>
      </c>
      <c r="BH1238" s="195">
        <f>IF(N1238="sníž. přenesená",J1238,0)</f>
        <v>0</v>
      </c>
      <c r="BI1238" s="195">
        <f>IF(N1238="nulová",J1238,0)</f>
        <v>0</v>
      </c>
      <c r="BJ1238" s="17" t="s">
        <v>145</v>
      </c>
      <c r="BK1238" s="195">
        <f>ROUND(I1238*H1238,2)</f>
        <v>0</v>
      </c>
      <c r="BL1238" s="17" t="s">
        <v>232</v>
      </c>
      <c r="BM1238" s="194" t="s">
        <v>1725</v>
      </c>
    </row>
    <row r="1239" spans="1:65" s="13" customFormat="1" ht="11.25" x14ac:dyDescent="0.2">
      <c r="B1239" s="196"/>
      <c r="C1239" s="197"/>
      <c r="D1239" s="198" t="s">
        <v>147</v>
      </c>
      <c r="E1239" s="199" t="s">
        <v>1</v>
      </c>
      <c r="F1239" s="200" t="s">
        <v>170</v>
      </c>
      <c r="G1239" s="197"/>
      <c r="H1239" s="199" t="s">
        <v>1</v>
      </c>
      <c r="I1239" s="201"/>
      <c r="J1239" s="197"/>
      <c r="K1239" s="197"/>
      <c r="L1239" s="202"/>
      <c r="M1239" s="203"/>
      <c r="N1239" s="204"/>
      <c r="O1239" s="204"/>
      <c r="P1239" s="204"/>
      <c r="Q1239" s="204"/>
      <c r="R1239" s="204"/>
      <c r="S1239" s="204"/>
      <c r="T1239" s="205"/>
      <c r="AT1239" s="206" t="s">
        <v>147</v>
      </c>
      <c r="AU1239" s="206" t="s">
        <v>145</v>
      </c>
      <c r="AV1239" s="13" t="s">
        <v>78</v>
      </c>
      <c r="AW1239" s="13" t="s">
        <v>30</v>
      </c>
      <c r="AX1239" s="13" t="s">
        <v>73</v>
      </c>
      <c r="AY1239" s="206" t="s">
        <v>137</v>
      </c>
    </row>
    <row r="1240" spans="1:65" s="14" customFormat="1" ht="11.25" x14ac:dyDescent="0.2">
      <c r="B1240" s="207"/>
      <c r="C1240" s="208"/>
      <c r="D1240" s="198" t="s">
        <v>147</v>
      </c>
      <c r="E1240" s="209" t="s">
        <v>1</v>
      </c>
      <c r="F1240" s="210" t="s">
        <v>171</v>
      </c>
      <c r="G1240" s="208"/>
      <c r="H1240" s="211">
        <v>3.3180000000000001</v>
      </c>
      <c r="I1240" s="212"/>
      <c r="J1240" s="208"/>
      <c r="K1240" s="208"/>
      <c r="L1240" s="213"/>
      <c r="M1240" s="214"/>
      <c r="N1240" s="215"/>
      <c r="O1240" s="215"/>
      <c r="P1240" s="215"/>
      <c r="Q1240" s="215"/>
      <c r="R1240" s="215"/>
      <c r="S1240" s="215"/>
      <c r="T1240" s="216"/>
      <c r="AT1240" s="217" t="s">
        <v>147</v>
      </c>
      <c r="AU1240" s="217" t="s">
        <v>145</v>
      </c>
      <c r="AV1240" s="14" t="s">
        <v>145</v>
      </c>
      <c r="AW1240" s="14" t="s">
        <v>30</v>
      </c>
      <c r="AX1240" s="14" t="s">
        <v>73</v>
      </c>
      <c r="AY1240" s="217" t="s">
        <v>137</v>
      </c>
    </row>
    <row r="1241" spans="1:65" s="13" customFormat="1" ht="11.25" x14ac:dyDescent="0.2">
      <c r="B1241" s="196"/>
      <c r="C1241" s="197"/>
      <c r="D1241" s="198" t="s">
        <v>147</v>
      </c>
      <c r="E1241" s="199" t="s">
        <v>1</v>
      </c>
      <c r="F1241" s="200" t="s">
        <v>174</v>
      </c>
      <c r="G1241" s="197"/>
      <c r="H1241" s="199" t="s">
        <v>1</v>
      </c>
      <c r="I1241" s="201"/>
      <c r="J1241" s="197"/>
      <c r="K1241" s="197"/>
      <c r="L1241" s="202"/>
      <c r="M1241" s="203"/>
      <c r="N1241" s="204"/>
      <c r="O1241" s="204"/>
      <c r="P1241" s="204"/>
      <c r="Q1241" s="204"/>
      <c r="R1241" s="204"/>
      <c r="S1241" s="204"/>
      <c r="T1241" s="205"/>
      <c r="AT1241" s="206" t="s">
        <v>147</v>
      </c>
      <c r="AU1241" s="206" t="s">
        <v>145</v>
      </c>
      <c r="AV1241" s="13" t="s">
        <v>78</v>
      </c>
      <c r="AW1241" s="13" t="s">
        <v>30</v>
      </c>
      <c r="AX1241" s="13" t="s">
        <v>73</v>
      </c>
      <c r="AY1241" s="206" t="s">
        <v>137</v>
      </c>
    </row>
    <row r="1242" spans="1:65" s="14" customFormat="1" ht="11.25" x14ac:dyDescent="0.2">
      <c r="B1242" s="207"/>
      <c r="C1242" s="208"/>
      <c r="D1242" s="198" t="s">
        <v>147</v>
      </c>
      <c r="E1242" s="209" t="s">
        <v>1</v>
      </c>
      <c r="F1242" s="210" t="s">
        <v>175</v>
      </c>
      <c r="G1242" s="208"/>
      <c r="H1242" s="211">
        <v>21.07</v>
      </c>
      <c r="I1242" s="212"/>
      <c r="J1242" s="208"/>
      <c r="K1242" s="208"/>
      <c r="L1242" s="213"/>
      <c r="M1242" s="214"/>
      <c r="N1242" s="215"/>
      <c r="O1242" s="215"/>
      <c r="P1242" s="215"/>
      <c r="Q1242" s="215"/>
      <c r="R1242" s="215"/>
      <c r="S1242" s="215"/>
      <c r="T1242" s="216"/>
      <c r="AT1242" s="217" t="s">
        <v>147</v>
      </c>
      <c r="AU1242" s="217" t="s">
        <v>145</v>
      </c>
      <c r="AV1242" s="14" t="s">
        <v>145</v>
      </c>
      <c r="AW1242" s="14" t="s">
        <v>30</v>
      </c>
      <c r="AX1242" s="14" t="s">
        <v>73</v>
      </c>
      <c r="AY1242" s="217" t="s">
        <v>137</v>
      </c>
    </row>
    <row r="1243" spans="1:65" s="13" customFormat="1" ht="11.25" x14ac:dyDescent="0.2">
      <c r="B1243" s="196"/>
      <c r="C1243" s="197"/>
      <c r="D1243" s="198" t="s">
        <v>147</v>
      </c>
      <c r="E1243" s="199" t="s">
        <v>1</v>
      </c>
      <c r="F1243" s="200" t="s">
        <v>176</v>
      </c>
      <c r="G1243" s="197"/>
      <c r="H1243" s="199" t="s">
        <v>1</v>
      </c>
      <c r="I1243" s="201"/>
      <c r="J1243" s="197"/>
      <c r="K1243" s="197"/>
      <c r="L1243" s="202"/>
      <c r="M1243" s="203"/>
      <c r="N1243" s="204"/>
      <c r="O1243" s="204"/>
      <c r="P1243" s="204"/>
      <c r="Q1243" s="204"/>
      <c r="R1243" s="204"/>
      <c r="S1243" s="204"/>
      <c r="T1243" s="205"/>
      <c r="AT1243" s="206" t="s">
        <v>147</v>
      </c>
      <c r="AU1243" s="206" t="s">
        <v>145</v>
      </c>
      <c r="AV1243" s="13" t="s">
        <v>78</v>
      </c>
      <c r="AW1243" s="13" t="s">
        <v>30</v>
      </c>
      <c r="AX1243" s="13" t="s">
        <v>73</v>
      </c>
      <c r="AY1243" s="206" t="s">
        <v>137</v>
      </c>
    </row>
    <row r="1244" spans="1:65" s="14" customFormat="1" ht="11.25" x14ac:dyDescent="0.2">
      <c r="B1244" s="207"/>
      <c r="C1244" s="208"/>
      <c r="D1244" s="198" t="s">
        <v>147</v>
      </c>
      <c r="E1244" s="209" t="s">
        <v>1</v>
      </c>
      <c r="F1244" s="210" t="s">
        <v>177</v>
      </c>
      <c r="G1244" s="208"/>
      <c r="H1244" s="211">
        <v>12.760999999999999</v>
      </c>
      <c r="I1244" s="212"/>
      <c r="J1244" s="208"/>
      <c r="K1244" s="208"/>
      <c r="L1244" s="213"/>
      <c r="M1244" s="214"/>
      <c r="N1244" s="215"/>
      <c r="O1244" s="215"/>
      <c r="P1244" s="215"/>
      <c r="Q1244" s="215"/>
      <c r="R1244" s="215"/>
      <c r="S1244" s="215"/>
      <c r="T1244" s="216"/>
      <c r="AT1244" s="217" t="s">
        <v>147</v>
      </c>
      <c r="AU1244" s="217" t="s">
        <v>145</v>
      </c>
      <c r="AV1244" s="14" t="s">
        <v>145</v>
      </c>
      <c r="AW1244" s="14" t="s">
        <v>30</v>
      </c>
      <c r="AX1244" s="14" t="s">
        <v>73</v>
      </c>
      <c r="AY1244" s="217" t="s">
        <v>137</v>
      </c>
    </row>
    <row r="1245" spans="1:65" s="15" customFormat="1" ht="11.25" x14ac:dyDescent="0.2">
      <c r="B1245" s="218"/>
      <c r="C1245" s="219"/>
      <c r="D1245" s="198" t="s">
        <v>147</v>
      </c>
      <c r="E1245" s="220" t="s">
        <v>1</v>
      </c>
      <c r="F1245" s="221" t="s">
        <v>150</v>
      </c>
      <c r="G1245" s="219"/>
      <c r="H1245" s="222">
        <v>37.149000000000001</v>
      </c>
      <c r="I1245" s="223"/>
      <c r="J1245" s="219"/>
      <c r="K1245" s="219"/>
      <c r="L1245" s="224"/>
      <c r="M1245" s="225"/>
      <c r="N1245" s="226"/>
      <c r="O1245" s="226"/>
      <c r="P1245" s="226"/>
      <c r="Q1245" s="226"/>
      <c r="R1245" s="226"/>
      <c r="S1245" s="226"/>
      <c r="T1245" s="227"/>
      <c r="AT1245" s="228" t="s">
        <v>147</v>
      </c>
      <c r="AU1245" s="228" t="s">
        <v>145</v>
      </c>
      <c r="AV1245" s="15" t="s">
        <v>144</v>
      </c>
      <c r="AW1245" s="15" t="s">
        <v>30</v>
      </c>
      <c r="AX1245" s="15" t="s">
        <v>78</v>
      </c>
      <c r="AY1245" s="228" t="s">
        <v>137</v>
      </c>
    </row>
    <row r="1246" spans="1:65" s="2" customFormat="1" ht="16.5" customHeight="1" x14ac:dyDescent="0.2">
      <c r="A1246" s="34"/>
      <c r="B1246" s="35"/>
      <c r="C1246" s="182" t="s">
        <v>1726</v>
      </c>
      <c r="D1246" s="182" t="s">
        <v>140</v>
      </c>
      <c r="E1246" s="183" t="s">
        <v>1727</v>
      </c>
      <c r="F1246" s="184" t="s">
        <v>1728</v>
      </c>
      <c r="G1246" s="185" t="s">
        <v>154</v>
      </c>
      <c r="H1246" s="186">
        <v>37.149000000000001</v>
      </c>
      <c r="I1246" s="187"/>
      <c r="J1246" s="188">
        <f>ROUND(I1246*H1246,2)</f>
        <v>0</v>
      </c>
      <c r="K1246" s="189"/>
      <c r="L1246" s="39"/>
      <c r="M1246" s="190" t="s">
        <v>1</v>
      </c>
      <c r="N1246" s="191" t="s">
        <v>39</v>
      </c>
      <c r="O1246" s="71"/>
      <c r="P1246" s="192">
        <f>O1246*H1246</f>
        <v>0</v>
      </c>
      <c r="Q1246" s="192">
        <v>0</v>
      </c>
      <c r="R1246" s="192">
        <f>Q1246*H1246</f>
        <v>0</v>
      </c>
      <c r="S1246" s="192">
        <v>0</v>
      </c>
      <c r="T1246" s="193">
        <f>S1246*H1246</f>
        <v>0</v>
      </c>
      <c r="U1246" s="34"/>
      <c r="V1246" s="34"/>
      <c r="W1246" s="34"/>
      <c r="X1246" s="34"/>
      <c r="Y1246" s="34"/>
      <c r="Z1246" s="34"/>
      <c r="AA1246" s="34"/>
      <c r="AB1246" s="34"/>
      <c r="AC1246" s="34"/>
      <c r="AD1246" s="34"/>
      <c r="AE1246" s="34"/>
      <c r="AR1246" s="194" t="s">
        <v>232</v>
      </c>
      <c r="AT1246" s="194" t="s">
        <v>140</v>
      </c>
      <c r="AU1246" s="194" t="s">
        <v>145</v>
      </c>
      <c r="AY1246" s="17" t="s">
        <v>137</v>
      </c>
      <c r="BE1246" s="195">
        <f>IF(N1246="základní",J1246,0)</f>
        <v>0</v>
      </c>
      <c r="BF1246" s="195">
        <f>IF(N1246="snížená",J1246,0)</f>
        <v>0</v>
      </c>
      <c r="BG1246" s="195">
        <f>IF(N1246="zákl. přenesená",J1246,0)</f>
        <v>0</v>
      </c>
      <c r="BH1246" s="195">
        <f>IF(N1246="sníž. přenesená",J1246,0)</f>
        <v>0</v>
      </c>
      <c r="BI1246" s="195">
        <f>IF(N1246="nulová",J1246,0)</f>
        <v>0</v>
      </c>
      <c r="BJ1246" s="17" t="s">
        <v>145</v>
      </c>
      <c r="BK1246" s="195">
        <f>ROUND(I1246*H1246,2)</f>
        <v>0</v>
      </c>
      <c r="BL1246" s="17" t="s">
        <v>232</v>
      </c>
      <c r="BM1246" s="194" t="s">
        <v>1729</v>
      </c>
    </row>
    <row r="1247" spans="1:65" s="13" customFormat="1" ht="11.25" x14ac:dyDescent="0.2">
      <c r="B1247" s="196"/>
      <c r="C1247" s="197"/>
      <c r="D1247" s="198" t="s">
        <v>147</v>
      </c>
      <c r="E1247" s="199" t="s">
        <v>1</v>
      </c>
      <c r="F1247" s="200" t="s">
        <v>170</v>
      </c>
      <c r="G1247" s="197"/>
      <c r="H1247" s="199" t="s">
        <v>1</v>
      </c>
      <c r="I1247" s="201"/>
      <c r="J1247" s="197"/>
      <c r="K1247" s="197"/>
      <c r="L1247" s="202"/>
      <c r="M1247" s="203"/>
      <c r="N1247" s="204"/>
      <c r="O1247" s="204"/>
      <c r="P1247" s="204"/>
      <c r="Q1247" s="204"/>
      <c r="R1247" s="204"/>
      <c r="S1247" s="204"/>
      <c r="T1247" s="205"/>
      <c r="AT1247" s="206" t="s">
        <v>147</v>
      </c>
      <c r="AU1247" s="206" t="s">
        <v>145</v>
      </c>
      <c r="AV1247" s="13" t="s">
        <v>78</v>
      </c>
      <c r="AW1247" s="13" t="s">
        <v>30</v>
      </c>
      <c r="AX1247" s="13" t="s">
        <v>73</v>
      </c>
      <c r="AY1247" s="206" t="s">
        <v>137</v>
      </c>
    </row>
    <row r="1248" spans="1:65" s="14" customFormat="1" ht="11.25" x14ac:dyDescent="0.2">
      <c r="B1248" s="207"/>
      <c r="C1248" s="208"/>
      <c r="D1248" s="198" t="s">
        <v>147</v>
      </c>
      <c r="E1248" s="209" t="s">
        <v>1</v>
      </c>
      <c r="F1248" s="210" t="s">
        <v>171</v>
      </c>
      <c r="G1248" s="208"/>
      <c r="H1248" s="211">
        <v>3.3180000000000001</v>
      </c>
      <c r="I1248" s="212"/>
      <c r="J1248" s="208"/>
      <c r="K1248" s="208"/>
      <c r="L1248" s="213"/>
      <c r="M1248" s="214"/>
      <c r="N1248" s="215"/>
      <c r="O1248" s="215"/>
      <c r="P1248" s="215"/>
      <c r="Q1248" s="215"/>
      <c r="R1248" s="215"/>
      <c r="S1248" s="215"/>
      <c r="T1248" s="216"/>
      <c r="AT1248" s="217" t="s">
        <v>147</v>
      </c>
      <c r="AU1248" s="217" t="s">
        <v>145</v>
      </c>
      <c r="AV1248" s="14" t="s">
        <v>145</v>
      </c>
      <c r="AW1248" s="14" t="s">
        <v>30</v>
      </c>
      <c r="AX1248" s="14" t="s">
        <v>73</v>
      </c>
      <c r="AY1248" s="217" t="s">
        <v>137</v>
      </c>
    </row>
    <row r="1249" spans="1:65" s="13" customFormat="1" ht="11.25" x14ac:dyDescent="0.2">
      <c r="B1249" s="196"/>
      <c r="C1249" s="197"/>
      <c r="D1249" s="198" t="s">
        <v>147</v>
      </c>
      <c r="E1249" s="199" t="s">
        <v>1</v>
      </c>
      <c r="F1249" s="200" t="s">
        <v>174</v>
      </c>
      <c r="G1249" s="197"/>
      <c r="H1249" s="199" t="s">
        <v>1</v>
      </c>
      <c r="I1249" s="201"/>
      <c r="J1249" s="197"/>
      <c r="K1249" s="197"/>
      <c r="L1249" s="202"/>
      <c r="M1249" s="203"/>
      <c r="N1249" s="204"/>
      <c r="O1249" s="204"/>
      <c r="P1249" s="204"/>
      <c r="Q1249" s="204"/>
      <c r="R1249" s="204"/>
      <c r="S1249" s="204"/>
      <c r="T1249" s="205"/>
      <c r="AT1249" s="206" t="s">
        <v>147</v>
      </c>
      <c r="AU1249" s="206" t="s">
        <v>145</v>
      </c>
      <c r="AV1249" s="13" t="s">
        <v>78</v>
      </c>
      <c r="AW1249" s="13" t="s">
        <v>30</v>
      </c>
      <c r="AX1249" s="13" t="s">
        <v>73</v>
      </c>
      <c r="AY1249" s="206" t="s">
        <v>137</v>
      </c>
    </row>
    <row r="1250" spans="1:65" s="14" customFormat="1" ht="11.25" x14ac:dyDescent="0.2">
      <c r="B1250" s="207"/>
      <c r="C1250" s="208"/>
      <c r="D1250" s="198" t="s">
        <v>147</v>
      </c>
      <c r="E1250" s="209" t="s">
        <v>1</v>
      </c>
      <c r="F1250" s="210" t="s">
        <v>175</v>
      </c>
      <c r="G1250" s="208"/>
      <c r="H1250" s="211">
        <v>21.07</v>
      </c>
      <c r="I1250" s="212"/>
      <c r="J1250" s="208"/>
      <c r="K1250" s="208"/>
      <c r="L1250" s="213"/>
      <c r="M1250" s="214"/>
      <c r="N1250" s="215"/>
      <c r="O1250" s="215"/>
      <c r="P1250" s="215"/>
      <c r="Q1250" s="215"/>
      <c r="R1250" s="215"/>
      <c r="S1250" s="215"/>
      <c r="T1250" s="216"/>
      <c r="AT1250" s="217" t="s">
        <v>147</v>
      </c>
      <c r="AU1250" s="217" t="s">
        <v>145</v>
      </c>
      <c r="AV1250" s="14" t="s">
        <v>145</v>
      </c>
      <c r="AW1250" s="14" t="s">
        <v>30</v>
      </c>
      <c r="AX1250" s="14" t="s">
        <v>73</v>
      </c>
      <c r="AY1250" s="217" t="s">
        <v>137</v>
      </c>
    </row>
    <row r="1251" spans="1:65" s="13" customFormat="1" ht="11.25" x14ac:dyDescent="0.2">
      <c r="B1251" s="196"/>
      <c r="C1251" s="197"/>
      <c r="D1251" s="198" t="s">
        <v>147</v>
      </c>
      <c r="E1251" s="199" t="s">
        <v>1</v>
      </c>
      <c r="F1251" s="200" t="s">
        <v>176</v>
      </c>
      <c r="G1251" s="197"/>
      <c r="H1251" s="199" t="s">
        <v>1</v>
      </c>
      <c r="I1251" s="201"/>
      <c r="J1251" s="197"/>
      <c r="K1251" s="197"/>
      <c r="L1251" s="202"/>
      <c r="M1251" s="203"/>
      <c r="N1251" s="204"/>
      <c r="O1251" s="204"/>
      <c r="P1251" s="204"/>
      <c r="Q1251" s="204"/>
      <c r="R1251" s="204"/>
      <c r="S1251" s="204"/>
      <c r="T1251" s="205"/>
      <c r="AT1251" s="206" t="s">
        <v>147</v>
      </c>
      <c r="AU1251" s="206" t="s">
        <v>145</v>
      </c>
      <c r="AV1251" s="13" t="s">
        <v>78</v>
      </c>
      <c r="AW1251" s="13" t="s">
        <v>30</v>
      </c>
      <c r="AX1251" s="13" t="s">
        <v>73</v>
      </c>
      <c r="AY1251" s="206" t="s">
        <v>137</v>
      </c>
    </row>
    <row r="1252" spans="1:65" s="14" customFormat="1" ht="11.25" x14ac:dyDescent="0.2">
      <c r="B1252" s="207"/>
      <c r="C1252" s="208"/>
      <c r="D1252" s="198" t="s">
        <v>147</v>
      </c>
      <c r="E1252" s="209" t="s">
        <v>1</v>
      </c>
      <c r="F1252" s="210" t="s">
        <v>177</v>
      </c>
      <c r="G1252" s="208"/>
      <c r="H1252" s="211">
        <v>12.760999999999999</v>
      </c>
      <c r="I1252" s="212"/>
      <c r="J1252" s="208"/>
      <c r="K1252" s="208"/>
      <c r="L1252" s="213"/>
      <c r="M1252" s="214"/>
      <c r="N1252" s="215"/>
      <c r="O1252" s="215"/>
      <c r="P1252" s="215"/>
      <c r="Q1252" s="215"/>
      <c r="R1252" s="215"/>
      <c r="S1252" s="215"/>
      <c r="T1252" s="216"/>
      <c r="AT1252" s="217" t="s">
        <v>147</v>
      </c>
      <c r="AU1252" s="217" t="s">
        <v>145</v>
      </c>
      <c r="AV1252" s="14" t="s">
        <v>145</v>
      </c>
      <c r="AW1252" s="14" t="s">
        <v>30</v>
      </c>
      <c r="AX1252" s="14" t="s">
        <v>73</v>
      </c>
      <c r="AY1252" s="217" t="s">
        <v>137</v>
      </c>
    </row>
    <row r="1253" spans="1:65" s="15" customFormat="1" ht="11.25" x14ac:dyDescent="0.2">
      <c r="B1253" s="218"/>
      <c r="C1253" s="219"/>
      <c r="D1253" s="198" t="s">
        <v>147</v>
      </c>
      <c r="E1253" s="220" t="s">
        <v>1</v>
      </c>
      <c r="F1253" s="221" t="s">
        <v>150</v>
      </c>
      <c r="G1253" s="219"/>
      <c r="H1253" s="222">
        <v>37.149000000000001</v>
      </c>
      <c r="I1253" s="223"/>
      <c r="J1253" s="219"/>
      <c r="K1253" s="219"/>
      <c r="L1253" s="224"/>
      <c r="M1253" s="225"/>
      <c r="N1253" s="226"/>
      <c r="O1253" s="226"/>
      <c r="P1253" s="226"/>
      <c r="Q1253" s="226"/>
      <c r="R1253" s="226"/>
      <c r="S1253" s="226"/>
      <c r="T1253" s="227"/>
      <c r="AT1253" s="228" t="s">
        <v>147</v>
      </c>
      <c r="AU1253" s="228" t="s">
        <v>145</v>
      </c>
      <c r="AV1253" s="15" t="s">
        <v>144</v>
      </c>
      <c r="AW1253" s="15" t="s">
        <v>30</v>
      </c>
      <c r="AX1253" s="15" t="s">
        <v>78</v>
      </c>
      <c r="AY1253" s="228" t="s">
        <v>137</v>
      </c>
    </row>
    <row r="1254" spans="1:65" s="2" customFormat="1" ht="24.2" customHeight="1" x14ac:dyDescent="0.2">
      <c r="A1254" s="34"/>
      <c r="B1254" s="35"/>
      <c r="C1254" s="182" t="s">
        <v>1730</v>
      </c>
      <c r="D1254" s="182" t="s">
        <v>140</v>
      </c>
      <c r="E1254" s="183" t="s">
        <v>1731</v>
      </c>
      <c r="F1254" s="184" t="s">
        <v>1732</v>
      </c>
      <c r="G1254" s="185" t="s">
        <v>154</v>
      </c>
      <c r="H1254" s="186">
        <v>37.149000000000001</v>
      </c>
      <c r="I1254" s="187"/>
      <c r="J1254" s="188">
        <f>ROUND(I1254*H1254,2)</f>
        <v>0</v>
      </c>
      <c r="K1254" s="189"/>
      <c r="L1254" s="39"/>
      <c r="M1254" s="190" t="s">
        <v>1</v>
      </c>
      <c r="N1254" s="191" t="s">
        <v>39</v>
      </c>
      <c r="O1254" s="71"/>
      <c r="P1254" s="192">
        <f>O1254*H1254</f>
        <v>0</v>
      </c>
      <c r="Q1254" s="192">
        <v>2.0000000000000001E-4</v>
      </c>
      <c r="R1254" s="192">
        <f>Q1254*H1254</f>
        <v>7.4298000000000003E-3</v>
      </c>
      <c r="S1254" s="192">
        <v>0</v>
      </c>
      <c r="T1254" s="193">
        <f>S1254*H1254</f>
        <v>0</v>
      </c>
      <c r="U1254" s="34"/>
      <c r="V1254" s="34"/>
      <c r="W1254" s="34"/>
      <c r="X1254" s="34"/>
      <c r="Y1254" s="34"/>
      <c r="Z1254" s="34"/>
      <c r="AA1254" s="34"/>
      <c r="AB1254" s="34"/>
      <c r="AC1254" s="34"/>
      <c r="AD1254" s="34"/>
      <c r="AE1254" s="34"/>
      <c r="AR1254" s="194" t="s">
        <v>232</v>
      </c>
      <c r="AT1254" s="194" t="s">
        <v>140</v>
      </c>
      <c r="AU1254" s="194" t="s">
        <v>145</v>
      </c>
      <c r="AY1254" s="17" t="s">
        <v>137</v>
      </c>
      <c r="BE1254" s="195">
        <f>IF(N1254="základní",J1254,0)</f>
        <v>0</v>
      </c>
      <c r="BF1254" s="195">
        <f>IF(N1254="snížená",J1254,0)</f>
        <v>0</v>
      </c>
      <c r="BG1254" s="195">
        <f>IF(N1254="zákl. přenesená",J1254,0)</f>
        <v>0</v>
      </c>
      <c r="BH1254" s="195">
        <f>IF(N1254="sníž. přenesená",J1254,0)</f>
        <v>0</v>
      </c>
      <c r="BI1254" s="195">
        <f>IF(N1254="nulová",J1254,0)</f>
        <v>0</v>
      </c>
      <c r="BJ1254" s="17" t="s">
        <v>145</v>
      </c>
      <c r="BK1254" s="195">
        <f>ROUND(I1254*H1254,2)</f>
        <v>0</v>
      </c>
      <c r="BL1254" s="17" t="s">
        <v>232</v>
      </c>
      <c r="BM1254" s="194" t="s">
        <v>1733</v>
      </c>
    </row>
    <row r="1255" spans="1:65" s="13" customFormat="1" ht="11.25" x14ac:dyDescent="0.2">
      <c r="B1255" s="196"/>
      <c r="C1255" s="197"/>
      <c r="D1255" s="198" t="s">
        <v>147</v>
      </c>
      <c r="E1255" s="199" t="s">
        <v>1</v>
      </c>
      <c r="F1255" s="200" t="s">
        <v>170</v>
      </c>
      <c r="G1255" s="197"/>
      <c r="H1255" s="199" t="s">
        <v>1</v>
      </c>
      <c r="I1255" s="201"/>
      <c r="J1255" s="197"/>
      <c r="K1255" s="197"/>
      <c r="L1255" s="202"/>
      <c r="M1255" s="203"/>
      <c r="N1255" s="204"/>
      <c r="O1255" s="204"/>
      <c r="P1255" s="204"/>
      <c r="Q1255" s="204"/>
      <c r="R1255" s="204"/>
      <c r="S1255" s="204"/>
      <c r="T1255" s="205"/>
      <c r="AT1255" s="206" t="s">
        <v>147</v>
      </c>
      <c r="AU1255" s="206" t="s">
        <v>145</v>
      </c>
      <c r="AV1255" s="13" t="s">
        <v>78</v>
      </c>
      <c r="AW1255" s="13" t="s">
        <v>30</v>
      </c>
      <c r="AX1255" s="13" t="s">
        <v>73</v>
      </c>
      <c r="AY1255" s="206" t="s">
        <v>137</v>
      </c>
    </row>
    <row r="1256" spans="1:65" s="14" customFormat="1" ht="11.25" x14ac:dyDescent="0.2">
      <c r="B1256" s="207"/>
      <c r="C1256" s="208"/>
      <c r="D1256" s="198" t="s">
        <v>147</v>
      </c>
      <c r="E1256" s="209" t="s">
        <v>1</v>
      </c>
      <c r="F1256" s="210" t="s">
        <v>171</v>
      </c>
      <c r="G1256" s="208"/>
      <c r="H1256" s="211">
        <v>3.3180000000000001</v>
      </c>
      <c r="I1256" s="212"/>
      <c r="J1256" s="208"/>
      <c r="K1256" s="208"/>
      <c r="L1256" s="213"/>
      <c r="M1256" s="214"/>
      <c r="N1256" s="215"/>
      <c r="O1256" s="215"/>
      <c r="P1256" s="215"/>
      <c r="Q1256" s="215"/>
      <c r="R1256" s="215"/>
      <c r="S1256" s="215"/>
      <c r="T1256" s="216"/>
      <c r="AT1256" s="217" t="s">
        <v>147</v>
      </c>
      <c r="AU1256" s="217" t="s">
        <v>145</v>
      </c>
      <c r="AV1256" s="14" t="s">
        <v>145</v>
      </c>
      <c r="AW1256" s="14" t="s">
        <v>30</v>
      </c>
      <c r="AX1256" s="14" t="s">
        <v>73</v>
      </c>
      <c r="AY1256" s="217" t="s">
        <v>137</v>
      </c>
    </row>
    <row r="1257" spans="1:65" s="13" customFormat="1" ht="11.25" x14ac:dyDescent="0.2">
      <c r="B1257" s="196"/>
      <c r="C1257" s="197"/>
      <c r="D1257" s="198" t="s">
        <v>147</v>
      </c>
      <c r="E1257" s="199" t="s">
        <v>1</v>
      </c>
      <c r="F1257" s="200" t="s">
        <v>174</v>
      </c>
      <c r="G1257" s="197"/>
      <c r="H1257" s="199" t="s">
        <v>1</v>
      </c>
      <c r="I1257" s="201"/>
      <c r="J1257" s="197"/>
      <c r="K1257" s="197"/>
      <c r="L1257" s="202"/>
      <c r="M1257" s="203"/>
      <c r="N1257" s="204"/>
      <c r="O1257" s="204"/>
      <c r="P1257" s="204"/>
      <c r="Q1257" s="204"/>
      <c r="R1257" s="204"/>
      <c r="S1257" s="204"/>
      <c r="T1257" s="205"/>
      <c r="AT1257" s="206" t="s">
        <v>147</v>
      </c>
      <c r="AU1257" s="206" t="s">
        <v>145</v>
      </c>
      <c r="AV1257" s="13" t="s">
        <v>78</v>
      </c>
      <c r="AW1257" s="13" t="s">
        <v>30</v>
      </c>
      <c r="AX1257" s="13" t="s">
        <v>73</v>
      </c>
      <c r="AY1257" s="206" t="s">
        <v>137</v>
      </c>
    </row>
    <row r="1258" spans="1:65" s="14" customFormat="1" ht="11.25" x14ac:dyDescent="0.2">
      <c r="B1258" s="207"/>
      <c r="C1258" s="208"/>
      <c r="D1258" s="198" t="s">
        <v>147</v>
      </c>
      <c r="E1258" s="209" t="s">
        <v>1</v>
      </c>
      <c r="F1258" s="210" t="s">
        <v>175</v>
      </c>
      <c r="G1258" s="208"/>
      <c r="H1258" s="211">
        <v>21.07</v>
      </c>
      <c r="I1258" s="212"/>
      <c r="J1258" s="208"/>
      <c r="K1258" s="208"/>
      <c r="L1258" s="213"/>
      <c r="M1258" s="214"/>
      <c r="N1258" s="215"/>
      <c r="O1258" s="215"/>
      <c r="P1258" s="215"/>
      <c r="Q1258" s="215"/>
      <c r="R1258" s="215"/>
      <c r="S1258" s="215"/>
      <c r="T1258" s="216"/>
      <c r="AT1258" s="217" t="s">
        <v>147</v>
      </c>
      <c r="AU1258" s="217" t="s">
        <v>145</v>
      </c>
      <c r="AV1258" s="14" t="s">
        <v>145</v>
      </c>
      <c r="AW1258" s="14" t="s">
        <v>30</v>
      </c>
      <c r="AX1258" s="14" t="s">
        <v>73</v>
      </c>
      <c r="AY1258" s="217" t="s">
        <v>137</v>
      </c>
    </row>
    <row r="1259" spans="1:65" s="13" customFormat="1" ht="11.25" x14ac:dyDescent="0.2">
      <c r="B1259" s="196"/>
      <c r="C1259" s="197"/>
      <c r="D1259" s="198" t="s">
        <v>147</v>
      </c>
      <c r="E1259" s="199" t="s">
        <v>1</v>
      </c>
      <c r="F1259" s="200" t="s">
        <v>176</v>
      </c>
      <c r="G1259" s="197"/>
      <c r="H1259" s="199" t="s">
        <v>1</v>
      </c>
      <c r="I1259" s="201"/>
      <c r="J1259" s="197"/>
      <c r="K1259" s="197"/>
      <c r="L1259" s="202"/>
      <c r="M1259" s="203"/>
      <c r="N1259" s="204"/>
      <c r="O1259" s="204"/>
      <c r="P1259" s="204"/>
      <c r="Q1259" s="204"/>
      <c r="R1259" s="204"/>
      <c r="S1259" s="204"/>
      <c r="T1259" s="205"/>
      <c r="AT1259" s="206" t="s">
        <v>147</v>
      </c>
      <c r="AU1259" s="206" t="s">
        <v>145</v>
      </c>
      <c r="AV1259" s="13" t="s">
        <v>78</v>
      </c>
      <c r="AW1259" s="13" t="s">
        <v>30</v>
      </c>
      <c r="AX1259" s="13" t="s">
        <v>73</v>
      </c>
      <c r="AY1259" s="206" t="s">
        <v>137</v>
      </c>
    </row>
    <row r="1260" spans="1:65" s="14" customFormat="1" ht="11.25" x14ac:dyDescent="0.2">
      <c r="B1260" s="207"/>
      <c r="C1260" s="208"/>
      <c r="D1260" s="198" t="s">
        <v>147</v>
      </c>
      <c r="E1260" s="209" t="s">
        <v>1</v>
      </c>
      <c r="F1260" s="210" t="s">
        <v>177</v>
      </c>
      <c r="G1260" s="208"/>
      <c r="H1260" s="211">
        <v>12.760999999999999</v>
      </c>
      <c r="I1260" s="212"/>
      <c r="J1260" s="208"/>
      <c r="K1260" s="208"/>
      <c r="L1260" s="213"/>
      <c r="M1260" s="214"/>
      <c r="N1260" s="215"/>
      <c r="O1260" s="215"/>
      <c r="P1260" s="215"/>
      <c r="Q1260" s="215"/>
      <c r="R1260" s="215"/>
      <c r="S1260" s="215"/>
      <c r="T1260" s="216"/>
      <c r="AT1260" s="217" t="s">
        <v>147</v>
      </c>
      <c r="AU1260" s="217" t="s">
        <v>145</v>
      </c>
      <c r="AV1260" s="14" t="s">
        <v>145</v>
      </c>
      <c r="AW1260" s="14" t="s">
        <v>30</v>
      </c>
      <c r="AX1260" s="14" t="s">
        <v>73</v>
      </c>
      <c r="AY1260" s="217" t="s">
        <v>137</v>
      </c>
    </row>
    <row r="1261" spans="1:65" s="15" customFormat="1" ht="11.25" x14ac:dyDescent="0.2">
      <c r="B1261" s="218"/>
      <c r="C1261" s="219"/>
      <c r="D1261" s="198" t="s">
        <v>147</v>
      </c>
      <c r="E1261" s="220" t="s">
        <v>1</v>
      </c>
      <c r="F1261" s="221" t="s">
        <v>150</v>
      </c>
      <c r="G1261" s="219"/>
      <c r="H1261" s="222">
        <v>37.149000000000001</v>
      </c>
      <c r="I1261" s="223"/>
      <c r="J1261" s="219"/>
      <c r="K1261" s="219"/>
      <c r="L1261" s="224"/>
      <c r="M1261" s="225"/>
      <c r="N1261" s="226"/>
      <c r="O1261" s="226"/>
      <c r="P1261" s="226"/>
      <c r="Q1261" s="226"/>
      <c r="R1261" s="226"/>
      <c r="S1261" s="226"/>
      <c r="T1261" s="227"/>
      <c r="AT1261" s="228" t="s">
        <v>147</v>
      </c>
      <c r="AU1261" s="228" t="s">
        <v>145</v>
      </c>
      <c r="AV1261" s="15" t="s">
        <v>144</v>
      </c>
      <c r="AW1261" s="15" t="s">
        <v>30</v>
      </c>
      <c r="AX1261" s="15" t="s">
        <v>78</v>
      </c>
      <c r="AY1261" s="228" t="s">
        <v>137</v>
      </c>
    </row>
    <row r="1262" spans="1:65" s="2" customFormat="1" ht="33" customHeight="1" x14ac:dyDescent="0.2">
      <c r="A1262" s="34"/>
      <c r="B1262" s="35"/>
      <c r="C1262" s="182" t="s">
        <v>1734</v>
      </c>
      <c r="D1262" s="182" t="s">
        <v>140</v>
      </c>
      <c r="E1262" s="183" t="s">
        <v>1735</v>
      </c>
      <c r="F1262" s="184" t="s">
        <v>1736</v>
      </c>
      <c r="G1262" s="185" t="s">
        <v>154</v>
      </c>
      <c r="H1262" s="186">
        <v>37.149000000000001</v>
      </c>
      <c r="I1262" s="187"/>
      <c r="J1262" s="188">
        <f>ROUND(I1262*H1262,2)</f>
        <v>0</v>
      </c>
      <c r="K1262" s="189"/>
      <c r="L1262" s="39"/>
      <c r="M1262" s="190" t="s">
        <v>1</v>
      </c>
      <c r="N1262" s="191" t="s">
        <v>39</v>
      </c>
      <c r="O1262" s="71"/>
      <c r="P1262" s="192">
        <f>O1262*H1262</f>
        <v>0</v>
      </c>
      <c r="Q1262" s="192">
        <v>7.4999999999999997E-3</v>
      </c>
      <c r="R1262" s="192">
        <f>Q1262*H1262</f>
        <v>0.27861750000000002</v>
      </c>
      <c r="S1262" s="192">
        <v>0</v>
      </c>
      <c r="T1262" s="193">
        <f>S1262*H1262</f>
        <v>0</v>
      </c>
      <c r="U1262" s="34"/>
      <c r="V1262" s="34"/>
      <c r="W1262" s="34"/>
      <c r="X1262" s="34"/>
      <c r="Y1262" s="34"/>
      <c r="Z1262" s="34"/>
      <c r="AA1262" s="34"/>
      <c r="AB1262" s="34"/>
      <c r="AC1262" s="34"/>
      <c r="AD1262" s="34"/>
      <c r="AE1262" s="34"/>
      <c r="AR1262" s="194" t="s">
        <v>232</v>
      </c>
      <c r="AT1262" s="194" t="s">
        <v>140</v>
      </c>
      <c r="AU1262" s="194" t="s">
        <v>145</v>
      </c>
      <c r="AY1262" s="17" t="s">
        <v>137</v>
      </c>
      <c r="BE1262" s="195">
        <f>IF(N1262="základní",J1262,0)</f>
        <v>0</v>
      </c>
      <c r="BF1262" s="195">
        <f>IF(N1262="snížená",J1262,0)</f>
        <v>0</v>
      </c>
      <c r="BG1262" s="195">
        <f>IF(N1262="zákl. přenesená",J1262,0)</f>
        <v>0</v>
      </c>
      <c r="BH1262" s="195">
        <f>IF(N1262="sníž. přenesená",J1262,0)</f>
        <v>0</v>
      </c>
      <c r="BI1262" s="195">
        <f>IF(N1262="nulová",J1262,0)</f>
        <v>0</v>
      </c>
      <c r="BJ1262" s="17" t="s">
        <v>145</v>
      </c>
      <c r="BK1262" s="195">
        <f>ROUND(I1262*H1262,2)</f>
        <v>0</v>
      </c>
      <c r="BL1262" s="17" t="s">
        <v>232</v>
      </c>
      <c r="BM1262" s="194" t="s">
        <v>1737</v>
      </c>
    </row>
    <row r="1263" spans="1:65" s="13" customFormat="1" ht="11.25" x14ac:dyDescent="0.2">
      <c r="B1263" s="196"/>
      <c r="C1263" s="197"/>
      <c r="D1263" s="198" t="s">
        <v>147</v>
      </c>
      <c r="E1263" s="199" t="s">
        <v>1</v>
      </c>
      <c r="F1263" s="200" t="s">
        <v>170</v>
      </c>
      <c r="G1263" s="197"/>
      <c r="H1263" s="199" t="s">
        <v>1</v>
      </c>
      <c r="I1263" s="201"/>
      <c r="J1263" s="197"/>
      <c r="K1263" s="197"/>
      <c r="L1263" s="202"/>
      <c r="M1263" s="203"/>
      <c r="N1263" s="204"/>
      <c r="O1263" s="204"/>
      <c r="P1263" s="204"/>
      <c r="Q1263" s="204"/>
      <c r="R1263" s="204"/>
      <c r="S1263" s="204"/>
      <c r="T1263" s="205"/>
      <c r="AT1263" s="206" t="s">
        <v>147</v>
      </c>
      <c r="AU1263" s="206" t="s">
        <v>145</v>
      </c>
      <c r="AV1263" s="13" t="s">
        <v>78</v>
      </c>
      <c r="AW1263" s="13" t="s">
        <v>30</v>
      </c>
      <c r="AX1263" s="13" t="s">
        <v>73</v>
      </c>
      <c r="AY1263" s="206" t="s">
        <v>137</v>
      </c>
    </row>
    <row r="1264" spans="1:65" s="14" customFormat="1" ht="11.25" x14ac:dyDescent="0.2">
      <c r="B1264" s="207"/>
      <c r="C1264" s="208"/>
      <c r="D1264" s="198" t="s">
        <v>147</v>
      </c>
      <c r="E1264" s="209" t="s">
        <v>1</v>
      </c>
      <c r="F1264" s="210" t="s">
        <v>171</v>
      </c>
      <c r="G1264" s="208"/>
      <c r="H1264" s="211">
        <v>3.3180000000000001</v>
      </c>
      <c r="I1264" s="212"/>
      <c r="J1264" s="208"/>
      <c r="K1264" s="208"/>
      <c r="L1264" s="213"/>
      <c r="M1264" s="214"/>
      <c r="N1264" s="215"/>
      <c r="O1264" s="215"/>
      <c r="P1264" s="215"/>
      <c r="Q1264" s="215"/>
      <c r="R1264" s="215"/>
      <c r="S1264" s="215"/>
      <c r="T1264" s="216"/>
      <c r="AT1264" s="217" t="s">
        <v>147</v>
      </c>
      <c r="AU1264" s="217" t="s">
        <v>145</v>
      </c>
      <c r="AV1264" s="14" t="s">
        <v>145</v>
      </c>
      <c r="AW1264" s="14" t="s">
        <v>30</v>
      </c>
      <c r="AX1264" s="14" t="s">
        <v>73</v>
      </c>
      <c r="AY1264" s="217" t="s">
        <v>137</v>
      </c>
    </row>
    <row r="1265" spans="1:65" s="13" customFormat="1" ht="11.25" x14ac:dyDescent="0.2">
      <c r="B1265" s="196"/>
      <c r="C1265" s="197"/>
      <c r="D1265" s="198" t="s">
        <v>147</v>
      </c>
      <c r="E1265" s="199" t="s">
        <v>1</v>
      </c>
      <c r="F1265" s="200" t="s">
        <v>174</v>
      </c>
      <c r="G1265" s="197"/>
      <c r="H1265" s="199" t="s">
        <v>1</v>
      </c>
      <c r="I1265" s="201"/>
      <c r="J1265" s="197"/>
      <c r="K1265" s="197"/>
      <c r="L1265" s="202"/>
      <c r="M1265" s="203"/>
      <c r="N1265" s="204"/>
      <c r="O1265" s="204"/>
      <c r="P1265" s="204"/>
      <c r="Q1265" s="204"/>
      <c r="R1265" s="204"/>
      <c r="S1265" s="204"/>
      <c r="T1265" s="205"/>
      <c r="AT1265" s="206" t="s">
        <v>147</v>
      </c>
      <c r="AU1265" s="206" t="s">
        <v>145</v>
      </c>
      <c r="AV1265" s="13" t="s">
        <v>78</v>
      </c>
      <c r="AW1265" s="13" t="s">
        <v>30</v>
      </c>
      <c r="AX1265" s="13" t="s">
        <v>73</v>
      </c>
      <c r="AY1265" s="206" t="s">
        <v>137</v>
      </c>
    </row>
    <row r="1266" spans="1:65" s="14" customFormat="1" ht="11.25" x14ac:dyDescent="0.2">
      <c r="B1266" s="207"/>
      <c r="C1266" s="208"/>
      <c r="D1266" s="198" t="s">
        <v>147</v>
      </c>
      <c r="E1266" s="209" t="s">
        <v>1</v>
      </c>
      <c r="F1266" s="210" t="s">
        <v>175</v>
      </c>
      <c r="G1266" s="208"/>
      <c r="H1266" s="211">
        <v>21.07</v>
      </c>
      <c r="I1266" s="212"/>
      <c r="J1266" s="208"/>
      <c r="K1266" s="208"/>
      <c r="L1266" s="213"/>
      <c r="M1266" s="214"/>
      <c r="N1266" s="215"/>
      <c r="O1266" s="215"/>
      <c r="P1266" s="215"/>
      <c r="Q1266" s="215"/>
      <c r="R1266" s="215"/>
      <c r="S1266" s="215"/>
      <c r="T1266" s="216"/>
      <c r="AT1266" s="217" t="s">
        <v>147</v>
      </c>
      <c r="AU1266" s="217" t="s">
        <v>145</v>
      </c>
      <c r="AV1266" s="14" t="s">
        <v>145</v>
      </c>
      <c r="AW1266" s="14" t="s">
        <v>30</v>
      </c>
      <c r="AX1266" s="14" t="s">
        <v>73</v>
      </c>
      <c r="AY1266" s="217" t="s">
        <v>137</v>
      </c>
    </row>
    <row r="1267" spans="1:65" s="13" customFormat="1" ht="11.25" x14ac:dyDescent="0.2">
      <c r="B1267" s="196"/>
      <c r="C1267" s="197"/>
      <c r="D1267" s="198" t="s">
        <v>147</v>
      </c>
      <c r="E1267" s="199" t="s">
        <v>1</v>
      </c>
      <c r="F1267" s="200" t="s">
        <v>176</v>
      </c>
      <c r="G1267" s="197"/>
      <c r="H1267" s="199" t="s">
        <v>1</v>
      </c>
      <c r="I1267" s="201"/>
      <c r="J1267" s="197"/>
      <c r="K1267" s="197"/>
      <c r="L1267" s="202"/>
      <c r="M1267" s="203"/>
      <c r="N1267" s="204"/>
      <c r="O1267" s="204"/>
      <c r="P1267" s="204"/>
      <c r="Q1267" s="204"/>
      <c r="R1267" s="204"/>
      <c r="S1267" s="204"/>
      <c r="T1267" s="205"/>
      <c r="AT1267" s="206" t="s">
        <v>147</v>
      </c>
      <c r="AU1267" s="206" t="s">
        <v>145</v>
      </c>
      <c r="AV1267" s="13" t="s">
        <v>78</v>
      </c>
      <c r="AW1267" s="13" t="s">
        <v>30</v>
      </c>
      <c r="AX1267" s="13" t="s">
        <v>73</v>
      </c>
      <c r="AY1267" s="206" t="s">
        <v>137</v>
      </c>
    </row>
    <row r="1268" spans="1:65" s="14" customFormat="1" ht="11.25" x14ac:dyDescent="0.2">
      <c r="B1268" s="207"/>
      <c r="C1268" s="208"/>
      <c r="D1268" s="198" t="s">
        <v>147</v>
      </c>
      <c r="E1268" s="209" t="s">
        <v>1</v>
      </c>
      <c r="F1268" s="210" t="s">
        <v>177</v>
      </c>
      <c r="G1268" s="208"/>
      <c r="H1268" s="211">
        <v>12.760999999999999</v>
      </c>
      <c r="I1268" s="212"/>
      <c r="J1268" s="208"/>
      <c r="K1268" s="208"/>
      <c r="L1268" s="213"/>
      <c r="M1268" s="214"/>
      <c r="N1268" s="215"/>
      <c r="O1268" s="215"/>
      <c r="P1268" s="215"/>
      <c r="Q1268" s="215"/>
      <c r="R1268" s="215"/>
      <c r="S1268" s="215"/>
      <c r="T1268" s="216"/>
      <c r="AT1268" s="217" t="s">
        <v>147</v>
      </c>
      <c r="AU1268" s="217" t="s">
        <v>145</v>
      </c>
      <c r="AV1268" s="14" t="s">
        <v>145</v>
      </c>
      <c r="AW1268" s="14" t="s">
        <v>30</v>
      </c>
      <c r="AX1268" s="14" t="s">
        <v>73</v>
      </c>
      <c r="AY1268" s="217" t="s">
        <v>137</v>
      </c>
    </row>
    <row r="1269" spans="1:65" s="15" customFormat="1" ht="11.25" x14ac:dyDescent="0.2">
      <c r="B1269" s="218"/>
      <c r="C1269" s="219"/>
      <c r="D1269" s="198" t="s">
        <v>147</v>
      </c>
      <c r="E1269" s="220" t="s">
        <v>1</v>
      </c>
      <c r="F1269" s="221" t="s">
        <v>150</v>
      </c>
      <c r="G1269" s="219"/>
      <c r="H1269" s="222">
        <v>37.149000000000001</v>
      </c>
      <c r="I1269" s="223"/>
      <c r="J1269" s="219"/>
      <c r="K1269" s="219"/>
      <c r="L1269" s="224"/>
      <c r="M1269" s="225"/>
      <c r="N1269" s="226"/>
      <c r="O1269" s="226"/>
      <c r="P1269" s="226"/>
      <c r="Q1269" s="226"/>
      <c r="R1269" s="226"/>
      <c r="S1269" s="226"/>
      <c r="T1269" s="227"/>
      <c r="AT1269" s="228" t="s">
        <v>147</v>
      </c>
      <c r="AU1269" s="228" t="s">
        <v>145</v>
      </c>
      <c r="AV1269" s="15" t="s">
        <v>144</v>
      </c>
      <c r="AW1269" s="15" t="s">
        <v>30</v>
      </c>
      <c r="AX1269" s="15" t="s">
        <v>78</v>
      </c>
      <c r="AY1269" s="228" t="s">
        <v>137</v>
      </c>
    </row>
    <row r="1270" spans="1:65" s="2" customFormat="1" ht="24.2" customHeight="1" x14ac:dyDescent="0.2">
      <c r="A1270" s="34"/>
      <c r="B1270" s="35"/>
      <c r="C1270" s="182" t="s">
        <v>1738</v>
      </c>
      <c r="D1270" s="182" t="s">
        <v>140</v>
      </c>
      <c r="E1270" s="183" t="s">
        <v>1739</v>
      </c>
      <c r="F1270" s="184" t="s">
        <v>1740</v>
      </c>
      <c r="G1270" s="185" t="s">
        <v>154</v>
      </c>
      <c r="H1270" s="186">
        <v>41.115000000000002</v>
      </c>
      <c r="I1270" s="187"/>
      <c r="J1270" s="188">
        <f>ROUND(I1270*H1270,2)</f>
        <v>0</v>
      </c>
      <c r="K1270" s="189"/>
      <c r="L1270" s="39"/>
      <c r="M1270" s="190" t="s">
        <v>1</v>
      </c>
      <c r="N1270" s="191" t="s">
        <v>39</v>
      </c>
      <c r="O1270" s="71"/>
      <c r="P1270" s="192">
        <f>O1270*H1270</f>
        <v>0</v>
      </c>
      <c r="Q1270" s="192">
        <v>0</v>
      </c>
      <c r="R1270" s="192">
        <f>Q1270*H1270</f>
        <v>0</v>
      </c>
      <c r="S1270" s="192">
        <v>2.5000000000000001E-3</v>
      </c>
      <c r="T1270" s="193">
        <f>S1270*H1270</f>
        <v>0.1027875</v>
      </c>
      <c r="U1270" s="34"/>
      <c r="V1270" s="34"/>
      <c r="W1270" s="34"/>
      <c r="X1270" s="34"/>
      <c r="Y1270" s="34"/>
      <c r="Z1270" s="34"/>
      <c r="AA1270" s="34"/>
      <c r="AB1270" s="34"/>
      <c r="AC1270" s="34"/>
      <c r="AD1270" s="34"/>
      <c r="AE1270" s="34"/>
      <c r="AR1270" s="194" t="s">
        <v>232</v>
      </c>
      <c r="AT1270" s="194" t="s">
        <v>140</v>
      </c>
      <c r="AU1270" s="194" t="s">
        <v>145</v>
      </c>
      <c r="AY1270" s="17" t="s">
        <v>137</v>
      </c>
      <c r="BE1270" s="195">
        <f>IF(N1270="základní",J1270,0)</f>
        <v>0</v>
      </c>
      <c r="BF1270" s="195">
        <f>IF(N1270="snížená",J1270,0)</f>
        <v>0</v>
      </c>
      <c r="BG1270" s="195">
        <f>IF(N1270="zákl. přenesená",J1270,0)</f>
        <v>0</v>
      </c>
      <c r="BH1270" s="195">
        <f>IF(N1270="sníž. přenesená",J1270,0)</f>
        <v>0</v>
      </c>
      <c r="BI1270" s="195">
        <f>IF(N1270="nulová",J1270,0)</f>
        <v>0</v>
      </c>
      <c r="BJ1270" s="17" t="s">
        <v>145</v>
      </c>
      <c r="BK1270" s="195">
        <f>ROUND(I1270*H1270,2)</f>
        <v>0</v>
      </c>
      <c r="BL1270" s="17" t="s">
        <v>232</v>
      </c>
      <c r="BM1270" s="194" t="s">
        <v>1741</v>
      </c>
    </row>
    <row r="1271" spans="1:65" s="13" customFormat="1" ht="11.25" x14ac:dyDescent="0.2">
      <c r="B1271" s="196"/>
      <c r="C1271" s="197"/>
      <c r="D1271" s="198" t="s">
        <v>147</v>
      </c>
      <c r="E1271" s="199" t="s">
        <v>1</v>
      </c>
      <c r="F1271" s="200" t="s">
        <v>170</v>
      </c>
      <c r="G1271" s="197"/>
      <c r="H1271" s="199" t="s">
        <v>1</v>
      </c>
      <c r="I1271" s="201"/>
      <c r="J1271" s="197"/>
      <c r="K1271" s="197"/>
      <c r="L1271" s="202"/>
      <c r="M1271" s="203"/>
      <c r="N1271" s="204"/>
      <c r="O1271" s="204"/>
      <c r="P1271" s="204"/>
      <c r="Q1271" s="204"/>
      <c r="R1271" s="204"/>
      <c r="S1271" s="204"/>
      <c r="T1271" s="205"/>
      <c r="AT1271" s="206" t="s">
        <v>147</v>
      </c>
      <c r="AU1271" s="206" t="s">
        <v>145</v>
      </c>
      <c r="AV1271" s="13" t="s">
        <v>78</v>
      </c>
      <c r="AW1271" s="13" t="s">
        <v>30</v>
      </c>
      <c r="AX1271" s="13" t="s">
        <v>73</v>
      </c>
      <c r="AY1271" s="206" t="s">
        <v>137</v>
      </c>
    </row>
    <row r="1272" spans="1:65" s="14" customFormat="1" ht="11.25" x14ac:dyDescent="0.2">
      <c r="B1272" s="207"/>
      <c r="C1272" s="208"/>
      <c r="D1272" s="198" t="s">
        <v>147</v>
      </c>
      <c r="E1272" s="209" t="s">
        <v>1</v>
      </c>
      <c r="F1272" s="210" t="s">
        <v>171</v>
      </c>
      <c r="G1272" s="208"/>
      <c r="H1272" s="211">
        <v>3.3180000000000001</v>
      </c>
      <c r="I1272" s="212"/>
      <c r="J1272" s="208"/>
      <c r="K1272" s="208"/>
      <c r="L1272" s="213"/>
      <c r="M1272" s="214"/>
      <c r="N1272" s="215"/>
      <c r="O1272" s="215"/>
      <c r="P1272" s="215"/>
      <c r="Q1272" s="215"/>
      <c r="R1272" s="215"/>
      <c r="S1272" s="215"/>
      <c r="T1272" s="216"/>
      <c r="AT1272" s="217" t="s">
        <v>147</v>
      </c>
      <c r="AU1272" s="217" t="s">
        <v>145</v>
      </c>
      <c r="AV1272" s="14" t="s">
        <v>145</v>
      </c>
      <c r="AW1272" s="14" t="s">
        <v>30</v>
      </c>
      <c r="AX1272" s="14" t="s">
        <v>73</v>
      </c>
      <c r="AY1272" s="217" t="s">
        <v>137</v>
      </c>
    </row>
    <row r="1273" spans="1:65" s="13" customFormat="1" ht="11.25" x14ac:dyDescent="0.2">
      <c r="B1273" s="196"/>
      <c r="C1273" s="197"/>
      <c r="D1273" s="198" t="s">
        <v>147</v>
      </c>
      <c r="E1273" s="199" t="s">
        <v>1</v>
      </c>
      <c r="F1273" s="200" t="s">
        <v>174</v>
      </c>
      <c r="G1273" s="197"/>
      <c r="H1273" s="199" t="s">
        <v>1</v>
      </c>
      <c r="I1273" s="201"/>
      <c r="J1273" s="197"/>
      <c r="K1273" s="197"/>
      <c r="L1273" s="202"/>
      <c r="M1273" s="203"/>
      <c r="N1273" s="204"/>
      <c r="O1273" s="204"/>
      <c r="P1273" s="204"/>
      <c r="Q1273" s="204"/>
      <c r="R1273" s="204"/>
      <c r="S1273" s="204"/>
      <c r="T1273" s="205"/>
      <c r="AT1273" s="206" t="s">
        <v>147</v>
      </c>
      <c r="AU1273" s="206" t="s">
        <v>145</v>
      </c>
      <c r="AV1273" s="13" t="s">
        <v>78</v>
      </c>
      <c r="AW1273" s="13" t="s">
        <v>30</v>
      </c>
      <c r="AX1273" s="13" t="s">
        <v>73</v>
      </c>
      <c r="AY1273" s="206" t="s">
        <v>137</v>
      </c>
    </row>
    <row r="1274" spans="1:65" s="14" customFormat="1" ht="11.25" x14ac:dyDescent="0.2">
      <c r="B1274" s="207"/>
      <c r="C1274" s="208"/>
      <c r="D1274" s="198" t="s">
        <v>147</v>
      </c>
      <c r="E1274" s="209" t="s">
        <v>1</v>
      </c>
      <c r="F1274" s="210" t="s">
        <v>175</v>
      </c>
      <c r="G1274" s="208"/>
      <c r="H1274" s="211">
        <v>21.07</v>
      </c>
      <c r="I1274" s="212"/>
      <c r="J1274" s="208"/>
      <c r="K1274" s="208"/>
      <c r="L1274" s="213"/>
      <c r="M1274" s="214"/>
      <c r="N1274" s="215"/>
      <c r="O1274" s="215"/>
      <c r="P1274" s="215"/>
      <c r="Q1274" s="215"/>
      <c r="R1274" s="215"/>
      <c r="S1274" s="215"/>
      <c r="T1274" s="216"/>
      <c r="AT1274" s="217" t="s">
        <v>147</v>
      </c>
      <c r="AU1274" s="217" t="s">
        <v>145</v>
      </c>
      <c r="AV1274" s="14" t="s">
        <v>145</v>
      </c>
      <c r="AW1274" s="14" t="s">
        <v>30</v>
      </c>
      <c r="AX1274" s="14" t="s">
        <v>73</v>
      </c>
      <c r="AY1274" s="217" t="s">
        <v>137</v>
      </c>
    </row>
    <row r="1275" spans="1:65" s="13" customFormat="1" ht="11.25" x14ac:dyDescent="0.2">
      <c r="B1275" s="196"/>
      <c r="C1275" s="197"/>
      <c r="D1275" s="198" t="s">
        <v>147</v>
      </c>
      <c r="E1275" s="199" t="s">
        <v>1</v>
      </c>
      <c r="F1275" s="200" t="s">
        <v>176</v>
      </c>
      <c r="G1275" s="197"/>
      <c r="H1275" s="199" t="s">
        <v>1</v>
      </c>
      <c r="I1275" s="201"/>
      <c r="J1275" s="197"/>
      <c r="K1275" s="197"/>
      <c r="L1275" s="202"/>
      <c r="M1275" s="203"/>
      <c r="N1275" s="204"/>
      <c r="O1275" s="204"/>
      <c r="P1275" s="204"/>
      <c r="Q1275" s="204"/>
      <c r="R1275" s="204"/>
      <c r="S1275" s="204"/>
      <c r="T1275" s="205"/>
      <c r="AT1275" s="206" t="s">
        <v>147</v>
      </c>
      <c r="AU1275" s="206" t="s">
        <v>145</v>
      </c>
      <c r="AV1275" s="13" t="s">
        <v>78</v>
      </c>
      <c r="AW1275" s="13" t="s">
        <v>30</v>
      </c>
      <c r="AX1275" s="13" t="s">
        <v>73</v>
      </c>
      <c r="AY1275" s="206" t="s">
        <v>137</v>
      </c>
    </row>
    <row r="1276" spans="1:65" s="14" customFormat="1" ht="11.25" x14ac:dyDescent="0.2">
      <c r="B1276" s="207"/>
      <c r="C1276" s="208"/>
      <c r="D1276" s="198" t="s">
        <v>147</v>
      </c>
      <c r="E1276" s="209" t="s">
        <v>1</v>
      </c>
      <c r="F1276" s="210" t="s">
        <v>177</v>
      </c>
      <c r="G1276" s="208"/>
      <c r="H1276" s="211">
        <v>12.760999999999999</v>
      </c>
      <c r="I1276" s="212"/>
      <c r="J1276" s="208"/>
      <c r="K1276" s="208"/>
      <c r="L1276" s="213"/>
      <c r="M1276" s="214"/>
      <c r="N1276" s="215"/>
      <c r="O1276" s="215"/>
      <c r="P1276" s="215"/>
      <c r="Q1276" s="215"/>
      <c r="R1276" s="215"/>
      <c r="S1276" s="215"/>
      <c r="T1276" s="216"/>
      <c r="AT1276" s="217" t="s">
        <v>147</v>
      </c>
      <c r="AU1276" s="217" t="s">
        <v>145</v>
      </c>
      <c r="AV1276" s="14" t="s">
        <v>145</v>
      </c>
      <c r="AW1276" s="14" t="s">
        <v>30</v>
      </c>
      <c r="AX1276" s="14" t="s">
        <v>73</v>
      </c>
      <c r="AY1276" s="217" t="s">
        <v>137</v>
      </c>
    </row>
    <row r="1277" spans="1:65" s="13" customFormat="1" ht="11.25" x14ac:dyDescent="0.2">
      <c r="B1277" s="196"/>
      <c r="C1277" s="197"/>
      <c r="D1277" s="198" t="s">
        <v>147</v>
      </c>
      <c r="E1277" s="199" t="s">
        <v>1</v>
      </c>
      <c r="F1277" s="200" t="s">
        <v>439</v>
      </c>
      <c r="G1277" s="197"/>
      <c r="H1277" s="199" t="s">
        <v>1</v>
      </c>
      <c r="I1277" s="201"/>
      <c r="J1277" s="197"/>
      <c r="K1277" s="197"/>
      <c r="L1277" s="202"/>
      <c r="M1277" s="203"/>
      <c r="N1277" s="204"/>
      <c r="O1277" s="204"/>
      <c r="P1277" s="204"/>
      <c r="Q1277" s="204"/>
      <c r="R1277" s="204"/>
      <c r="S1277" s="204"/>
      <c r="T1277" s="205"/>
      <c r="AT1277" s="206" t="s">
        <v>147</v>
      </c>
      <c r="AU1277" s="206" t="s">
        <v>145</v>
      </c>
      <c r="AV1277" s="13" t="s">
        <v>78</v>
      </c>
      <c r="AW1277" s="13" t="s">
        <v>30</v>
      </c>
      <c r="AX1277" s="13" t="s">
        <v>73</v>
      </c>
      <c r="AY1277" s="206" t="s">
        <v>137</v>
      </c>
    </row>
    <row r="1278" spans="1:65" s="14" customFormat="1" ht="11.25" x14ac:dyDescent="0.2">
      <c r="B1278" s="207"/>
      <c r="C1278" s="208"/>
      <c r="D1278" s="198" t="s">
        <v>147</v>
      </c>
      <c r="E1278" s="209" t="s">
        <v>1</v>
      </c>
      <c r="F1278" s="210" t="s">
        <v>173</v>
      </c>
      <c r="G1278" s="208"/>
      <c r="H1278" s="211">
        <v>3.9660000000000002</v>
      </c>
      <c r="I1278" s="212"/>
      <c r="J1278" s="208"/>
      <c r="K1278" s="208"/>
      <c r="L1278" s="213"/>
      <c r="M1278" s="214"/>
      <c r="N1278" s="215"/>
      <c r="O1278" s="215"/>
      <c r="P1278" s="215"/>
      <c r="Q1278" s="215"/>
      <c r="R1278" s="215"/>
      <c r="S1278" s="215"/>
      <c r="T1278" s="216"/>
      <c r="AT1278" s="217" t="s">
        <v>147</v>
      </c>
      <c r="AU1278" s="217" t="s">
        <v>145</v>
      </c>
      <c r="AV1278" s="14" t="s">
        <v>145</v>
      </c>
      <c r="AW1278" s="14" t="s">
        <v>30</v>
      </c>
      <c r="AX1278" s="14" t="s">
        <v>73</v>
      </c>
      <c r="AY1278" s="217" t="s">
        <v>137</v>
      </c>
    </row>
    <row r="1279" spans="1:65" s="15" customFormat="1" ht="11.25" x14ac:dyDescent="0.2">
      <c r="B1279" s="218"/>
      <c r="C1279" s="219"/>
      <c r="D1279" s="198" t="s">
        <v>147</v>
      </c>
      <c r="E1279" s="220" t="s">
        <v>1</v>
      </c>
      <c r="F1279" s="221" t="s">
        <v>150</v>
      </c>
      <c r="G1279" s="219"/>
      <c r="H1279" s="222">
        <v>41.115000000000002</v>
      </c>
      <c r="I1279" s="223"/>
      <c r="J1279" s="219"/>
      <c r="K1279" s="219"/>
      <c r="L1279" s="224"/>
      <c r="M1279" s="225"/>
      <c r="N1279" s="226"/>
      <c r="O1279" s="226"/>
      <c r="P1279" s="226"/>
      <c r="Q1279" s="226"/>
      <c r="R1279" s="226"/>
      <c r="S1279" s="226"/>
      <c r="T1279" s="227"/>
      <c r="AT1279" s="228" t="s">
        <v>147</v>
      </c>
      <c r="AU1279" s="228" t="s">
        <v>145</v>
      </c>
      <c r="AV1279" s="15" t="s">
        <v>144</v>
      </c>
      <c r="AW1279" s="15" t="s">
        <v>30</v>
      </c>
      <c r="AX1279" s="15" t="s">
        <v>78</v>
      </c>
      <c r="AY1279" s="228" t="s">
        <v>137</v>
      </c>
    </row>
    <row r="1280" spans="1:65" s="2" customFormat="1" ht="21.75" customHeight="1" x14ac:dyDescent="0.2">
      <c r="A1280" s="34"/>
      <c r="B1280" s="35"/>
      <c r="C1280" s="182" t="s">
        <v>1742</v>
      </c>
      <c r="D1280" s="182" t="s">
        <v>140</v>
      </c>
      <c r="E1280" s="183" t="s">
        <v>1743</v>
      </c>
      <c r="F1280" s="184" t="s">
        <v>1744</v>
      </c>
      <c r="G1280" s="185" t="s">
        <v>154</v>
      </c>
      <c r="H1280" s="186">
        <v>37.149000000000001</v>
      </c>
      <c r="I1280" s="187"/>
      <c r="J1280" s="188">
        <f>ROUND(I1280*H1280,2)</f>
        <v>0</v>
      </c>
      <c r="K1280" s="189"/>
      <c r="L1280" s="39"/>
      <c r="M1280" s="190" t="s">
        <v>1</v>
      </c>
      <c r="N1280" s="191" t="s">
        <v>39</v>
      </c>
      <c r="O1280" s="71"/>
      <c r="P1280" s="192">
        <f>O1280*H1280</f>
        <v>0</v>
      </c>
      <c r="Q1280" s="192">
        <v>2.9999999999999997E-4</v>
      </c>
      <c r="R1280" s="192">
        <f>Q1280*H1280</f>
        <v>1.1144699999999999E-2</v>
      </c>
      <c r="S1280" s="192">
        <v>0</v>
      </c>
      <c r="T1280" s="193">
        <f>S1280*H1280</f>
        <v>0</v>
      </c>
      <c r="U1280" s="34"/>
      <c r="V1280" s="34"/>
      <c r="W1280" s="34"/>
      <c r="X1280" s="34"/>
      <c r="Y1280" s="34"/>
      <c r="Z1280" s="34"/>
      <c r="AA1280" s="34"/>
      <c r="AB1280" s="34"/>
      <c r="AC1280" s="34"/>
      <c r="AD1280" s="34"/>
      <c r="AE1280" s="34"/>
      <c r="AR1280" s="194" t="s">
        <v>232</v>
      </c>
      <c r="AT1280" s="194" t="s">
        <v>140</v>
      </c>
      <c r="AU1280" s="194" t="s">
        <v>145</v>
      </c>
      <c r="AY1280" s="17" t="s">
        <v>137</v>
      </c>
      <c r="BE1280" s="195">
        <f>IF(N1280="základní",J1280,0)</f>
        <v>0</v>
      </c>
      <c r="BF1280" s="195">
        <f>IF(N1280="snížená",J1280,0)</f>
        <v>0</v>
      </c>
      <c r="BG1280" s="195">
        <f>IF(N1280="zákl. přenesená",J1280,0)</f>
        <v>0</v>
      </c>
      <c r="BH1280" s="195">
        <f>IF(N1280="sníž. přenesená",J1280,0)</f>
        <v>0</v>
      </c>
      <c r="BI1280" s="195">
        <f>IF(N1280="nulová",J1280,0)</f>
        <v>0</v>
      </c>
      <c r="BJ1280" s="17" t="s">
        <v>145</v>
      </c>
      <c r="BK1280" s="195">
        <f>ROUND(I1280*H1280,2)</f>
        <v>0</v>
      </c>
      <c r="BL1280" s="17" t="s">
        <v>232</v>
      </c>
      <c r="BM1280" s="194" t="s">
        <v>1745</v>
      </c>
    </row>
    <row r="1281" spans="1:65" s="13" customFormat="1" ht="11.25" x14ac:dyDescent="0.2">
      <c r="B1281" s="196"/>
      <c r="C1281" s="197"/>
      <c r="D1281" s="198" t="s">
        <v>147</v>
      </c>
      <c r="E1281" s="199" t="s">
        <v>1</v>
      </c>
      <c r="F1281" s="200" t="s">
        <v>170</v>
      </c>
      <c r="G1281" s="197"/>
      <c r="H1281" s="199" t="s">
        <v>1</v>
      </c>
      <c r="I1281" s="201"/>
      <c r="J1281" s="197"/>
      <c r="K1281" s="197"/>
      <c r="L1281" s="202"/>
      <c r="M1281" s="203"/>
      <c r="N1281" s="204"/>
      <c r="O1281" s="204"/>
      <c r="P1281" s="204"/>
      <c r="Q1281" s="204"/>
      <c r="R1281" s="204"/>
      <c r="S1281" s="204"/>
      <c r="T1281" s="205"/>
      <c r="AT1281" s="206" t="s">
        <v>147</v>
      </c>
      <c r="AU1281" s="206" t="s">
        <v>145</v>
      </c>
      <c r="AV1281" s="13" t="s">
        <v>78</v>
      </c>
      <c r="AW1281" s="13" t="s">
        <v>30</v>
      </c>
      <c r="AX1281" s="13" t="s">
        <v>73</v>
      </c>
      <c r="AY1281" s="206" t="s">
        <v>137</v>
      </c>
    </row>
    <row r="1282" spans="1:65" s="14" customFormat="1" ht="11.25" x14ac:dyDescent="0.2">
      <c r="B1282" s="207"/>
      <c r="C1282" s="208"/>
      <c r="D1282" s="198" t="s">
        <v>147</v>
      </c>
      <c r="E1282" s="209" t="s">
        <v>1</v>
      </c>
      <c r="F1282" s="210" t="s">
        <v>171</v>
      </c>
      <c r="G1282" s="208"/>
      <c r="H1282" s="211">
        <v>3.3180000000000001</v>
      </c>
      <c r="I1282" s="212"/>
      <c r="J1282" s="208"/>
      <c r="K1282" s="208"/>
      <c r="L1282" s="213"/>
      <c r="M1282" s="214"/>
      <c r="N1282" s="215"/>
      <c r="O1282" s="215"/>
      <c r="P1282" s="215"/>
      <c r="Q1282" s="215"/>
      <c r="R1282" s="215"/>
      <c r="S1282" s="215"/>
      <c r="T1282" s="216"/>
      <c r="AT1282" s="217" t="s">
        <v>147</v>
      </c>
      <c r="AU1282" s="217" t="s">
        <v>145</v>
      </c>
      <c r="AV1282" s="14" t="s">
        <v>145</v>
      </c>
      <c r="AW1282" s="14" t="s">
        <v>30</v>
      </c>
      <c r="AX1282" s="14" t="s">
        <v>73</v>
      </c>
      <c r="AY1282" s="217" t="s">
        <v>137</v>
      </c>
    </row>
    <row r="1283" spans="1:65" s="13" customFormat="1" ht="11.25" x14ac:dyDescent="0.2">
      <c r="B1283" s="196"/>
      <c r="C1283" s="197"/>
      <c r="D1283" s="198" t="s">
        <v>147</v>
      </c>
      <c r="E1283" s="199" t="s">
        <v>1</v>
      </c>
      <c r="F1283" s="200" t="s">
        <v>174</v>
      </c>
      <c r="G1283" s="197"/>
      <c r="H1283" s="199" t="s">
        <v>1</v>
      </c>
      <c r="I1283" s="201"/>
      <c r="J1283" s="197"/>
      <c r="K1283" s="197"/>
      <c r="L1283" s="202"/>
      <c r="M1283" s="203"/>
      <c r="N1283" s="204"/>
      <c r="O1283" s="204"/>
      <c r="P1283" s="204"/>
      <c r="Q1283" s="204"/>
      <c r="R1283" s="204"/>
      <c r="S1283" s="204"/>
      <c r="T1283" s="205"/>
      <c r="AT1283" s="206" t="s">
        <v>147</v>
      </c>
      <c r="AU1283" s="206" t="s">
        <v>145</v>
      </c>
      <c r="AV1283" s="13" t="s">
        <v>78</v>
      </c>
      <c r="AW1283" s="13" t="s">
        <v>30</v>
      </c>
      <c r="AX1283" s="13" t="s">
        <v>73</v>
      </c>
      <c r="AY1283" s="206" t="s">
        <v>137</v>
      </c>
    </row>
    <row r="1284" spans="1:65" s="14" customFormat="1" ht="11.25" x14ac:dyDescent="0.2">
      <c r="B1284" s="207"/>
      <c r="C1284" s="208"/>
      <c r="D1284" s="198" t="s">
        <v>147</v>
      </c>
      <c r="E1284" s="209" t="s">
        <v>1</v>
      </c>
      <c r="F1284" s="210" t="s">
        <v>175</v>
      </c>
      <c r="G1284" s="208"/>
      <c r="H1284" s="211">
        <v>21.07</v>
      </c>
      <c r="I1284" s="212"/>
      <c r="J1284" s="208"/>
      <c r="K1284" s="208"/>
      <c r="L1284" s="213"/>
      <c r="M1284" s="214"/>
      <c r="N1284" s="215"/>
      <c r="O1284" s="215"/>
      <c r="P1284" s="215"/>
      <c r="Q1284" s="215"/>
      <c r="R1284" s="215"/>
      <c r="S1284" s="215"/>
      <c r="T1284" s="216"/>
      <c r="AT1284" s="217" t="s">
        <v>147</v>
      </c>
      <c r="AU1284" s="217" t="s">
        <v>145</v>
      </c>
      <c r="AV1284" s="14" t="s">
        <v>145</v>
      </c>
      <c r="AW1284" s="14" t="s">
        <v>30</v>
      </c>
      <c r="AX1284" s="14" t="s">
        <v>73</v>
      </c>
      <c r="AY1284" s="217" t="s">
        <v>137</v>
      </c>
    </row>
    <row r="1285" spans="1:65" s="13" customFormat="1" ht="11.25" x14ac:dyDescent="0.2">
      <c r="B1285" s="196"/>
      <c r="C1285" s="197"/>
      <c r="D1285" s="198" t="s">
        <v>147</v>
      </c>
      <c r="E1285" s="199" t="s">
        <v>1</v>
      </c>
      <c r="F1285" s="200" t="s">
        <v>176</v>
      </c>
      <c r="G1285" s="197"/>
      <c r="H1285" s="199" t="s">
        <v>1</v>
      </c>
      <c r="I1285" s="201"/>
      <c r="J1285" s="197"/>
      <c r="K1285" s="197"/>
      <c r="L1285" s="202"/>
      <c r="M1285" s="203"/>
      <c r="N1285" s="204"/>
      <c r="O1285" s="204"/>
      <c r="P1285" s="204"/>
      <c r="Q1285" s="204"/>
      <c r="R1285" s="204"/>
      <c r="S1285" s="204"/>
      <c r="T1285" s="205"/>
      <c r="AT1285" s="206" t="s">
        <v>147</v>
      </c>
      <c r="AU1285" s="206" t="s">
        <v>145</v>
      </c>
      <c r="AV1285" s="13" t="s">
        <v>78</v>
      </c>
      <c r="AW1285" s="13" t="s">
        <v>30</v>
      </c>
      <c r="AX1285" s="13" t="s">
        <v>73</v>
      </c>
      <c r="AY1285" s="206" t="s">
        <v>137</v>
      </c>
    </row>
    <row r="1286" spans="1:65" s="14" customFormat="1" ht="11.25" x14ac:dyDescent="0.2">
      <c r="B1286" s="207"/>
      <c r="C1286" s="208"/>
      <c r="D1286" s="198" t="s">
        <v>147</v>
      </c>
      <c r="E1286" s="209" t="s">
        <v>1</v>
      </c>
      <c r="F1286" s="210" t="s">
        <v>177</v>
      </c>
      <c r="G1286" s="208"/>
      <c r="H1286" s="211">
        <v>12.760999999999999</v>
      </c>
      <c r="I1286" s="212"/>
      <c r="J1286" s="208"/>
      <c r="K1286" s="208"/>
      <c r="L1286" s="213"/>
      <c r="M1286" s="214"/>
      <c r="N1286" s="215"/>
      <c r="O1286" s="215"/>
      <c r="P1286" s="215"/>
      <c r="Q1286" s="215"/>
      <c r="R1286" s="215"/>
      <c r="S1286" s="215"/>
      <c r="T1286" s="216"/>
      <c r="AT1286" s="217" t="s">
        <v>147</v>
      </c>
      <c r="AU1286" s="217" t="s">
        <v>145</v>
      </c>
      <c r="AV1286" s="14" t="s">
        <v>145</v>
      </c>
      <c r="AW1286" s="14" t="s">
        <v>30</v>
      </c>
      <c r="AX1286" s="14" t="s">
        <v>73</v>
      </c>
      <c r="AY1286" s="217" t="s">
        <v>137</v>
      </c>
    </row>
    <row r="1287" spans="1:65" s="15" customFormat="1" ht="11.25" x14ac:dyDescent="0.2">
      <c r="B1287" s="218"/>
      <c r="C1287" s="219"/>
      <c r="D1287" s="198" t="s">
        <v>147</v>
      </c>
      <c r="E1287" s="220" t="s">
        <v>1</v>
      </c>
      <c r="F1287" s="221" t="s">
        <v>150</v>
      </c>
      <c r="G1287" s="219"/>
      <c r="H1287" s="222">
        <v>37.149000000000001</v>
      </c>
      <c r="I1287" s="223"/>
      <c r="J1287" s="219"/>
      <c r="K1287" s="219"/>
      <c r="L1287" s="224"/>
      <c r="M1287" s="225"/>
      <c r="N1287" s="226"/>
      <c r="O1287" s="226"/>
      <c r="P1287" s="226"/>
      <c r="Q1287" s="226"/>
      <c r="R1287" s="226"/>
      <c r="S1287" s="226"/>
      <c r="T1287" s="227"/>
      <c r="AT1287" s="228" t="s">
        <v>147</v>
      </c>
      <c r="AU1287" s="228" t="s">
        <v>145</v>
      </c>
      <c r="AV1287" s="15" t="s">
        <v>144</v>
      </c>
      <c r="AW1287" s="15" t="s">
        <v>30</v>
      </c>
      <c r="AX1287" s="15" t="s">
        <v>78</v>
      </c>
      <c r="AY1287" s="228" t="s">
        <v>137</v>
      </c>
    </row>
    <row r="1288" spans="1:65" s="2" customFormat="1" ht="21.75" customHeight="1" x14ac:dyDescent="0.2">
      <c r="A1288" s="34"/>
      <c r="B1288" s="35"/>
      <c r="C1288" s="229" t="s">
        <v>1746</v>
      </c>
      <c r="D1288" s="229" t="s">
        <v>416</v>
      </c>
      <c r="E1288" s="230" t="s">
        <v>1747</v>
      </c>
      <c r="F1288" s="231" t="s">
        <v>1748</v>
      </c>
      <c r="G1288" s="232" t="s">
        <v>154</v>
      </c>
      <c r="H1288" s="233">
        <v>40.863999999999997</v>
      </c>
      <c r="I1288" s="234"/>
      <c r="J1288" s="235">
        <f>ROUND(I1288*H1288,2)</f>
        <v>0</v>
      </c>
      <c r="K1288" s="236"/>
      <c r="L1288" s="237"/>
      <c r="M1288" s="238" t="s">
        <v>1</v>
      </c>
      <c r="N1288" s="239" t="s">
        <v>39</v>
      </c>
      <c r="O1288" s="71"/>
      <c r="P1288" s="192">
        <f>O1288*H1288</f>
        <v>0</v>
      </c>
      <c r="Q1288" s="192">
        <v>3.5999999999999999E-3</v>
      </c>
      <c r="R1288" s="192">
        <f>Q1288*H1288</f>
        <v>0.14711039999999997</v>
      </c>
      <c r="S1288" s="192">
        <v>0</v>
      </c>
      <c r="T1288" s="193">
        <f>S1288*H1288</f>
        <v>0</v>
      </c>
      <c r="U1288" s="34"/>
      <c r="V1288" s="34"/>
      <c r="W1288" s="34"/>
      <c r="X1288" s="34"/>
      <c r="Y1288" s="34"/>
      <c r="Z1288" s="34"/>
      <c r="AA1288" s="34"/>
      <c r="AB1288" s="34"/>
      <c r="AC1288" s="34"/>
      <c r="AD1288" s="34"/>
      <c r="AE1288" s="34"/>
      <c r="AR1288" s="194" t="s">
        <v>306</v>
      </c>
      <c r="AT1288" s="194" t="s">
        <v>416</v>
      </c>
      <c r="AU1288" s="194" t="s">
        <v>145</v>
      </c>
      <c r="AY1288" s="17" t="s">
        <v>137</v>
      </c>
      <c r="BE1288" s="195">
        <f>IF(N1288="základní",J1288,0)</f>
        <v>0</v>
      </c>
      <c r="BF1288" s="195">
        <f>IF(N1288="snížená",J1288,0)</f>
        <v>0</v>
      </c>
      <c r="BG1288" s="195">
        <f>IF(N1288="zákl. přenesená",J1288,0)</f>
        <v>0</v>
      </c>
      <c r="BH1288" s="195">
        <f>IF(N1288="sníž. přenesená",J1288,0)</f>
        <v>0</v>
      </c>
      <c r="BI1288" s="195">
        <f>IF(N1288="nulová",J1288,0)</f>
        <v>0</v>
      </c>
      <c r="BJ1288" s="17" t="s">
        <v>145</v>
      </c>
      <c r="BK1288" s="195">
        <f>ROUND(I1288*H1288,2)</f>
        <v>0</v>
      </c>
      <c r="BL1288" s="17" t="s">
        <v>232</v>
      </c>
      <c r="BM1288" s="194" t="s">
        <v>1749</v>
      </c>
    </row>
    <row r="1289" spans="1:65" s="14" customFormat="1" ht="11.25" x14ac:dyDescent="0.2">
      <c r="B1289" s="207"/>
      <c r="C1289" s="208"/>
      <c r="D1289" s="198" t="s">
        <v>147</v>
      </c>
      <c r="E1289" s="209" t="s">
        <v>1</v>
      </c>
      <c r="F1289" s="210" t="s">
        <v>1750</v>
      </c>
      <c r="G1289" s="208"/>
      <c r="H1289" s="211">
        <v>37.149000000000001</v>
      </c>
      <c r="I1289" s="212"/>
      <c r="J1289" s="208"/>
      <c r="K1289" s="208"/>
      <c r="L1289" s="213"/>
      <c r="M1289" s="214"/>
      <c r="N1289" s="215"/>
      <c r="O1289" s="215"/>
      <c r="P1289" s="215"/>
      <c r="Q1289" s="215"/>
      <c r="R1289" s="215"/>
      <c r="S1289" s="215"/>
      <c r="T1289" s="216"/>
      <c r="AT1289" s="217" t="s">
        <v>147</v>
      </c>
      <c r="AU1289" s="217" t="s">
        <v>145</v>
      </c>
      <c r="AV1289" s="14" t="s">
        <v>145</v>
      </c>
      <c r="AW1289" s="14" t="s">
        <v>30</v>
      </c>
      <c r="AX1289" s="14" t="s">
        <v>78</v>
      </c>
      <c r="AY1289" s="217" t="s">
        <v>137</v>
      </c>
    </row>
    <row r="1290" spans="1:65" s="14" customFormat="1" ht="11.25" x14ac:dyDescent="0.2">
      <c r="B1290" s="207"/>
      <c r="C1290" s="208"/>
      <c r="D1290" s="198" t="s">
        <v>147</v>
      </c>
      <c r="E1290" s="208"/>
      <c r="F1290" s="210" t="s">
        <v>1751</v>
      </c>
      <c r="G1290" s="208"/>
      <c r="H1290" s="211">
        <v>40.863999999999997</v>
      </c>
      <c r="I1290" s="212"/>
      <c r="J1290" s="208"/>
      <c r="K1290" s="208"/>
      <c r="L1290" s="213"/>
      <c r="M1290" s="214"/>
      <c r="N1290" s="215"/>
      <c r="O1290" s="215"/>
      <c r="P1290" s="215"/>
      <c r="Q1290" s="215"/>
      <c r="R1290" s="215"/>
      <c r="S1290" s="215"/>
      <c r="T1290" s="216"/>
      <c r="AT1290" s="217" t="s">
        <v>147</v>
      </c>
      <c r="AU1290" s="217" t="s">
        <v>145</v>
      </c>
      <c r="AV1290" s="14" t="s">
        <v>145</v>
      </c>
      <c r="AW1290" s="14" t="s">
        <v>4</v>
      </c>
      <c r="AX1290" s="14" t="s">
        <v>78</v>
      </c>
      <c r="AY1290" s="217" t="s">
        <v>137</v>
      </c>
    </row>
    <row r="1291" spans="1:65" s="2" customFormat="1" ht="16.5" customHeight="1" x14ac:dyDescent="0.2">
      <c r="A1291" s="34"/>
      <c r="B1291" s="35"/>
      <c r="C1291" s="182" t="s">
        <v>1752</v>
      </c>
      <c r="D1291" s="182" t="s">
        <v>140</v>
      </c>
      <c r="E1291" s="183" t="s">
        <v>1753</v>
      </c>
      <c r="F1291" s="184" t="s">
        <v>1754</v>
      </c>
      <c r="G1291" s="185" t="s">
        <v>161</v>
      </c>
      <c r="H1291" s="186">
        <v>36.904000000000003</v>
      </c>
      <c r="I1291" s="187"/>
      <c r="J1291" s="188">
        <f>ROUND(I1291*H1291,2)</f>
        <v>0</v>
      </c>
      <c r="K1291" s="189"/>
      <c r="L1291" s="39"/>
      <c r="M1291" s="190" t="s">
        <v>1</v>
      </c>
      <c r="N1291" s="191" t="s">
        <v>39</v>
      </c>
      <c r="O1291" s="71"/>
      <c r="P1291" s="192">
        <f>O1291*H1291</f>
        <v>0</v>
      </c>
      <c r="Q1291" s="192">
        <v>3.0000000000000001E-5</v>
      </c>
      <c r="R1291" s="192">
        <f>Q1291*H1291</f>
        <v>1.1071200000000001E-3</v>
      </c>
      <c r="S1291" s="192">
        <v>0</v>
      </c>
      <c r="T1291" s="193">
        <f>S1291*H1291</f>
        <v>0</v>
      </c>
      <c r="U1291" s="34"/>
      <c r="V1291" s="34"/>
      <c r="W1291" s="34"/>
      <c r="X1291" s="34"/>
      <c r="Y1291" s="34"/>
      <c r="Z1291" s="34"/>
      <c r="AA1291" s="34"/>
      <c r="AB1291" s="34"/>
      <c r="AC1291" s="34"/>
      <c r="AD1291" s="34"/>
      <c r="AE1291" s="34"/>
      <c r="AR1291" s="194" t="s">
        <v>232</v>
      </c>
      <c r="AT1291" s="194" t="s">
        <v>140</v>
      </c>
      <c r="AU1291" s="194" t="s">
        <v>145</v>
      </c>
      <c r="AY1291" s="17" t="s">
        <v>137</v>
      </c>
      <c r="BE1291" s="195">
        <f>IF(N1291="základní",J1291,0)</f>
        <v>0</v>
      </c>
      <c r="BF1291" s="195">
        <f>IF(N1291="snížená",J1291,0)</f>
        <v>0</v>
      </c>
      <c r="BG1291" s="195">
        <f>IF(N1291="zákl. přenesená",J1291,0)</f>
        <v>0</v>
      </c>
      <c r="BH1291" s="195">
        <f>IF(N1291="sníž. přenesená",J1291,0)</f>
        <v>0</v>
      </c>
      <c r="BI1291" s="195">
        <f>IF(N1291="nulová",J1291,0)</f>
        <v>0</v>
      </c>
      <c r="BJ1291" s="17" t="s">
        <v>145</v>
      </c>
      <c r="BK1291" s="195">
        <f>ROUND(I1291*H1291,2)</f>
        <v>0</v>
      </c>
      <c r="BL1291" s="17" t="s">
        <v>232</v>
      </c>
      <c r="BM1291" s="194" t="s">
        <v>1755</v>
      </c>
    </row>
    <row r="1292" spans="1:65" s="13" customFormat="1" ht="11.25" x14ac:dyDescent="0.2">
      <c r="B1292" s="196"/>
      <c r="C1292" s="197"/>
      <c r="D1292" s="198" t="s">
        <v>147</v>
      </c>
      <c r="E1292" s="199" t="s">
        <v>1</v>
      </c>
      <c r="F1292" s="200" t="s">
        <v>170</v>
      </c>
      <c r="G1292" s="197"/>
      <c r="H1292" s="199" t="s">
        <v>1</v>
      </c>
      <c r="I1292" s="201"/>
      <c r="J1292" s="197"/>
      <c r="K1292" s="197"/>
      <c r="L1292" s="202"/>
      <c r="M1292" s="203"/>
      <c r="N1292" s="204"/>
      <c r="O1292" s="204"/>
      <c r="P1292" s="204"/>
      <c r="Q1292" s="204"/>
      <c r="R1292" s="204"/>
      <c r="S1292" s="204"/>
      <c r="T1292" s="205"/>
      <c r="AT1292" s="206" t="s">
        <v>147</v>
      </c>
      <c r="AU1292" s="206" t="s">
        <v>145</v>
      </c>
      <c r="AV1292" s="13" t="s">
        <v>78</v>
      </c>
      <c r="AW1292" s="13" t="s">
        <v>30</v>
      </c>
      <c r="AX1292" s="13" t="s">
        <v>73</v>
      </c>
      <c r="AY1292" s="206" t="s">
        <v>137</v>
      </c>
    </row>
    <row r="1293" spans="1:65" s="14" customFormat="1" ht="11.25" x14ac:dyDescent="0.2">
      <c r="B1293" s="207"/>
      <c r="C1293" s="208"/>
      <c r="D1293" s="198" t="s">
        <v>147</v>
      </c>
      <c r="E1293" s="209" t="s">
        <v>1</v>
      </c>
      <c r="F1293" s="210" t="s">
        <v>1704</v>
      </c>
      <c r="G1293" s="208"/>
      <c r="H1293" s="211">
        <v>5.58</v>
      </c>
      <c r="I1293" s="212"/>
      <c r="J1293" s="208"/>
      <c r="K1293" s="208"/>
      <c r="L1293" s="213"/>
      <c r="M1293" s="214"/>
      <c r="N1293" s="215"/>
      <c r="O1293" s="215"/>
      <c r="P1293" s="215"/>
      <c r="Q1293" s="215"/>
      <c r="R1293" s="215"/>
      <c r="S1293" s="215"/>
      <c r="T1293" s="216"/>
      <c r="AT1293" s="217" t="s">
        <v>147</v>
      </c>
      <c r="AU1293" s="217" t="s">
        <v>145</v>
      </c>
      <c r="AV1293" s="14" t="s">
        <v>145</v>
      </c>
      <c r="AW1293" s="14" t="s">
        <v>30</v>
      </c>
      <c r="AX1293" s="14" t="s">
        <v>73</v>
      </c>
      <c r="AY1293" s="217" t="s">
        <v>137</v>
      </c>
    </row>
    <row r="1294" spans="1:65" s="13" customFormat="1" ht="11.25" x14ac:dyDescent="0.2">
      <c r="B1294" s="196"/>
      <c r="C1294" s="197"/>
      <c r="D1294" s="198" t="s">
        <v>147</v>
      </c>
      <c r="E1294" s="199" t="s">
        <v>1</v>
      </c>
      <c r="F1294" s="200" t="s">
        <v>174</v>
      </c>
      <c r="G1294" s="197"/>
      <c r="H1294" s="199" t="s">
        <v>1</v>
      </c>
      <c r="I1294" s="201"/>
      <c r="J1294" s="197"/>
      <c r="K1294" s="197"/>
      <c r="L1294" s="202"/>
      <c r="M1294" s="203"/>
      <c r="N1294" s="204"/>
      <c r="O1294" s="204"/>
      <c r="P1294" s="204"/>
      <c r="Q1294" s="204"/>
      <c r="R1294" s="204"/>
      <c r="S1294" s="204"/>
      <c r="T1294" s="205"/>
      <c r="AT1294" s="206" t="s">
        <v>147</v>
      </c>
      <c r="AU1294" s="206" t="s">
        <v>145</v>
      </c>
      <c r="AV1294" s="13" t="s">
        <v>78</v>
      </c>
      <c r="AW1294" s="13" t="s">
        <v>30</v>
      </c>
      <c r="AX1294" s="13" t="s">
        <v>73</v>
      </c>
      <c r="AY1294" s="206" t="s">
        <v>137</v>
      </c>
    </row>
    <row r="1295" spans="1:65" s="14" customFormat="1" ht="11.25" x14ac:dyDescent="0.2">
      <c r="B1295" s="207"/>
      <c r="C1295" s="208"/>
      <c r="D1295" s="198" t="s">
        <v>147</v>
      </c>
      <c r="E1295" s="209" t="s">
        <v>1</v>
      </c>
      <c r="F1295" s="210" t="s">
        <v>1705</v>
      </c>
      <c r="G1295" s="208"/>
      <c r="H1295" s="211">
        <v>17.09</v>
      </c>
      <c r="I1295" s="212"/>
      <c r="J1295" s="208"/>
      <c r="K1295" s="208"/>
      <c r="L1295" s="213"/>
      <c r="M1295" s="214"/>
      <c r="N1295" s="215"/>
      <c r="O1295" s="215"/>
      <c r="P1295" s="215"/>
      <c r="Q1295" s="215"/>
      <c r="R1295" s="215"/>
      <c r="S1295" s="215"/>
      <c r="T1295" s="216"/>
      <c r="AT1295" s="217" t="s">
        <v>147</v>
      </c>
      <c r="AU1295" s="217" t="s">
        <v>145</v>
      </c>
      <c r="AV1295" s="14" t="s">
        <v>145</v>
      </c>
      <c r="AW1295" s="14" t="s">
        <v>30</v>
      </c>
      <c r="AX1295" s="14" t="s">
        <v>73</v>
      </c>
      <c r="AY1295" s="217" t="s">
        <v>137</v>
      </c>
    </row>
    <row r="1296" spans="1:65" s="13" customFormat="1" ht="11.25" x14ac:dyDescent="0.2">
      <c r="B1296" s="196"/>
      <c r="C1296" s="197"/>
      <c r="D1296" s="198" t="s">
        <v>147</v>
      </c>
      <c r="E1296" s="199" t="s">
        <v>1</v>
      </c>
      <c r="F1296" s="200" t="s">
        <v>176</v>
      </c>
      <c r="G1296" s="197"/>
      <c r="H1296" s="199" t="s">
        <v>1</v>
      </c>
      <c r="I1296" s="201"/>
      <c r="J1296" s="197"/>
      <c r="K1296" s="197"/>
      <c r="L1296" s="202"/>
      <c r="M1296" s="203"/>
      <c r="N1296" s="204"/>
      <c r="O1296" s="204"/>
      <c r="P1296" s="204"/>
      <c r="Q1296" s="204"/>
      <c r="R1296" s="204"/>
      <c r="S1296" s="204"/>
      <c r="T1296" s="205"/>
      <c r="AT1296" s="206" t="s">
        <v>147</v>
      </c>
      <c r="AU1296" s="206" t="s">
        <v>145</v>
      </c>
      <c r="AV1296" s="13" t="s">
        <v>78</v>
      </c>
      <c r="AW1296" s="13" t="s">
        <v>30</v>
      </c>
      <c r="AX1296" s="13" t="s">
        <v>73</v>
      </c>
      <c r="AY1296" s="206" t="s">
        <v>137</v>
      </c>
    </row>
    <row r="1297" spans="1:65" s="14" customFormat="1" ht="11.25" x14ac:dyDescent="0.2">
      <c r="B1297" s="207"/>
      <c r="C1297" s="208"/>
      <c r="D1297" s="198" t="s">
        <v>147</v>
      </c>
      <c r="E1297" s="209" t="s">
        <v>1</v>
      </c>
      <c r="F1297" s="210" t="s">
        <v>1706</v>
      </c>
      <c r="G1297" s="208"/>
      <c r="H1297" s="211">
        <v>14.234</v>
      </c>
      <c r="I1297" s="212"/>
      <c r="J1297" s="208"/>
      <c r="K1297" s="208"/>
      <c r="L1297" s="213"/>
      <c r="M1297" s="214"/>
      <c r="N1297" s="215"/>
      <c r="O1297" s="215"/>
      <c r="P1297" s="215"/>
      <c r="Q1297" s="215"/>
      <c r="R1297" s="215"/>
      <c r="S1297" s="215"/>
      <c r="T1297" s="216"/>
      <c r="AT1297" s="217" t="s">
        <v>147</v>
      </c>
      <c r="AU1297" s="217" t="s">
        <v>145</v>
      </c>
      <c r="AV1297" s="14" t="s">
        <v>145</v>
      </c>
      <c r="AW1297" s="14" t="s">
        <v>30</v>
      </c>
      <c r="AX1297" s="14" t="s">
        <v>73</v>
      </c>
      <c r="AY1297" s="217" t="s">
        <v>137</v>
      </c>
    </row>
    <row r="1298" spans="1:65" s="15" customFormat="1" ht="11.25" x14ac:dyDescent="0.2">
      <c r="B1298" s="218"/>
      <c r="C1298" s="219"/>
      <c r="D1298" s="198" t="s">
        <v>147</v>
      </c>
      <c r="E1298" s="220" t="s">
        <v>1</v>
      </c>
      <c r="F1298" s="221" t="s">
        <v>150</v>
      </c>
      <c r="G1298" s="219"/>
      <c r="H1298" s="222">
        <v>36.904000000000003</v>
      </c>
      <c r="I1298" s="223"/>
      <c r="J1298" s="219"/>
      <c r="K1298" s="219"/>
      <c r="L1298" s="224"/>
      <c r="M1298" s="225"/>
      <c r="N1298" s="226"/>
      <c r="O1298" s="226"/>
      <c r="P1298" s="226"/>
      <c r="Q1298" s="226"/>
      <c r="R1298" s="226"/>
      <c r="S1298" s="226"/>
      <c r="T1298" s="227"/>
      <c r="AT1298" s="228" t="s">
        <v>147</v>
      </c>
      <c r="AU1298" s="228" t="s">
        <v>145</v>
      </c>
      <c r="AV1298" s="15" t="s">
        <v>144</v>
      </c>
      <c r="AW1298" s="15" t="s">
        <v>30</v>
      </c>
      <c r="AX1298" s="15" t="s">
        <v>78</v>
      </c>
      <c r="AY1298" s="228" t="s">
        <v>137</v>
      </c>
    </row>
    <row r="1299" spans="1:65" s="2" customFormat="1" ht="24.2" customHeight="1" x14ac:dyDescent="0.2">
      <c r="A1299" s="34"/>
      <c r="B1299" s="35"/>
      <c r="C1299" s="182" t="s">
        <v>1756</v>
      </c>
      <c r="D1299" s="182" t="s">
        <v>140</v>
      </c>
      <c r="E1299" s="183" t="s">
        <v>1757</v>
      </c>
      <c r="F1299" s="184" t="s">
        <v>1758</v>
      </c>
      <c r="G1299" s="185" t="s">
        <v>373</v>
      </c>
      <c r="H1299" s="186">
        <v>0.44500000000000001</v>
      </c>
      <c r="I1299" s="187"/>
      <c r="J1299" s="188">
        <f>ROUND(I1299*H1299,2)</f>
        <v>0</v>
      </c>
      <c r="K1299" s="189"/>
      <c r="L1299" s="39"/>
      <c r="M1299" s="190" t="s">
        <v>1</v>
      </c>
      <c r="N1299" s="191" t="s">
        <v>39</v>
      </c>
      <c r="O1299" s="71"/>
      <c r="P1299" s="192">
        <f>O1299*H1299</f>
        <v>0</v>
      </c>
      <c r="Q1299" s="192">
        <v>0</v>
      </c>
      <c r="R1299" s="192">
        <f>Q1299*H1299</f>
        <v>0</v>
      </c>
      <c r="S1299" s="192">
        <v>0</v>
      </c>
      <c r="T1299" s="193">
        <f>S1299*H1299</f>
        <v>0</v>
      </c>
      <c r="U1299" s="34"/>
      <c r="V1299" s="34"/>
      <c r="W1299" s="34"/>
      <c r="X1299" s="34"/>
      <c r="Y1299" s="34"/>
      <c r="Z1299" s="34"/>
      <c r="AA1299" s="34"/>
      <c r="AB1299" s="34"/>
      <c r="AC1299" s="34"/>
      <c r="AD1299" s="34"/>
      <c r="AE1299" s="34"/>
      <c r="AR1299" s="194" t="s">
        <v>232</v>
      </c>
      <c r="AT1299" s="194" t="s">
        <v>140</v>
      </c>
      <c r="AU1299" s="194" t="s">
        <v>145</v>
      </c>
      <c r="AY1299" s="17" t="s">
        <v>137</v>
      </c>
      <c r="BE1299" s="195">
        <f>IF(N1299="základní",J1299,0)</f>
        <v>0</v>
      </c>
      <c r="BF1299" s="195">
        <f>IF(N1299="snížená",J1299,0)</f>
        <v>0</v>
      </c>
      <c r="BG1299" s="195">
        <f>IF(N1299="zákl. přenesená",J1299,0)</f>
        <v>0</v>
      </c>
      <c r="BH1299" s="195">
        <f>IF(N1299="sníž. přenesená",J1299,0)</f>
        <v>0</v>
      </c>
      <c r="BI1299" s="195">
        <f>IF(N1299="nulová",J1299,0)</f>
        <v>0</v>
      </c>
      <c r="BJ1299" s="17" t="s">
        <v>145</v>
      </c>
      <c r="BK1299" s="195">
        <f>ROUND(I1299*H1299,2)</f>
        <v>0</v>
      </c>
      <c r="BL1299" s="17" t="s">
        <v>232</v>
      </c>
      <c r="BM1299" s="194" t="s">
        <v>1759</v>
      </c>
    </row>
    <row r="1300" spans="1:65" s="2" customFormat="1" ht="33" customHeight="1" x14ac:dyDescent="0.2">
      <c r="A1300" s="34"/>
      <c r="B1300" s="35"/>
      <c r="C1300" s="182" t="s">
        <v>1760</v>
      </c>
      <c r="D1300" s="182" t="s">
        <v>140</v>
      </c>
      <c r="E1300" s="183" t="s">
        <v>1761</v>
      </c>
      <c r="F1300" s="184" t="s">
        <v>1762</v>
      </c>
      <c r="G1300" s="185" t="s">
        <v>373</v>
      </c>
      <c r="H1300" s="186">
        <v>0.89</v>
      </c>
      <c r="I1300" s="187"/>
      <c r="J1300" s="188">
        <f>ROUND(I1300*H1300,2)</f>
        <v>0</v>
      </c>
      <c r="K1300" s="189"/>
      <c r="L1300" s="39"/>
      <c r="M1300" s="190" t="s">
        <v>1</v>
      </c>
      <c r="N1300" s="191" t="s">
        <v>39</v>
      </c>
      <c r="O1300" s="71"/>
      <c r="P1300" s="192">
        <f>O1300*H1300</f>
        <v>0</v>
      </c>
      <c r="Q1300" s="192">
        <v>0</v>
      </c>
      <c r="R1300" s="192">
        <f>Q1300*H1300</f>
        <v>0</v>
      </c>
      <c r="S1300" s="192">
        <v>0</v>
      </c>
      <c r="T1300" s="193">
        <f>S1300*H1300</f>
        <v>0</v>
      </c>
      <c r="U1300" s="34"/>
      <c r="V1300" s="34"/>
      <c r="W1300" s="34"/>
      <c r="X1300" s="34"/>
      <c r="Y1300" s="34"/>
      <c r="Z1300" s="34"/>
      <c r="AA1300" s="34"/>
      <c r="AB1300" s="34"/>
      <c r="AC1300" s="34"/>
      <c r="AD1300" s="34"/>
      <c r="AE1300" s="34"/>
      <c r="AR1300" s="194" t="s">
        <v>232</v>
      </c>
      <c r="AT1300" s="194" t="s">
        <v>140</v>
      </c>
      <c r="AU1300" s="194" t="s">
        <v>145</v>
      </c>
      <c r="AY1300" s="17" t="s">
        <v>137</v>
      </c>
      <c r="BE1300" s="195">
        <f>IF(N1300="základní",J1300,0)</f>
        <v>0</v>
      </c>
      <c r="BF1300" s="195">
        <f>IF(N1300="snížená",J1300,0)</f>
        <v>0</v>
      </c>
      <c r="BG1300" s="195">
        <f>IF(N1300="zákl. přenesená",J1300,0)</f>
        <v>0</v>
      </c>
      <c r="BH1300" s="195">
        <f>IF(N1300="sníž. přenesená",J1300,0)</f>
        <v>0</v>
      </c>
      <c r="BI1300" s="195">
        <f>IF(N1300="nulová",J1300,0)</f>
        <v>0</v>
      </c>
      <c r="BJ1300" s="17" t="s">
        <v>145</v>
      </c>
      <c r="BK1300" s="195">
        <f>ROUND(I1300*H1300,2)</f>
        <v>0</v>
      </c>
      <c r="BL1300" s="17" t="s">
        <v>232</v>
      </c>
      <c r="BM1300" s="194" t="s">
        <v>1763</v>
      </c>
    </row>
    <row r="1301" spans="1:65" s="14" customFormat="1" ht="11.25" x14ac:dyDescent="0.2">
      <c r="B1301" s="207"/>
      <c r="C1301" s="208"/>
      <c r="D1301" s="198" t="s">
        <v>147</v>
      </c>
      <c r="E1301" s="208"/>
      <c r="F1301" s="210" t="s">
        <v>1764</v>
      </c>
      <c r="G1301" s="208"/>
      <c r="H1301" s="211">
        <v>0.89</v>
      </c>
      <c r="I1301" s="212"/>
      <c r="J1301" s="208"/>
      <c r="K1301" s="208"/>
      <c r="L1301" s="213"/>
      <c r="M1301" s="214"/>
      <c r="N1301" s="215"/>
      <c r="O1301" s="215"/>
      <c r="P1301" s="215"/>
      <c r="Q1301" s="215"/>
      <c r="R1301" s="215"/>
      <c r="S1301" s="215"/>
      <c r="T1301" s="216"/>
      <c r="AT1301" s="217" t="s">
        <v>147</v>
      </c>
      <c r="AU1301" s="217" t="s">
        <v>145</v>
      </c>
      <c r="AV1301" s="14" t="s">
        <v>145</v>
      </c>
      <c r="AW1301" s="14" t="s">
        <v>4</v>
      </c>
      <c r="AX1301" s="14" t="s">
        <v>78</v>
      </c>
      <c r="AY1301" s="217" t="s">
        <v>137</v>
      </c>
    </row>
    <row r="1302" spans="1:65" s="12" customFormat="1" ht="22.9" customHeight="1" x14ac:dyDescent="0.2">
      <c r="B1302" s="166"/>
      <c r="C1302" s="167"/>
      <c r="D1302" s="168" t="s">
        <v>72</v>
      </c>
      <c r="E1302" s="180" t="s">
        <v>1765</v>
      </c>
      <c r="F1302" s="180" t="s">
        <v>1766</v>
      </c>
      <c r="G1302" s="167"/>
      <c r="H1302" s="167"/>
      <c r="I1302" s="170"/>
      <c r="J1302" s="181">
        <f>BK1302</f>
        <v>0</v>
      </c>
      <c r="K1302" s="167"/>
      <c r="L1302" s="172"/>
      <c r="M1302" s="173"/>
      <c r="N1302" s="174"/>
      <c r="O1302" s="174"/>
      <c r="P1302" s="175">
        <f>SUM(P1303:P1370)</f>
        <v>0</v>
      </c>
      <c r="Q1302" s="174"/>
      <c r="R1302" s="175">
        <f>SUM(R1303:R1370)</f>
        <v>0.72678249999999989</v>
      </c>
      <c r="S1302" s="174"/>
      <c r="T1302" s="176">
        <f>SUM(T1303:T1370)</f>
        <v>4.1099999999999999E-3</v>
      </c>
      <c r="AR1302" s="177" t="s">
        <v>145</v>
      </c>
      <c r="AT1302" s="178" t="s">
        <v>72</v>
      </c>
      <c r="AU1302" s="178" t="s">
        <v>78</v>
      </c>
      <c r="AY1302" s="177" t="s">
        <v>137</v>
      </c>
      <c r="BK1302" s="179">
        <f>SUM(BK1303:BK1370)</f>
        <v>0</v>
      </c>
    </row>
    <row r="1303" spans="1:65" s="2" customFormat="1" ht="16.5" customHeight="1" x14ac:dyDescent="0.2">
      <c r="A1303" s="34"/>
      <c r="B1303" s="35"/>
      <c r="C1303" s="182" t="s">
        <v>1767</v>
      </c>
      <c r="D1303" s="182" t="s">
        <v>140</v>
      </c>
      <c r="E1303" s="183" t="s">
        <v>1768</v>
      </c>
      <c r="F1303" s="184" t="s">
        <v>1769</v>
      </c>
      <c r="G1303" s="185" t="s">
        <v>154</v>
      </c>
      <c r="H1303" s="186">
        <v>17.911999999999999</v>
      </c>
      <c r="I1303" s="187"/>
      <c r="J1303" s="188">
        <f>ROUND(I1303*H1303,2)</f>
        <v>0</v>
      </c>
      <c r="K1303" s="189"/>
      <c r="L1303" s="39"/>
      <c r="M1303" s="190" t="s">
        <v>1</v>
      </c>
      <c r="N1303" s="191" t="s">
        <v>39</v>
      </c>
      <c r="O1303" s="71"/>
      <c r="P1303" s="192">
        <f>O1303*H1303</f>
        <v>0</v>
      </c>
      <c r="Q1303" s="192">
        <v>0</v>
      </c>
      <c r="R1303" s="192">
        <f>Q1303*H1303</f>
        <v>0</v>
      </c>
      <c r="S1303" s="192">
        <v>0</v>
      </c>
      <c r="T1303" s="193">
        <f>S1303*H1303</f>
        <v>0</v>
      </c>
      <c r="U1303" s="34"/>
      <c r="V1303" s="34"/>
      <c r="W1303" s="34"/>
      <c r="X1303" s="34"/>
      <c r="Y1303" s="34"/>
      <c r="Z1303" s="34"/>
      <c r="AA1303" s="34"/>
      <c r="AB1303" s="34"/>
      <c r="AC1303" s="34"/>
      <c r="AD1303" s="34"/>
      <c r="AE1303" s="34"/>
      <c r="AR1303" s="194" t="s">
        <v>232</v>
      </c>
      <c r="AT1303" s="194" t="s">
        <v>140</v>
      </c>
      <c r="AU1303" s="194" t="s">
        <v>145</v>
      </c>
      <c r="AY1303" s="17" t="s">
        <v>137</v>
      </c>
      <c r="BE1303" s="195">
        <f>IF(N1303="základní",J1303,0)</f>
        <v>0</v>
      </c>
      <c r="BF1303" s="195">
        <f>IF(N1303="snížená",J1303,0)</f>
        <v>0</v>
      </c>
      <c r="BG1303" s="195">
        <f>IF(N1303="zákl. přenesená",J1303,0)</f>
        <v>0</v>
      </c>
      <c r="BH1303" s="195">
        <f>IF(N1303="sníž. přenesená",J1303,0)</f>
        <v>0</v>
      </c>
      <c r="BI1303" s="195">
        <f>IF(N1303="nulová",J1303,0)</f>
        <v>0</v>
      </c>
      <c r="BJ1303" s="17" t="s">
        <v>145</v>
      </c>
      <c r="BK1303" s="195">
        <f>ROUND(I1303*H1303,2)</f>
        <v>0</v>
      </c>
      <c r="BL1303" s="17" t="s">
        <v>232</v>
      </c>
      <c r="BM1303" s="194" t="s">
        <v>1770</v>
      </c>
    </row>
    <row r="1304" spans="1:65" s="13" customFormat="1" ht="11.25" x14ac:dyDescent="0.2">
      <c r="B1304" s="196"/>
      <c r="C1304" s="197"/>
      <c r="D1304" s="198" t="s">
        <v>147</v>
      </c>
      <c r="E1304" s="199" t="s">
        <v>1</v>
      </c>
      <c r="F1304" s="200" t="s">
        <v>197</v>
      </c>
      <c r="G1304" s="197"/>
      <c r="H1304" s="199" t="s">
        <v>1</v>
      </c>
      <c r="I1304" s="201"/>
      <c r="J1304" s="197"/>
      <c r="K1304" s="197"/>
      <c r="L1304" s="202"/>
      <c r="M1304" s="203"/>
      <c r="N1304" s="204"/>
      <c r="O1304" s="204"/>
      <c r="P1304" s="204"/>
      <c r="Q1304" s="204"/>
      <c r="R1304" s="204"/>
      <c r="S1304" s="204"/>
      <c r="T1304" s="205"/>
      <c r="AT1304" s="206" t="s">
        <v>147</v>
      </c>
      <c r="AU1304" s="206" t="s">
        <v>145</v>
      </c>
      <c r="AV1304" s="13" t="s">
        <v>78</v>
      </c>
      <c r="AW1304" s="13" t="s">
        <v>30</v>
      </c>
      <c r="AX1304" s="13" t="s">
        <v>73</v>
      </c>
      <c r="AY1304" s="206" t="s">
        <v>137</v>
      </c>
    </row>
    <row r="1305" spans="1:65" s="14" customFormat="1" ht="11.25" x14ac:dyDescent="0.2">
      <c r="B1305" s="207"/>
      <c r="C1305" s="208"/>
      <c r="D1305" s="198" t="s">
        <v>147</v>
      </c>
      <c r="E1305" s="209" t="s">
        <v>1</v>
      </c>
      <c r="F1305" s="210" t="s">
        <v>198</v>
      </c>
      <c r="G1305" s="208"/>
      <c r="H1305" s="211">
        <v>17.911999999999999</v>
      </c>
      <c r="I1305" s="212"/>
      <c r="J1305" s="208"/>
      <c r="K1305" s="208"/>
      <c r="L1305" s="213"/>
      <c r="M1305" s="214"/>
      <c r="N1305" s="215"/>
      <c r="O1305" s="215"/>
      <c r="P1305" s="215"/>
      <c r="Q1305" s="215"/>
      <c r="R1305" s="215"/>
      <c r="S1305" s="215"/>
      <c r="T1305" s="216"/>
      <c r="AT1305" s="217" t="s">
        <v>147</v>
      </c>
      <c r="AU1305" s="217" t="s">
        <v>145</v>
      </c>
      <c r="AV1305" s="14" t="s">
        <v>145</v>
      </c>
      <c r="AW1305" s="14" t="s">
        <v>30</v>
      </c>
      <c r="AX1305" s="14" t="s">
        <v>73</v>
      </c>
      <c r="AY1305" s="217" t="s">
        <v>137</v>
      </c>
    </row>
    <row r="1306" spans="1:65" s="15" customFormat="1" ht="11.25" x14ac:dyDescent="0.2">
      <c r="B1306" s="218"/>
      <c r="C1306" s="219"/>
      <c r="D1306" s="198" t="s">
        <v>147</v>
      </c>
      <c r="E1306" s="220" t="s">
        <v>1</v>
      </c>
      <c r="F1306" s="221" t="s">
        <v>150</v>
      </c>
      <c r="G1306" s="219"/>
      <c r="H1306" s="222">
        <v>17.911999999999999</v>
      </c>
      <c r="I1306" s="223"/>
      <c r="J1306" s="219"/>
      <c r="K1306" s="219"/>
      <c r="L1306" s="224"/>
      <c r="M1306" s="225"/>
      <c r="N1306" s="226"/>
      <c r="O1306" s="226"/>
      <c r="P1306" s="226"/>
      <c r="Q1306" s="226"/>
      <c r="R1306" s="226"/>
      <c r="S1306" s="226"/>
      <c r="T1306" s="227"/>
      <c r="AT1306" s="228" t="s">
        <v>147</v>
      </c>
      <c r="AU1306" s="228" t="s">
        <v>145</v>
      </c>
      <c r="AV1306" s="15" t="s">
        <v>144</v>
      </c>
      <c r="AW1306" s="15" t="s">
        <v>30</v>
      </c>
      <c r="AX1306" s="15" t="s">
        <v>78</v>
      </c>
      <c r="AY1306" s="228" t="s">
        <v>137</v>
      </c>
    </row>
    <row r="1307" spans="1:65" s="2" customFormat="1" ht="16.5" customHeight="1" x14ac:dyDescent="0.2">
      <c r="A1307" s="34"/>
      <c r="B1307" s="35"/>
      <c r="C1307" s="182" t="s">
        <v>1771</v>
      </c>
      <c r="D1307" s="182" t="s">
        <v>140</v>
      </c>
      <c r="E1307" s="183" t="s">
        <v>1772</v>
      </c>
      <c r="F1307" s="184" t="s">
        <v>1773</v>
      </c>
      <c r="G1307" s="185" t="s">
        <v>154</v>
      </c>
      <c r="H1307" s="186">
        <v>17.911999999999999</v>
      </c>
      <c r="I1307" s="187"/>
      <c r="J1307" s="188">
        <f>ROUND(I1307*H1307,2)</f>
        <v>0</v>
      </c>
      <c r="K1307" s="189"/>
      <c r="L1307" s="39"/>
      <c r="M1307" s="190" t="s">
        <v>1</v>
      </c>
      <c r="N1307" s="191" t="s">
        <v>39</v>
      </c>
      <c r="O1307" s="71"/>
      <c r="P1307" s="192">
        <f>O1307*H1307</f>
        <v>0</v>
      </c>
      <c r="Q1307" s="192">
        <v>2.9999999999999997E-4</v>
      </c>
      <c r="R1307" s="192">
        <f>Q1307*H1307</f>
        <v>5.3735999999999992E-3</v>
      </c>
      <c r="S1307" s="192">
        <v>0</v>
      </c>
      <c r="T1307" s="193">
        <f>S1307*H1307</f>
        <v>0</v>
      </c>
      <c r="U1307" s="34"/>
      <c r="V1307" s="34"/>
      <c r="W1307" s="34"/>
      <c r="X1307" s="34"/>
      <c r="Y1307" s="34"/>
      <c r="Z1307" s="34"/>
      <c r="AA1307" s="34"/>
      <c r="AB1307" s="34"/>
      <c r="AC1307" s="34"/>
      <c r="AD1307" s="34"/>
      <c r="AE1307" s="34"/>
      <c r="AR1307" s="194" t="s">
        <v>232</v>
      </c>
      <c r="AT1307" s="194" t="s">
        <v>140</v>
      </c>
      <c r="AU1307" s="194" t="s">
        <v>145</v>
      </c>
      <c r="AY1307" s="17" t="s">
        <v>137</v>
      </c>
      <c r="BE1307" s="195">
        <f>IF(N1307="základní",J1307,0)</f>
        <v>0</v>
      </c>
      <c r="BF1307" s="195">
        <f>IF(N1307="snížená",J1307,0)</f>
        <v>0</v>
      </c>
      <c r="BG1307" s="195">
        <f>IF(N1307="zákl. přenesená",J1307,0)</f>
        <v>0</v>
      </c>
      <c r="BH1307" s="195">
        <f>IF(N1307="sníž. přenesená",J1307,0)</f>
        <v>0</v>
      </c>
      <c r="BI1307" s="195">
        <f>IF(N1307="nulová",J1307,0)</f>
        <v>0</v>
      </c>
      <c r="BJ1307" s="17" t="s">
        <v>145</v>
      </c>
      <c r="BK1307" s="195">
        <f>ROUND(I1307*H1307,2)</f>
        <v>0</v>
      </c>
      <c r="BL1307" s="17" t="s">
        <v>232</v>
      </c>
      <c r="BM1307" s="194" t="s">
        <v>1774</v>
      </c>
    </row>
    <row r="1308" spans="1:65" s="13" customFormat="1" ht="11.25" x14ac:dyDescent="0.2">
      <c r="B1308" s="196"/>
      <c r="C1308" s="197"/>
      <c r="D1308" s="198" t="s">
        <v>147</v>
      </c>
      <c r="E1308" s="199" t="s">
        <v>1</v>
      </c>
      <c r="F1308" s="200" t="s">
        <v>197</v>
      </c>
      <c r="G1308" s="197"/>
      <c r="H1308" s="199" t="s">
        <v>1</v>
      </c>
      <c r="I1308" s="201"/>
      <c r="J1308" s="197"/>
      <c r="K1308" s="197"/>
      <c r="L1308" s="202"/>
      <c r="M1308" s="203"/>
      <c r="N1308" s="204"/>
      <c r="O1308" s="204"/>
      <c r="P1308" s="204"/>
      <c r="Q1308" s="204"/>
      <c r="R1308" s="204"/>
      <c r="S1308" s="204"/>
      <c r="T1308" s="205"/>
      <c r="AT1308" s="206" t="s">
        <v>147</v>
      </c>
      <c r="AU1308" s="206" t="s">
        <v>145</v>
      </c>
      <c r="AV1308" s="13" t="s">
        <v>78</v>
      </c>
      <c r="AW1308" s="13" t="s">
        <v>30</v>
      </c>
      <c r="AX1308" s="13" t="s">
        <v>73</v>
      </c>
      <c r="AY1308" s="206" t="s">
        <v>137</v>
      </c>
    </row>
    <row r="1309" spans="1:65" s="14" customFormat="1" ht="11.25" x14ac:dyDescent="0.2">
      <c r="B1309" s="207"/>
      <c r="C1309" s="208"/>
      <c r="D1309" s="198" t="s">
        <v>147</v>
      </c>
      <c r="E1309" s="209" t="s">
        <v>1</v>
      </c>
      <c r="F1309" s="210" t="s">
        <v>198</v>
      </c>
      <c r="G1309" s="208"/>
      <c r="H1309" s="211">
        <v>17.911999999999999</v>
      </c>
      <c r="I1309" s="212"/>
      <c r="J1309" s="208"/>
      <c r="K1309" s="208"/>
      <c r="L1309" s="213"/>
      <c r="M1309" s="214"/>
      <c r="N1309" s="215"/>
      <c r="O1309" s="215"/>
      <c r="P1309" s="215"/>
      <c r="Q1309" s="215"/>
      <c r="R1309" s="215"/>
      <c r="S1309" s="215"/>
      <c r="T1309" s="216"/>
      <c r="AT1309" s="217" t="s">
        <v>147</v>
      </c>
      <c r="AU1309" s="217" t="s">
        <v>145</v>
      </c>
      <c r="AV1309" s="14" t="s">
        <v>145</v>
      </c>
      <c r="AW1309" s="14" t="s">
        <v>30</v>
      </c>
      <c r="AX1309" s="14" t="s">
        <v>73</v>
      </c>
      <c r="AY1309" s="217" t="s">
        <v>137</v>
      </c>
    </row>
    <row r="1310" spans="1:65" s="15" customFormat="1" ht="11.25" x14ac:dyDescent="0.2">
      <c r="B1310" s="218"/>
      <c r="C1310" s="219"/>
      <c r="D1310" s="198" t="s">
        <v>147</v>
      </c>
      <c r="E1310" s="220" t="s">
        <v>1</v>
      </c>
      <c r="F1310" s="221" t="s">
        <v>150</v>
      </c>
      <c r="G1310" s="219"/>
      <c r="H1310" s="222">
        <v>17.911999999999999</v>
      </c>
      <c r="I1310" s="223"/>
      <c r="J1310" s="219"/>
      <c r="K1310" s="219"/>
      <c r="L1310" s="224"/>
      <c r="M1310" s="225"/>
      <c r="N1310" s="226"/>
      <c r="O1310" s="226"/>
      <c r="P1310" s="226"/>
      <c r="Q1310" s="226"/>
      <c r="R1310" s="226"/>
      <c r="S1310" s="226"/>
      <c r="T1310" s="227"/>
      <c r="AT1310" s="228" t="s">
        <v>147</v>
      </c>
      <c r="AU1310" s="228" t="s">
        <v>145</v>
      </c>
      <c r="AV1310" s="15" t="s">
        <v>144</v>
      </c>
      <c r="AW1310" s="15" t="s">
        <v>30</v>
      </c>
      <c r="AX1310" s="15" t="s">
        <v>78</v>
      </c>
      <c r="AY1310" s="228" t="s">
        <v>137</v>
      </c>
    </row>
    <row r="1311" spans="1:65" s="2" customFormat="1" ht="24.2" customHeight="1" x14ac:dyDescent="0.2">
      <c r="A1311" s="34"/>
      <c r="B1311" s="35"/>
      <c r="C1311" s="182" t="s">
        <v>1775</v>
      </c>
      <c r="D1311" s="182" t="s">
        <v>140</v>
      </c>
      <c r="E1311" s="183" t="s">
        <v>1776</v>
      </c>
      <c r="F1311" s="184" t="s">
        <v>1777</v>
      </c>
      <c r="G1311" s="185" t="s">
        <v>143</v>
      </c>
      <c r="H1311" s="186">
        <v>2</v>
      </c>
      <c r="I1311" s="187"/>
      <c r="J1311" s="188">
        <f>ROUND(I1311*H1311,2)</f>
        <v>0</v>
      </c>
      <c r="K1311" s="189"/>
      <c r="L1311" s="39"/>
      <c r="M1311" s="190" t="s">
        <v>1</v>
      </c>
      <c r="N1311" s="191" t="s">
        <v>39</v>
      </c>
      <c r="O1311" s="71"/>
      <c r="P1311" s="192">
        <f>O1311*H1311</f>
        <v>0</v>
      </c>
      <c r="Q1311" s="192">
        <v>2.1000000000000001E-4</v>
      </c>
      <c r="R1311" s="192">
        <f>Q1311*H1311</f>
        <v>4.2000000000000002E-4</v>
      </c>
      <c r="S1311" s="192">
        <v>0</v>
      </c>
      <c r="T1311" s="193">
        <f>S1311*H1311</f>
        <v>0</v>
      </c>
      <c r="U1311" s="34"/>
      <c r="V1311" s="34"/>
      <c r="W1311" s="34"/>
      <c r="X1311" s="34"/>
      <c r="Y1311" s="34"/>
      <c r="Z1311" s="34"/>
      <c r="AA1311" s="34"/>
      <c r="AB1311" s="34"/>
      <c r="AC1311" s="34"/>
      <c r="AD1311" s="34"/>
      <c r="AE1311" s="34"/>
      <c r="AR1311" s="194" t="s">
        <v>232</v>
      </c>
      <c r="AT1311" s="194" t="s">
        <v>140</v>
      </c>
      <c r="AU1311" s="194" t="s">
        <v>145</v>
      </c>
      <c r="AY1311" s="17" t="s">
        <v>137</v>
      </c>
      <c r="BE1311" s="195">
        <f>IF(N1311="základní",J1311,0)</f>
        <v>0</v>
      </c>
      <c r="BF1311" s="195">
        <f>IF(N1311="snížená",J1311,0)</f>
        <v>0</v>
      </c>
      <c r="BG1311" s="195">
        <f>IF(N1311="zákl. přenesená",J1311,0)</f>
        <v>0</v>
      </c>
      <c r="BH1311" s="195">
        <f>IF(N1311="sníž. přenesená",J1311,0)</f>
        <v>0</v>
      </c>
      <c r="BI1311" s="195">
        <f>IF(N1311="nulová",J1311,0)</f>
        <v>0</v>
      </c>
      <c r="BJ1311" s="17" t="s">
        <v>145</v>
      </c>
      <c r="BK1311" s="195">
        <f>ROUND(I1311*H1311,2)</f>
        <v>0</v>
      </c>
      <c r="BL1311" s="17" t="s">
        <v>232</v>
      </c>
      <c r="BM1311" s="194" t="s">
        <v>1778</v>
      </c>
    </row>
    <row r="1312" spans="1:65" s="13" customFormat="1" ht="11.25" x14ac:dyDescent="0.2">
      <c r="B1312" s="196"/>
      <c r="C1312" s="197"/>
      <c r="D1312" s="198" t="s">
        <v>147</v>
      </c>
      <c r="E1312" s="199" t="s">
        <v>1</v>
      </c>
      <c r="F1312" s="200" t="s">
        <v>1779</v>
      </c>
      <c r="G1312" s="197"/>
      <c r="H1312" s="199" t="s">
        <v>1</v>
      </c>
      <c r="I1312" s="201"/>
      <c r="J1312" s="197"/>
      <c r="K1312" s="197"/>
      <c r="L1312" s="202"/>
      <c r="M1312" s="203"/>
      <c r="N1312" s="204"/>
      <c r="O1312" s="204"/>
      <c r="P1312" s="204"/>
      <c r="Q1312" s="204"/>
      <c r="R1312" s="204"/>
      <c r="S1312" s="204"/>
      <c r="T1312" s="205"/>
      <c r="AT1312" s="206" t="s">
        <v>147</v>
      </c>
      <c r="AU1312" s="206" t="s">
        <v>145</v>
      </c>
      <c r="AV1312" s="13" t="s">
        <v>78</v>
      </c>
      <c r="AW1312" s="13" t="s">
        <v>30</v>
      </c>
      <c r="AX1312" s="13" t="s">
        <v>73</v>
      </c>
      <c r="AY1312" s="206" t="s">
        <v>137</v>
      </c>
    </row>
    <row r="1313" spans="1:65" s="14" customFormat="1" ht="11.25" x14ac:dyDescent="0.2">
      <c r="B1313" s="207"/>
      <c r="C1313" s="208"/>
      <c r="D1313" s="198" t="s">
        <v>147</v>
      </c>
      <c r="E1313" s="209" t="s">
        <v>1</v>
      </c>
      <c r="F1313" s="210" t="s">
        <v>145</v>
      </c>
      <c r="G1313" s="208"/>
      <c r="H1313" s="211">
        <v>2</v>
      </c>
      <c r="I1313" s="212"/>
      <c r="J1313" s="208"/>
      <c r="K1313" s="208"/>
      <c r="L1313" s="213"/>
      <c r="M1313" s="214"/>
      <c r="N1313" s="215"/>
      <c r="O1313" s="215"/>
      <c r="P1313" s="215"/>
      <c r="Q1313" s="215"/>
      <c r="R1313" s="215"/>
      <c r="S1313" s="215"/>
      <c r="T1313" s="216"/>
      <c r="AT1313" s="217" t="s">
        <v>147</v>
      </c>
      <c r="AU1313" s="217" t="s">
        <v>145</v>
      </c>
      <c r="AV1313" s="14" t="s">
        <v>145</v>
      </c>
      <c r="AW1313" s="14" t="s">
        <v>30</v>
      </c>
      <c r="AX1313" s="14" t="s">
        <v>73</v>
      </c>
      <c r="AY1313" s="217" t="s">
        <v>137</v>
      </c>
    </row>
    <row r="1314" spans="1:65" s="15" customFormat="1" ht="11.25" x14ac:dyDescent="0.2">
      <c r="B1314" s="218"/>
      <c r="C1314" s="219"/>
      <c r="D1314" s="198" t="s">
        <v>147</v>
      </c>
      <c r="E1314" s="220" t="s">
        <v>1</v>
      </c>
      <c r="F1314" s="221" t="s">
        <v>150</v>
      </c>
      <c r="G1314" s="219"/>
      <c r="H1314" s="222">
        <v>2</v>
      </c>
      <c r="I1314" s="223"/>
      <c r="J1314" s="219"/>
      <c r="K1314" s="219"/>
      <c r="L1314" s="224"/>
      <c r="M1314" s="225"/>
      <c r="N1314" s="226"/>
      <c r="O1314" s="226"/>
      <c r="P1314" s="226"/>
      <c r="Q1314" s="226"/>
      <c r="R1314" s="226"/>
      <c r="S1314" s="226"/>
      <c r="T1314" s="227"/>
      <c r="AT1314" s="228" t="s">
        <v>147</v>
      </c>
      <c r="AU1314" s="228" t="s">
        <v>145</v>
      </c>
      <c r="AV1314" s="15" t="s">
        <v>144</v>
      </c>
      <c r="AW1314" s="15" t="s">
        <v>30</v>
      </c>
      <c r="AX1314" s="15" t="s">
        <v>78</v>
      </c>
      <c r="AY1314" s="228" t="s">
        <v>137</v>
      </c>
    </row>
    <row r="1315" spans="1:65" s="2" customFormat="1" ht="33" customHeight="1" x14ac:dyDescent="0.2">
      <c r="A1315" s="34"/>
      <c r="B1315" s="35"/>
      <c r="C1315" s="182" t="s">
        <v>1780</v>
      </c>
      <c r="D1315" s="182" t="s">
        <v>140</v>
      </c>
      <c r="E1315" s="183" t="s">
        <v>1781</v>
      </c>
      <c r="F1315" s="184" t="s">
        <v>1782</v>
      </c>
      <c r="G1315" s="185" t="s">
        <v>154</v>
      </c>
      <c r="H1315" s="186">
        <v>17.911999999999999</v>
      </c>
      <c r="I1315" s="187"/>
      <c r="J1315" s="188">
        <f>ROUND(I1315*H1315,2)</f>
        <v>0</v>
      </c>
      <c r="K1315" s="189"/>
      <c r="L1315" s="39"/>
      <c r="M1315" s="190" t="s">
        <v>1</v>
      </c>
      <c r="N1315" s="191" t="s">
        <v>39</v>
      </c>
      <c r="O1315" s="71"/>
      <c r="P1315" s="192">
        <f>O1315*H1315</f>
        <v>0</v>
      </c>
      <c r="Q1315" s="192">
        <v>0</v>
      </c>
      <c r="R1315" s="192">
        <f>Q1315*H1315</f>
        <v>0</v>
      </c>
      <c r="S1315" s="192">
        <v>0</v>
      </c>
      <c r="T1315" s="193">
        <f>S1315*H1315</f>
        <v>0</v>
      </c>
      <c r="U1315" s="34"/>
      <c r="V1315" s="34"/>
      <c r="W1315" s="34"/>
      <c r="X1315" s="34"/>
      <c r="Y1315" s="34"/>
      <c r="Z1315" s="34"/>
      <c r="AA1315" s="34"/>
      <c r="AB1315" s="34"/>
      <c r="AC1315" s="34"/>
      <c r="AD1315" s="34"/>
      <c r="AE1315" s="34"/>
      <c r="AR1315" s="194" t="s">
        <v>232</v>
      </c>
      <c r="AT1315" s="194" t="s">
        <v>140</v>
      </c>
      <c r="AU1315" s="194" t="s">
        <v>145</v>
      </c>
      <c r="AY1315" s="17" t="s">
        <v>137</v>
      </c>
      <c r="BE1315" s="195">
        <f>IF(N1315="základní",J1315,0)</f>
        <v>0</v>
      </c>
      <c r="BF1315" s="195">
        <f>IF(N1315="snížená",J1315,0)</f>
        <v>0</v>
      </c>
      <c r="BG1315" s="195">
        <f>IF(N1315="zákl. přenesená",J1315,0)</f>
        <v>0</v>
      </c>
      <c r="BH1315" s="195">
        <f>IF(N1315="sníž. přenesená",J1315,0)</f>
        <v>0</v>
      </c>
      <c r="BI1315" s="195">
        <f>IF(N1315="nulová",J1315,0)</f>
        <v>0</v>
      </c>
      <c r="BJ1315" s="17" t="s">
        <v>145</v>
      </c>
      <c r="BK1315" s="195">
        <f>ROUND(I1315*H1315,2)</f>
        <v>0</v>
      </c>
      <c r="BL1315" s="17" t="s">
        <v>232</v>
      </c>
      <c r="BM1315" s="194" t="s">
        <v>1783</v>
      </c>
    </row>
    <row r="1316" spans="1:65" s="13" customFormat="1" ht="11.25" x14ac:dyDescent="0.2">
      <c r="B1316" s="196"/>
      <c r="C1316" s="197"/>
      <c r="D1316" s="198" t="s">
        <v>147</v>
      </c>
      <c r="E1316" s="199" t="s">
        <v>1</v>
      </c>
      <c r="F1316" s="200" t="s">
        <v>197</v>
      </c>
      <c r="G1316" s="197"/>
      <c r="H1316" s="199" t="s">
        <v>1</v>
      </c>
      <c r="I1316" s="201"/>
      <c r="J1316" s="197"/>
      <c r="K1316" s="197"/>
      <c r="L1316" s="202"/>
      <c r="M1316" s="203"/>
      <c r="N1316" s="204"/>
      <c r="O1316" s="204"/>
      <c r="P1316" s="204"/>
      <c r="Q1316" s="204"/>
      <c r="R1316" s="204"/>
      <c r="S1316" s="204"/>
      <c r="T1316" s="205"/>
      <c r="AT1316" s="206" t="s">
        <v>147</v>
      </c>
      <c r="AU1316" s="206" t="s">
        <v>145</v>
      </c>
      <c r="AV1316" s="13" t="s">
        <v>78</v>
      </c>
      <c r="AW1316" s="13" t="s">
        <v>30</v>
      </c>
      <c r="AX1316" s="13" t="s">
        <v>73</v>
      </c>
      <c r="AY1316" s="206" t="s">
        <v>137</v>
      </c>
    </row>
    <row r="1317" spans="1:65" s="14" customFormat="1" ht="11.25" x14ac:dyDescent="0.2">
      <c r="B1317" s="207"/>
      <c r="C1317" s="208"/>
      <c r="D1317" s="198" t="s">
        <v>147</v>
      </c>
      <c r="E1317" s="209" t="s">
        <v>1</v>
      </c>
      <c r="F1317" s="210" t="s">
        <v>198</v>
      </c>
      <c r="G1317" s="208"/>
      <c r="H1317" s="211">
        <v>17.911999999999999</v>
      </c>
      <c r="I1317" s="212"/>
      <c r="J1317" s="208"/>
      <c r="K1317" s="208"/>
      <c r="L1317" s="213"/>
      <c r="M1317" s="214"/>
      <c r="N1317" s="215"/>
      <c r="O1317" s="215"/>
      <c r="P1317" s="215"/>
      <c r="Q1317" s="215"/>
      <c r="R1317" s="215"/>
      <c r="S1317" s="215"/>
      <c r="T1317" s="216"/>
      <c r="AT1317" s="217" t="s">
        <v>147</v>
      </c>
      <c r="AU1317" s="217" t="s">
        <v>145</v>
      </c>
      <c r="AV1317" s="14" t="s">
        <v>145</v>
      </c>
      <c r="AW1317" s="14" t="s">
        <v>30</v>
      </c>
      <c r="AX1317" s="14" t="s">
        <v>73</v>
      </c>
      <c r="AY1317" s="217" t="s">
        <v>137</v>
      </c>
    </row>
    <row r="1318" spans="1:65" s="15" customFormat="1" ht="11.25" x14ac:dyDescent="0.2">
      <c r="B1318" s="218"/>
      <c r="C1318" s="219"/>
      <c r="D1318" s="198" t="s">
        <v>147</v>
      </c>
      <c r="E1318" s="220" t="s">
        <v>1</v>
      </c>
      <c r="F1318" s="221" t="s">
        <v>150</v>
      </c>
      <c r="G1318" s="219"/>
      <c r="H1318" s="222">
        <v>17.911999999999999</v>
      </c>
      <c r="I1318" s="223"/>
      <c r="J1318" s="219"/>
      <c r="K1318" s="219"/>
      <c r="L1318" s="224"/>
      <c r="M1318" s="225"/>
      <c r="N1318" s="226"/>
      <c r="O1318" s="226"/>
      <c r="P1318" s="226"/>
      <c r="Q1318" s="226"/>
      <c r="R1318" s="226"/>
      <c r="S1318" s="226"/>
      <c r="T1318" s="227"/>
      <c r="AT1318" s="228" t="s">
        <v>147</v>
      </c>
      <c r="AU1318" s="228" t="s">
        <v>145</v>
      </c>
      <c r="AV1318" s="15" t="s">
        <v>144</v>
      </c>
      <c r="AW1318" s="15" t="s">
        <v>30</v>
      </c>
      <c r="AX1318" s="15" t="s">
        <v>78</v>
      </c>
      <c r="AY1318" s="228" t="s">
        <v>137</v>
      </c>
    </row>
    <row r="1319" spans="1:65" s="2" customFormat="1" ht="37.9" customHeight="1" x14ac:dyDescent="0.2">
      <c r="A1319" s="34"/>
      <c r="B1319" s="35"/>
      <c r="C1319" s="182" t="s">
        <v>1784</v>
      </c>
      <c r="D1319" s="182" t="s">
        <v>140</v>
      </c>
      <c r="E1319" s="183" t="s">
        <v>1785</v>
      </c>
      <c r="F1319" s="184" t="s">
        <v>1786</v>
      </c>
      <c r="G1319" s="185" t="s">
        <v>154</v>
      </c>
      <c r="H1319" s="186">
        <v>17.911999999999999</v>
      </c>
      <c r="I1319" s="187"/>
      <c r="J1319" s="188">
        <f>ROUND(I1319*H1319,2)</f>
        <v>0</v>
      </c>
      <c r="K1319" s="189"/>
      <c r="L1319" s="39"/>
      <c r="M1319" s="190" t="s">
        <v>1</v>
      </c>
      <c r="N1319" s="191" t="s">
        <v>39</v>
      </c>
      <c r="O1319" s="71"/>
      <c r="P1319" s="192">
        <f>O1319*H1319</f>
        <v>0</v>
      </c>
      <c r="Q1319" s="192">
        <v>8.9999999999999993E-3</v>
      </c>
      <c r="R1319" s="192">
        <f>Q1319*H1319</f>
        <v>0.16120799999999999</v>
      </c>
      <c r="S1319" s="192">
        <v>0</v>
      </c>
      <c r="T1319" s="193">
        <f>S1319*H1319</f>
        <v>0</v>
      </c>
      <c r="U1319" s="34"/>
      <c r="V1319" s="34"/>
      <c r="W1319" s="34"/>
      <c r="X1319" s="34"/>
      <c r="Y1319" s="34"/>
      <c r="Z1319" s="34"/>
      <c r="AA1319" s="34"/>
      <c r="AB1319" s="34"/>
      <c r="AC1319" s="34"/>
      <c r="AD1319" s="34"/>
      <c r="AE1319" s="34"/>
      <c r="AR1319" s="194" t="s">
        <v>232</v>
      </c>
      <c r="AT1319" s="194" t="s">
        <v>140</v>
      </c>
      <c r="AU1319" s="194" t="s">
        <v>145</v>
      </c>
      <c r="AY1319" s="17" t="s">
        <v>137</v>
      </c>
      <c r="BE1319" s="195">
        <f>IF(N1319="základní",J1319,0)</f>
        <v>0</v>
      </c>
      <c r="BF1319" s="195">
        <f>IF(N1319="snížená",J1319,0)</f>
        <v>0</v>
      </c>
      <c r="BG1319" s="195">
        <f>IF(N1319="zákl. přenesená",J1319,0)</f>
        <v>0</v>
      </c>
      <c r="BH1319" s="195">
        <f>IF(N1319="sníž. přenesená",J1319,0)</f>
        <v>0</v>
      </c>
      <c r="BI1319" s="195">
        <f>IF(N1319="nulová",J1319,0)</f>
        <v>0</v>
      </c>
      <c r="BJ1319" s="17" t="s">
        <v>145</v>
      </c>
      <c r="BK1319" s="195">
        <f>ROUND(I1319*H1319,2)</f>
        <v>0</v>
      </c>
      <c r="BL1319" s="17" t="s">
        <v>232</v>
      </c>
      <c r="BM1319" s="194" t="s">
        <v>1787</v>
      </c>
    </row>
    <row r="1320" spans="1:65" s="13" customFormat="1" ht="11.25" x14ac:dyDescent="0.2">
      <c r="B1320" s="196"/>
      <c r="C1320" s="197"/>
      <c r="D1320" s="198" t="s">
        <v>147</v>
      </c>
      <c r="E1320" s="199" t="s">
        <v>1</v>
      </c>
      <c r="F1320" s="200" t="s">
        <v>197</v>
      </c>
      <c r="G1320" s="197"/>
      <c r="H1320" s="199" t="s">
        <v>1</v>
      </c>
      <c r="I1320" s="201"/>
      <c r="J1320" s="197"/>
      <c r="K1320" s="197"/>
      <c r="L1320" s="202"/>
      <c r="M1320" s="203"/>
      <c r="N1320" s="204"/>
      <c r="O1320" s="204"/>
      <c r="P1320" s="204"/>
      <c r="Q1320" s="204"/>
      <c r="R1320" s="204"/>
      <c r="S1320" s="204"/>
      <c r="T1320" s="205"/>
      <c r="AT1320" s="206" t="s">
        <v>147</v>
      </c>
      <c r="AU1320" s="206" t="s">
        <v>145</v>
      </c>
      <c r="AV1320" s="13" t="s">
        <v>78</v>
      </c>
      <c r="AW1320" s="13" t="s">
        <v>30</v>
      </c>
      <c r="AX1320" s="13" t="s">
        <v>73</v>
      </c>
      <c r="AY1320" s="206" t="s">
        <v>137</v>
      </c>
    </row>
    <row r="1321" spans="1:65" s="14" customFormat="1" ht="11.25" x14ac:dyDescent="0.2">
      <c r="B1321" s="207"/>
      <c r="C1321" s="208"/>
      <c r="D1321" s="198" t="s">
        <v>147</v>
      </c>
      <c r="E1321" s="209" t="s">
        <v>1</v>
      </c>
      <c r="F1321" s="210" t="s">
        <v>198</v>
      </c>
      <c r="G1321" s="208"/>
      <c r="H1321" s="211">
        <v>17.911999999999999</v>
      </c>
      <c r="I1321" s="212"/>
      <c r="J1321" s="208"/>
      <c r="K1321" s="208"/>
      <c r="L1321" s="213"/>
      <c r="M1321" s="214"/>
      <c r="N1321" s="215"/>
      <c r="O1321" s="215"/>
      <c r="P1321" s="215"/>
      <c r="Q1321" s="215"/>
      <c r="R1321" s="215"/>
      <c r="S1321" s="215"/>
      <c r="T1321" s="216"/>
      <c r="AT1321" s="217" t="s">
        <v>147</v>
      </c>
      <c r="AU1321" s="217" t="s">
        <v>145</v>
      </c>
      <c r="AV1321" s="14" t="s">
        <v>145</v>
      </c>
      <c r="AW1321" s="14" t="s">
        <v>30</v>
      </c>
      <c r="AX1321" s="14" t="s">
        <v>73</v>
      </c>
      <c r="AY1321" s="217" t="s">
        <v>137</v>
      </c>
    </row>
    <row r="1322" spans="1:65" s="15" customFormat="1" ht="11.25" x14ac:dyDescent="0.2">
      <c r="B1322" s="218"/>
      <c r="C1322" s="219"/>
      <c r="D1322" s="198" t="s">
        <v>147</v>
      </c>
      <c r="E1322" s="220" t="s">
        <v>1</v>
      </c>
      <c r="F1322" s="221" t="s">
        <v>150</v>
      </c>
      <c r="G1322" s="219"/>
      <c r="H1322" s="222">
        <v>17.911999999999999</v>
      </c>
      <c r="I1322" s="223"/>
      <c r="J1322" s="219"/>
      <c r="K1322" s="219"/>
      <c r="L1322" s="224"/>
      <c r="M1322" s="225"/>
      <c r="N1322" s="226"/>
      <c r="O1322" s="226"/>
      <c r="P1322" s="226"/>
      <c r="Q1322" s="226"/>
      <c r="R1322" s="226"/>
      <c r="S1322" s="226"/>
      <c r="T1322" s="227"/>
      <c r="AT1322" s="228" t="s">
        <v>147</v>
      </c>
      <c r="AU1322" s="228" t="s">
        <v>145</v>
      </c>
      <c r="AV1322" s="15" t="s">
        <v>144</v>
      </c>
      <c r="AW1322" s="15" t="s">
        <v>30</v>
      </c>
      <c r="AX1322" s="15" t="s">
        <v>78</v>
      </c>
      <c r="AY1322" s="228" t="s">
        <v>137</v>
      </c>
    </row>
    <row r="1323" spans="1:65" s="2" customFormat="1" ht="24.2" customHeight="1" x14ac:dyDescent="0.2">
      <c r="A1323" s="34"/>
      <c r="B1323" s="35"/>
      <c r="C1323" s="229" t="s">
        <v>1788</v>
      </c>
      <c r="D1323" s="229" t="s">
        <v>416</v>
      </c>
      <c r="E1323" s="230" t="s">
        <v>1660</v>
      </c>
      <c r="F1323" s="231" t="s">
        <v>1661</v>
      </c>
      <c r="G1323" s="232" t="s">
        <v>154</v>
      </c>
      <c r="H1323" s="233">
        <v>22.899000000000001</v>
      </c>
      <c r="I1323" s="234"/>
      <c r="J1323" s="235">
        <f>ROUND(I1323*H1323,2)</f>
        <v>0</v>
      </c>
      <c r="K1323" s="236"/>
      <c r="L1323" s="237"/>
      <c r="M1323" s="238" t="s">
        <v>1</v>
      </c>
      <c r="N1323" s="239" t="s">
        <v>39</v>
      </c>
      <c r="O1323" s="71"/>
      <c r="P1323" s="192">
        <f>O1323*H1323</f>
        <v>0</v>
      </c>
      <c r="Q1323" s="192">
        <v>2.3699999999999999E-2</v>
      </c>
      <c r="R1323" s="192">
        <f>Q1323*H1323</f>
        <v>0.54270629999999997</v>
      </c>
      <c r="S1323" s="192">
        <v>0</v>
      </c>
      <c r="T1323" s="193">
        <f>S1323*H1323</f>
        <v>0</v>
      </c>
      <c r="U1323" s="34"/>
      <c r="V1323" s="34"/>
      <c r="W1323" s="34"/>
      <c r="X1323" s="34"/>
      <c r="Y1323" s="34"/>
      <c r="Z1323" s="34"/>
      <c r="AA1323" s="34"/>
      <c r="AB1323" s="34"/>
      <c r="AC1323" s="34"/>
      <c r="AD1323" s="34"/>
      <c r="AE1323" s="34"/>
      <c r="AR1323" s="194" t="s">
        <v>149</v>
      </c>
      <c r="AT1323" s="194" t="s">
        <v>416</v>
      </c>
      <c r="AU1323" s="194" t="s">
        <v>145</v>
      </c>
      <c r="AY1323" s="17" t="s">
        <v>137</v>
      </c>
      <c r="BE1323" s="195">
        <f>IF(N1323="základní",J1323,0)</f>
        <v>0</v>
      </c>
      <c r="BF1323" s="195">
        <f>IF(N1323="snížená",J1323,0)</f>
        <v>0</v>
      </c>
      <c r="BG1323" s="195">
        <f>IF(N1323="zákl. přenesená",J1323,0)</f>
        <v>0</v>
      </c>
      <c r="BH1323" s="195">
        <f>IF(N1323="sníž. přenesená",J1323,0)</f>
        <v>0</v>
      </c>
      <c r="BI1323" s="195">
        <f>IF(N1323="nulová",J1323,0)</f>
        <v>0</v>
      </c>
      <c r="BJ1323" s="17" t="s">
        <v>145</v>
      </c>
      <c r="BK1323" s="195">
        <f>ROUND(I1323*H1323,2)</f>
        <v>0</v>
      </c>
      <c r="BL1323" s="17" t="s">
        <v>144</v>
      </c>
      <c r="BM1323" s="194" t="s">
        <v>1789</v>
      </c>
    </row>
    <row r="1324" spans="1:65" s="14" customFormat="1" ht="11.25" x14ac:dyDescent="0.2">
      <c r="B1324" s="207"/>
      <c r="C1324" s="208"/>
      <c r="D1324" s="198" t="s">
        <v>147</v>
      </c>
      <c r="E1324" s="209" t="s">
        <v>1</v>
      </c>
      <c r="F1324" s="210" t="s">
        <v>1790</v>
      </c>
      <c r="G1324" s="208"/>
      <c r="H1324" s="211">
        <v>17.911999999999999</v>
      </c>
      <c r="I1324" s="212"/>
      <c r="J1324" s="208"/>
      <c r="K1324" s="208"/>
      <c r="L1324" s="213"/>
      <c r="M1324" s="214"/>
      <c r="N1324" s="215"/>
      <c r="O1324" s="215"/>
      <c r="P1324" s="215"/>
      <c r="Q1324" s="215"/>
      <c r="R1324" s="215"/>
      <c r="S1324" s="215"/>
      <c r="T1324" s="216"/>
      <c r="AT1324" s="217" t="s">
        <v>147</v>
      </c>
      <c r="AU1324" s="217" t="s">
        <v>145</v>
      </c>
      <c r="AV1324" s="14" t="s">
        <v>145</v>
      </c>
      <c r="AW1324" s="14" t="s">
        <v>30</v>
      </c>
      <c r="AX1324" s="14" t="s">
        <v>73</v>
      </c>
      <c r="AY1324" s="217" t="s">
        <v>137</v>
      </c>
    </row>
    <row r="1325" spans="1:65" s="13" customFormat="1" ht="11.25" x14ac:dyDescent="0.2">
      <c r="B1325" s="196"/>
      <c r="C1325" s="197"/>
      <c r="D1325" s="198" t="s">
        <v>147</v>
      </c>
      <c r="E1325" s="199" t="s">
        <v>1</v>
      </c>
      <c r="F1325" s="200" t="s">
        <v>1791</v>
      </c>
      <c r="G1325" s="197"/>
      <c r="H1325" s="199" t="s">
        <v>1</v>
      </c>
      <c r="I1325" s="201"/>
      <c r="J1325" s="197"/>
      <c r="K1325" s="197"/>
      <c r="L1325" s="202"/>
      <c r="M1325" s="203"/>
      <c r="N1325" s="204"/>
      <c r="O1325" s="204"/>
      <c r="P1325" s="204"/>
      <c r="Q1325" s="204"/>
      <c r="R1325" s="204"/>
      <c r="S1325" s="204"/>
      <c r="T1325" s="205"/>
      <c r="AT1325" s="206" t="s">
        <v>147</v>
      </c>
      <c r="AU1325" s="206" t="s">
        <v>145</v>
      </c>
      <c r="AV1325" s="13" t="s">
        <v>78</v>
      </c>
      <c r="AW1325" s="13" t="s">
        <v>30</v>
      </c>
      <c r="AX1325" s="13" t="s">
        <v>73</v>
      </c>
      <c r="AY1325" s="206" t="s">
        <v>137</v>
      </c>
    </row>
    <row r="1326" spans="1:65" s="14" customFormat="1" ht="11.25" x14ac:dyDescent="0.2">
      <c r="B1326" s="207"/>
      <c r="C1326" s="208"/>
      <c r="D1326" s="198" t="s">
        <v>147</v>
      </c>
      <c r="E1326" s="209" t="s">
        <v>1</v>
      </c>
      <c r="F1326" s="210" t="s">
        <v>145</v>
      </c>
      <c r="G1326" s="208"/>
      <c r="H1326" s="211">
        <v>2</v>
      </c>
      <c r="I1326" s="212"/>
      <c r="J1326" s="208"/>
      <c r="K1326" s="208"/>
      <c r="L1326" s="213"/>
      <c r="M1326" s="214"/>
      <c r="N1326" s="215"/>
      <c r="O1326" s="215"/>
      <c r="P1326" s="215"/>
      <c r="Q1326" s="215"/>
      <c r="R1326" s="215"/>
      <c r="S1326" s="215"/>
      <c r="T1326" s="216"/>
      <c r="AT1326" s="217" t="s">
        <v>147</v>
      </c>
      <c r="AU1326" s="217" t="s">
        <v>145</v>
      </c>
      <c r="AV1326" s="14" t="s">
        <v>145</v>
      </c>
      <c r="AW1326" s="14" t="s">
        <v>30</v>
      </c>
      <c r="AX1326" s="14" t="s">
        <v>73</v>
      </c>
      <c r="AY1326" s="217" t="s">
        <v>137</v>
      </c>
    </row>
    <row r="1327" spans="1:65" s="15" customFormat="1" ht="11.25" x14ac:dyDescent="0.2">
      <c r="B1327" s="218"/>
      <c r="C1327" s="219"/>
      <c r="D1327" s="198" t="s">
        <v>147</v>
      </c>
      <c r="E1327" s="220" t="s">
        <v>1</v>
      </c>
      <c r="F1327" s="221" t="s">
        <v>150</v>
      </c>
      <c r="G1327" s="219"/>
      <c r="H1327" s="222">
        <v>19.911999999999999</v>
      </c>
      <c r="I1327" s="223"/>
      <c r="J1327" s="219"/>
      <c r="K1327" s="219"/>
      <c r="L1327" s="224"/>
      <c r="M1327" s="225"/>
      <c r="N1327" s="226"/>
      <c r="O1327" s="226"/>
      <c r="P1327" s="226"/>
      <c r="Q1327" s="226"/>
      <c r="R1327" s="226"/>
      <c r="S1327" s="226"/>
      <c r="T1327" s="227"/>
      <c r="AT1327" s="228" t="s">
        <v>147</v>
      </c>
      <c r="AU1327" s="228" t="s">
        <v>145</v>
      </c>
      <c r="AV1327" s="15" t="s">
        <v>144</v>
      </c>
      <c r="AW1327" s="15" t="s">
        <v>30</v>
      </c>
      <c r="AX1327" s="15" t="s">
        <v>78</v>
      </c>
      <c r="AY1327" s="228" t="s">
        <v>137</v>
      </c>
    </row>
    <row r="1328" spans="1:65" s="14" customFormat="1" ht="11.25" x14ac:dyDescent="0.2">
      <c r="B1328" s="207"/>
      <c r="C1328" s="208"/>
      <c r="D1328" s="198" t="s">
        <v>147</v>
      </c>
      <c r="E1328" s="208"/>
      <c r="F1328" s="210" t="s">
        <v>1792</v>
      </c>
      <c r="G1328" s="208"/>
      <c r="H1328" s="211">
        <v>22.899000000000001</v>
      </c>
      <c r="I1328" s="212"/>
      <c r="J1328" s="208"/>
      <c r="K1328" s="208"/>
      <c r="L1328" s="213"/>
      <c r="M1328" s="214"/>
      <c r="N1328" s="215"/>
      <c r="O1328" s="215"/>
      <c r="P1328" s="215"/>
      <c r="Q1328" s="215"/>
      <c r="R1328" s="215"/>
      <c r="S1328" s="215"/>
      <c r="T1328" s="216"/>
      <c r="AT1328" s="217" t="s">
        <v>147</v>
      </c>
      <c r="AU1328" s="217" t="s">
        <v>145</v>
      </c>
      <c r="AV1328" s="14" t="s">
        <v>145</v>
      </c>
      <c r="AW1328" s="14" t="s">
        <v>4</v>
      </c>
      <c r="AX1328" s="14" t="s">
        <v>78</v>
      </c>
      <c r="AY1328" s="217" t="s">
        <v>137</v>
      </c>
    </row>
    <row r="1329" spans="1:65" s="2" customFormat="1" ht="24.2" customHeight="1" x14ac:dyDescent="0.2">
      <c r="A1329" s="34"/>
      <c r="B1329" s="35"/>
      <c r="C1329" s="182" t="s">
        <v>1793</v>
      </c>
      <c r="D1329" s="182" t="s">
        <v>140</v>
      </c>
      <c r="E1329" s="183" t="s">
        <v>1794</v>
      </c>
      <c r="F1329" s="184" t="s">
        <v>1795</v>
      </c>
      <c r="G1329" s="185" t="s">
        <v>154</v>
      </c>
      <c r="H1329" s="186">
        <v>0.75</v>
      </c>
      <c r="I1329" s="187"/>
      <c r="J1329" s="188">
        <f>ROUND(I1329*H1329,2)</f>
        <v>0</v>
      </c>
      <c r="K1329" s="189"/>
      <c r="L1329" s="39"/>
      <c r="M1329" s="190" t="s">
        <v>1</v>
      </c>
      <c r="N1329" s="191" t="s">
        <v>39</v>
      </c>
      <c r="O1329" s="71"/>
      <c r="P1329" s="192">
        <f>O1329*H1329</f>
        <v>0</v>
      </c>
      <c r="Q1329" s="192">
        <v>5.8E-4</v>
      </c>
      <c r="R1329" s="192">
        <f>Q1329*H1329</f>
        <v>4.35E-4</v>
      </c>
      <c r="S1329" s="192">
        <v>0</v>
      </c>
      <c r="T1329" s="193">
        <f>S1329*H1329</f>
        <v>0</v>
      </c>
      <c r="U1329" s="34"/>
      <c r="V1329" s="34"/>
      <c r="W1329" s="34"/>
      <c r="X1329" s="34"/>
      <c r="Y1329" s="34"/>
      <c r="Z1329" s="34"/>
      <c r="AA1329" s="34"/>
      <c r="AB1329" s="34"/>
      <c r="AC1329" s="34"/>
      <c r="AD1329" s="34"/>
      <c r="AE1329" s="34"/>
      <c r="AR1329" s="194" t="s">
        <v>232</v>
      </c>
      <c r="AT1329" s="194" t="s">
        <v>140</v>
      </c>
      <c r="AU1329" s="194" t="s">
        <v>145</v>
      </c>
      <c r="AY1329" s="17" t="s">
        <v>137</v>
      </c>
      <c r="BE1329" s="195">
        <f>IF(N1329="základní",J1329,0)</f>
        <v>0</v>
      </c>
      <c r="BF1329" s="195">
        <f>IF(N1329="snížená",J1329,0)</f>
        <v>0</v>
      </c>
      <c r="BG1329" s="195">
        <f>IF(N1329="zákl. přenesená",J1329,0)</f>
        <v>0</v>
      </c>
      <c r="BH1329" s="195">
        <f>IF(N1329="sníž. přenesená",J1329,0)</f>
        <v>0</v>
      </c>
      <c r="BI1329" s="195">
        <f>IF(N1329="nulová",J1329,0)</f>
        <v>0</v>
      </c>
      <c r="BJ1329" s="17" t="s">
        <v>145</v>
      </c>
      <c r="BK1329" s="195">
        <f>ROUND(I1329*H1329,2)</f>
        <v>0</v>
      </c>
      <c r="BL1329" s="17" t="s">
        <v>232</v>
      </c>
      <c r="BM1329" s="194" t="s">
        <v>1796</v>
      </c>
    </row>
    <row r="1330" spans="1:65" s="2" customFormat="1" ht="24.2" customHeight="1" x14ac:dyDescent="0.2">
      <c r="A1330" s="34"/>
      <c r="B1330" s="35"/>
      <c r="C1330" s="229" t="s">
        <v>1797</v>
      </c>
      <c r="D1330" s="229" t="s">
        <v>416</v>
      </c>
      <c r="E1330" s="230" t="s">
        <v>1798</v>
      </c>
      <c r="F1330" s="231" t="s">
        <v>1799</v>
      </c>
      <c r="G1330" s="232" t="s">
        <v>154</v>
      </c>
      <c r="H1330" s="233">
        <v>0.82499999999999996</v>
      </c>
      <c r="I1330" s="234"/>
      <c r="J1330" s="235">
        <f>ROUND(I1330*H1330,2)</f>
        <v>0</v>
      </c>
      <c r="K1330" s="236"/>
      <c r="L1330" s="237"/>
      <c r="M1330" s="238" t="s">
        <v>1</v>
      </c>
      <c r="N1330" s="239" t="s">
        <v>39</v>
      </c>
      <c r="O1330" s="71"/>
      <c r="P1330" s="192">
        <f>O1330*H1330</f>
        <v>0</v>
      </c>
      <c r="Q1330" s="192">
        <v>1.2E-2</v>
      </c>
      <c r="R1330" s="192">
        <f>Q1330*H1330</f>
        <v>9.8999999999999991E-3</v>
      </c>
      <c r="S1330" s="192">
        <v>0</v>
      </c>
      <c r="T1330" s="193">
        <f>S1330*H1330</f>
        <v>0</v>
      </c>
      <c r="U1330" s="34"/>
      <c r="V1330" s="34"/>
      <c r="W1330" s="34"/>
      <c r="X1330" s="34"/>
      <c r="Y1330" s="34"/>
      <c r="Z1330" s="34"/>
      <c r="AA1330" s="34"/>
      <c r="AB1330" s="34"/>
      <c r="AC1330" s="34"/>
      <c r="AD1330" s="34"/>
      <c r="AE1330" s="34"/>
      <c r="AR1330" s="194" t="s">
        <v>306</v>
      </c>
      <c r="AT1330" s="194" t="s">
        <v>416</v>
      </c>
      <c r="AU1330" s="194" t="s">
        <v>145</v>
      </c>
      <c r="AY1330" s="17" t="s">
        <v>137</v>
      </c>
      <c r="BE1330" s="195">
        <f>IF(N1330="základní",J1330,0)</f>
        <v>0</v>
      </c>
      <c r="BF1330" s="195">
        <f>IF(N1330="snížená",J1330,0)</f>
        <v>0</v>
      </c>
      <c r="BG1330" s="195">
        <f>IF(N1330="zákl. přenesená",J1330,0)</f>
        <v>0</v>
      </c>
      <c r="BH1330" s="195">
        <f>IF(N1330="sníž. přenesená",J1330,0)</f>
        <v>0</v>
      </c>
      <c r="BI1330" s="195">
        <f>IF(N1330="nulová",J1330,0)</f>
        <v>0</v>
      </c>
      <c r="BJ1330" s="17" t="s">
        <v>145</v>
      </c>
      <c r="BK1330" s="195">
        <f>ROUND(I1330*H1330,2)</f>
        <v>0</v>
      </c>
      <c r="BL1330" s="17" t="s">
        <v>232</v>
      </c>
      <c r="BM1330" s="194" t="s">
        <v>1800</v>
      </c>
    </row>
    <row r="1331" spans="1:65" s="13" customFormat="1" ht="11.25" x14ac:dyDescent="0.2">
      <c r="B1331" s="196"/>
      <c r="C1331" s="197"/>
      <c r="D1331" s="198" t="s">
        <v>147</v>
      </c>
      <c r="E1331" s="199" t="s">
        <v>1</v>
      </c>
      <c r="F1331" s="200" t="s">
        <v>1801</v>
      </c>
      <c r="G1331" s="197"/>
      <c r="H1331" s="199" t="s">
        <v>1</v>
      </c>
      <c r="I1331" s="201"/>
      <c r="J1331" s="197"/>
      <c r="K1331" s="197"/>
      <c r="L1331" s="202"/>
      <c r="M1331" s="203"/>
      <c r="N1331" s="204"/>
      <c r="O1331" s="204"/>
      <c r="P1331" s="204"/>
      <c r="Q1331" s="204"/>
      <c r="R1331" s="204"/>
      <c r="S1331" s="204"/>
      <c r="T1331" s="205"/>
      <c r="AT1331" s="206" t="s">
        <v>147</v>
      </c>
      <c r="AU1331" s="206" t="s">
        <v>145</v>
      </c>
      <c r="AV1331" s="13" t="s">
        <v>78</v>
      </c>
      <c r="AW1331" s="13" t="s">
        <v>30</v>
      </c>
      <c r="AX1331" s="13" t="s">
        <v>73</v>
      </c>
      <c r="AY1331" s="206" t="s">
        <v>137</v>
      </c>
    </row>
    <row r="1332" spans="1:65" s="14" customFormat="1" ht="11.25" x14ac:dyDescent="0.2">
      <c r="B1332" s="207"/>
      <c r="C1332" s="208"/>
      <c r="D1332" s="198" t="s">
        <v>147</v>
      </c>
      <c r="E1332" s="209" t="s">
        <v>1</v>
      </c>
      <c r="F1332" s="210" t="s">
        <v>1802</v>
      </c>
      <c r="G1332" s="208"/>
      <c r="H1332" s="211">
        <v>0.75</v>
      </c>
      <c r="I1332" s="212"/>
      <c r="J1332" s="208"/>
      <c r="K1332" s="208"/>
      <c r="L1332" s="213"/>
      <c r="M1332" s="214"/>
      <c r="N1332" s="215"/>
      <c r="O1332" s="215"/>
      <c r="P1332" s="215"/>
      <c r="Q1332" s="215"/>
      <c r="R1332" s="215"/>
      <c r="S1332" s="215"/>
      <c r="T1332" s="216"/>
      <c r="AT1332" s="217" t="s">
        <v>147</v>
      </c>
      <c r="AU1332" s="217" t="s">
        <v>145</v>
      </c>
      <c r="AV1332" s="14" t="s">
        <v>145</v>
      </c>
      <c r="AW1332" s="14" t="s">
        <v>30</v>
      </c>
      <c r="AX1332" s="14" t="s">
        <v>78</v>
      </c>
      <c r="AY1332" s="217" t="s">
        <v>137</v>
      </c>
    </row>
    <row r="1333" spans="1:65" s="14" customFormat="1" ht="11.25" x14ac:dyDescent="0.2">
      <c r="B1333" s="207"/>
      <c r="C1333" s="208"/>
      <c r="D1333" s="198" t="s">
        <v>147</v>
      </c>
      <c r="E1333" s="208"/>
      <c r="F1333" s="210" t="s">
        <v>1803</v>
      </c>
      <c r="G1333" s="208"/>
      <c r="H1333" s="211">
        <v>0.82499999999999996</v>
      </c>
      <c r="I1333" s="212"/>
      <c r="J1333" s="208"/>
      <c r="K1333" s="208"/>
      <c r="L1333" s="213"/>
      <c r="M1333" s="214"/>
      <c r="N1333" s="215"/>
      <c r="O1333" s="215"/>
      <c r="P1333" s="215"/>
      <c r="Q1333" s="215"/>
      <c r="R1333" s="215"/>
      <c r="S1333" s="215"/>
      <c r="T1333" s="216"/>
      <c r="AT1333" s="217" t="s">
        <v>147</v>
      </c>
      <c r="AU1333" s="217" t="s">
        <v>145</v>
      </c>
      <c r="AV1333" s="14" t="s">
        <v>145</v>
      </c>
      <c r="AW1333" s="14" t="s">
        <v>4</v>
      </c>
      <c r="AX1333" s="14" t="s">
        <v>78</v>
      </c>
      <c r="AY1333" s="217" t="s">
        <v>137</v>
      </c>
    </row>
    <row r="1334" spans="1:65" s="2" customFormat="1" ht="24.2" customHeight="1" x14ac:dyDescent="0.2">
      <c r="A1334" s="34"/>
      <c r="B1334" s="35"/>
      <c r="C1334" s="182" t="s">
        <v>1804</v>
      </c>
      <c r="D1334" s="182" t="s">
        <v>140</v>
      </c>
      <c r="E1334" s="183" t="s">
        <v>1805</v>
      </c>
      <c r="F1334" s="184" t="s">
        <v>1806</v>
      </c>
      <c r="G1334" s="185" t="s">
        <v>143</v>
      </c>
      <c r="H1334" s="186">
        <v>1</v>
      </c>
      <c r="I1334" s="187"/>
      <c r="J1334" s="188">
        <f>ROUND(I1334*H1334,2)</f>
        <v>0</v>
      </c>
      <c r="K1334" s="189"/>
      <c r="L1334" s="39"/>
      <c r="M1334" s="190" t="s">
        <v>1</v>
      </c>
      <c r="N1334" s="191" t="s">
        <v>39</v>
      </c>
      <c r="O1334" s="71"/>
      <c r="P1334" s="192">
        <f>O1334*H1334</f>
        <v>0</v>
      </c>
      <c r="Q1334" s="192">
        <v>0</v>
      </c>
      <c r="R1334" s="192">
        <f>Q1334*H1334</f>
        <v>0</v>
      </c>
      <c r="S1334" s="192">
        <v>3.6000000000000002E-4</v>
      </c>
      <c r="T1334" s="193">
        <f>S1334*H1334</f>
        <v>3.6000000000000002E-4</v>
      </c>
      <c r="U1334" s="34"/>
      <c r="V1334" s="34"/>
      <c r="W1334" s="34"/>
      <c r="X1334" s="34"/>
      <c r="Y1334" s="34"/>
      <c r="Z1334" s="34"/>
      <c r="AA1334" s="34"/>
      <c r="AB1334" s="34"/>
      <c r="AC1334" s="34"/>
      <c r="AD1334" s="34"/>
      <c r="AE1334" s="34"/>
      <c r="AR1334" s="194" t="s">
        <v>232</v>
      </c>
      <c r="AT1334" s="194" t="s">
        <v>140</v>
      </c>
      <c r="AU1334" s="194" t="s">
        <v>145</v>
      </c>
      <c r="AY1334" s="17" t="s">
        <v>137</v>
      </c>
      <c r="BE1334" s="195">
        <f>IF(N1334="základní",J1334,0)</f>
        <v>0</v>
      </c>
      <c r="BF1334" s="195">
        <f>IF(N1334="snížená",J1334,0)</f>
        <v>0</v>
      </c>
      <c r="BG1334" s="195">
        <f>IF(N1334="zákl. přenesená",J1334,0)</f>
        <v>0</v>
      </c>
      <c r="BH1334" s="195">
        <f>IF(N1334="sníž. přenesená",J1334,0)</f>
        <v>0</v>
      </c>
      <c r="BI1334" s="195">
        <f>IF(N1334="nulová",J1334,0)</f>
        <v>0</v>
      </c>
      <c r="BJ1334" s="17" t="s">
        <v>145</v>
      </c>
      <c r="BK1334" s="195">
        <f>ROUND(I1334*H1334,2)</f>
        <v>0</v>
      </c>
      <c r="BL1334" s="17" t="s">
        <v>232</v>
      </c>
      <c r="BM1334" s="194" t="s">
        <v>1807</v>
      </c>
    </row>
    <row r="1335" spans="1:65" s="13" customFormat="1" ht="11.25" x14ac:dyDescent="0.2">
      <c r="B1335" s="196"/>
      <c r="C1335" s="197"/>
      <c r="D1335" s="198" t="s">
        <v>147</v>
      </c>
      <c r="E1335" s="199" t="s">
        <v>1</v>
      </c>
      <c r="F1335" s="200" t="s">
        <v>820</v>
      </c>
      <c r="G1335" s="197"/>
      <c r="H1335" s="199" t="s">
        <v>1</v>
      </c>
      <c r="I1335" s="201"/>
      <c r="J1335" s="197"/>
      <c r="K1335" s="197"/>
      <c r="L1335" s="202"/>
      <c r="M1335" s="203"/>
      <c r="N1335" s="204"/>
      <c r="O1335" s="204"/>
      <c r="P1335" s="204"/>
      <c r="Q1335" s="204"/>
      <c r="R1335" s="204"/>
      <c r="S1335" s="204"/>
      <c r="T1335" s="205"/>
      <c r="AT1335" s="206" t="s">
        <v>147</v>
      </c>
      <c r="AU1335" s="206" t="s">
        <v>145</v>
      </c>
      <c r="AV1335" s="13" t="s">
        <v>78</v>
      </c>
      <c r="AW1335" s="13" t="s">
        <v>30</v>
      </c>
      <c r="AX1335" s="13" t="s">
        <v>73</v>
      </c>
      <c r="AY1335" s="206" t="s">
        <v>137</v>
      </c>
    </row>
    <row r="1336" spans="1:65" s="14" customFormat="1" ht="11.25" x14ac:dyDescent="0.2">
      <c r="B1336" s="207"/>
      <c r="C1336" s="208"/>
      <c r="D1336" s="198" t="s">
        <v>147</v>
      </c>
      <c r="E1336" s="209" t="s">
        <v>1</v>
      </c>
      <c r="F1336" s="210" t="s">
        <v>78</v>
      </c>
      <c r="G1336" s="208"/>
      <c r="H1336" s="211">
        <v>1</v>
      </c>
      <c r="I1336" s="212"/>
      <c r="J1336" s="208"/>
      <c r="K1336" s="208"/>
      <c r="L1336" s="213"/>
      <c r="M1336" s="214"/>
      <c r="N1336" s="215"/>
      <c r="O1336" s="215"/>
      <c r="P1336" s="215"/>
      <c r="Q1336" s="215"/>
      <c r="R1336" s="215"/>
      <c r="S1336" s="215"/>
      <c r="T1336" s="216"/>
      <c r="AT1336" s="217" t="s">
        <v>147</v>
      </c>
      <c r="AU1336" s="217" t="s">
        <v>145</v>
      </c>
      <c r="AV1336" s="14" t="s">
        <v>145</v>
      </c>
      <c r="AW1336" s="14" t="s">
        <v>30</v>
      </c>
      <c r="AX1336" s="14" t="s">
        <v>78</v>
      </c>
      <c r="AY1336" s="217" t="s">
        <v>137</v>
      </c>
    </row>
    <row r="1337" spans="1:65" s="2" customFormat="1" ht="16.5" customHeight="1" x14ac:dyDescent="0.2">
      <c r="A1337" s="34"/>
      <c r="B1337" s="35"/>
      <c r="C1337" s="182" t="s">
        <v>1808</v>
      </c>
      <c r="D1337" s="182" t="s">
        <v>140</v>
      </c>
      <c r="E1337" s="183" t="s">
        <v>1809</v>
      </c>
      <c r="F1337" s="184" t="s">
        <v>1810</v>
      </c>
      <c r="G1337" s="185" t="s">
        <v>154</v>
      </c>
      <c r="H1337" s="186">
        <v>0.5</v>
      </c>
      <c r="I1337" s="187"/>
      <c r="J1337" s="188">
        <f>ROUND(I1337*H1337,2)</f>
        <v>0</v>
      </c>
      <c r="K1337" s="189"/>
      <c r="L1337" s="39"/>
      <c r="M1337" s="190" t="s">
        <v>1</v>
      </c>
      <c r="N1337" s="191" t="s">
        <v>39</v>
      </c>
      <c r="O1337" s="71"/>
      <c r="P1337" s="192">
        <f>O1337*H1337</f>
        <v>0</v>
      </c>
      <c r="Q1337" s="192">
        <v>0</v>
      </c>
      <c r="R1337" s="192">
        <f>Q1337*H1337</f>
        <v>0</v>
      </c>
      <c r="S1337" s="192">
        <v>7.4999999999999997E-3</v>
      </c>
      <c r="T1337" s="193">
        <f>S1337*H1337</f>
        <v>3.7499999999999999E-3</v>
      </c>
      <c r="U1337" s="34"/>
      <c r="V1337" s="34"/>
      <c r="W1337" s="34"/>
      <c r="X1337" s="34"/>
      <c r="Y1337" s="34"/>
      <c r="Z1337" s="34"/>
      <c r="AA1337" s="34"/>
      <c r="AB1337" s="34"/>
      <c r="AC1337" s="34"/>
      <c r="AD1337" s="34"/>
      <c r="AE1337" s="34"/>
      <c r="AR1337" s="194" t="s">
        <v>232</v>
      </c>
      <c r="AT1337" s="194" t="s">
        <v>140</v>
      </c>
      <c r="AU1337" s="194" t="s">
        <v>145</v>
      </c>
      <c r="AY1337" s="17" t="s">
        <v>137</v>
      </c>
      <c r="BE1337" s="195">
        <f>IF(N1337="základní",J1337,0)</f>
        <v>0</v>
      </c>
      <c r="BF1337" s="195">
        <f>IF(N1337="snížená",J1337,0)</f>
        <v>0</v>
      </c>
      <c r="BG1337" s="195">
        <f>IF(N1337="zákl. přenesená",J1337,0)</f>
        <v>0</v>
      </c>
      <c r="BH1337" s="195">
        <f>IF(N1337="sníž. přenesená",J1337,0)</f>
        <v>0</v>
      </c>
      <c r="BI1337" s="195">
        <f>IF(N1337="nulová",J1337,0)</f>
        <v>0</v>
      </c>
      <c r="BJ1337" s="17" t="s">
        <v>145</v>
      </c>
      <c r="BK1337" s="195">
        <f>ROUND(I1337*H1337,2)</f>
        <v>0</v>
      </c>
      <c r="BL1337" s="17" t="s">
        <v>232</v>
      </c>
      <c r="BM1337" s="194" t="s">
        <v>1811</v>
      </c>
    </row>
    <row r="1338" spans="1:65" s="13" customFormat="1" ht="11.25" x14ac:dyDescent="0.2">
      <c r="B1338" s="196"/>
      <c r="C1338" s="197"/>
      <c r="D1338" s="198" t="s">
        <v>147</v>
      </c>
      <c r="E1338" s="199" t="s">
        <v>1</v>
      </c>
      <c r="F1338" s="200" t="s">
        <v>1022</v>
      </c>
      <c r="G1338" s="197"/>
      <c r="H1338" s="199" t="s">
        <v>1</v>
      </c>
      <c r="I1338" s="201"/>
      <c r="J1338" s="197"/>
      <c r="K1338" s="197"/>
      <c r="L1338" s="202"/>
      <c r="M1338" s="203"/>
      <c r="N1338" s="204"/>
      <c r="O1338" s="204"/>
      <c r="P1338" s="204"/>
      <c r="Q1338" s="204"/>
      <c r="R1338" s="204"/>
      <c r="S1338" s="204"/>
      <c r="T1338" s="205"/>
      <c r="AT1338" s="206" t="s">
        <v>147</v>
      </c>
      <c r="AU1338" s="206" t="s">
        <v>145</v>
      </c>
      <c r="AV1338" s="13" t="s">
        <v>78</v>
      </c>
      <c r="AW1338" s="13" t="s">
        <v>30</v>
      </c>
      <c r="AX1338" s="13" t="s">
        <v>73</v>
      </c>
      <c r="AY1338" s="206" t="s">
        <v>137</v>
      </c>
    </row>
    <row r="1339" spans="1:65" s="14" customFormat="1" ht="11.25" x14ac:dyDescent="0.2">
      <c r="B1339" s="207"/>
      <c r="C1339" s="208"/>
      <c r="D1339" s="198" t="s">
        <v>147</v>
      </c>
      <c r="E1339" s="209" t="s">
        <v>1</v>
      </c>
      <c r="F1339" s="210" t="s">
        <v>1812</v>
      </c>
      <c r="G1339" s="208"/>
      <c r="H1339" s="211">
        <v>0.5</v>
      </c>
      <c r="I1339" s="212"/>
      <c r="J1339" s="208"/>
      <c r="K1339" s="208"/>
      <c r="L1339" s="213"/>
      <c r="M1339" s="214"/>
      <c r="N1339" s="215"/>
      <c r="O1339" s="215"/>
      <c r="P1339" s="215"/>
      <c r="Q1339" s="215"/>
      <c r="R1339" s="215"/>
      <c r="S1339" s="215"/>
      <c r="T1339" s="216"/>
      <c r="AT1339" s="217" t="s">
        <v>147</v>
      </c>
      <c r="AU1339" s="217" t="s">
        <v>145</v>
      </c>
      <c r="AV1339" s="14" t="s">
        <v>145</v>
      </c>
      <c r="AW1339" s="14" t="s">
        <v>30</v>
      </c>
      <c r="AX1339" s="14" t="s">
        <v>78</v>
      </c>
      <c r="AY1339" s="217" t="s">
        <v>137</v>
      </c>
    </row>
    <row r="1340" spans="1:65" s="2" customFormat="1" ht="24.2" customHeight="1" x14ac:dyDescent="0.2">
      <c r="A1340" s="34"/>
      <c r="B1340" s="35"/>
      <c r="C1340" s="182" t="s">
        <v>1813</v>
      </c>
      <c r="D1340" s="182" t="s">
        <v>140</v>
      </c>
      <c r="E1340" s="183" t="s">
        <v>1814</v>
      </c>
      <c r="F1340" s="184" t="s">
        <v>1815</v>
      </c>
      <c r="G1340" s="185" t="s">
        <v>161</v>
      </c>
      <c r="H1340" s="186">
        <v>16</v>
      </c>
      <c r="I1340" s="187"/>
      <c r="J1340" s="188">
        <f>ROUND(I1340*H1340,2)</f>
        <v>0</v>
      </c>
      <c r="K1340" s="189"/>
      <c r="L1340" s="39"/>
      <c r="M1340" s="190" t="s">
        <v>1</v>
      </c>
      <c r="N1340" s="191" t="s">
        <v>39</v>
      </c>
      <c r="O1340" s="71"/>
      <c r="P1340" s="192">
        <f>O1340*H1340</f>
        <v>0</v>
      </c>
      <c r="Q1340" s="192">
        <v>2.0000000000000001E-4</v>
      </c>
      <c r="R1340" s="192">
        <f>Q1340*H1340</f>
        <v>3.2000000000000002E-3</v>
      </c>
      <c r="S1340" s="192">
        <v>0</v>
      </c>
      <c r="T1340" s="193">
        <f>S1340*H1340</f>
        <v>0</v>
      </c>
      <c r="U1340" s="34"/>
      <c r="V1340" s="34"/>
      <c r="W1340" s="34"/>
      <c r="X1340" s="34"/>
      <c r="Y1340" s="34"/>
      <c r="Z1340" s="34"/>
      <c r="AA1340" s="34"/>
      <c r="AB1340" s="34"/>
      <c r="AC1340" s="34"/>
      <c r="AD1340" s="34"/>
      <c r="AE1340" s="34"/>
      <c r="AR1340" s="194" t="s">
        <v>232</v>
      </c>
      <c r="AT1340" s="194" t="s">
        <v>140</v>
      </c>
      <c r="AU1340" s="194" t="s">
        <v>145</v>
      </c>
      <c r="AY1340" s="17" t="s">
        <v>137</v>
      </c>
      <c r="BE1340" s="195">
        <f>IF(N1340="základní",J1340,0)</f>
        <v>0</v>
      </c>
      <c r="BF1340" s="195">
        <f>IF(N1340="snížená",J1340,0)</f>
        <v>0</v>
      </c>
      <c r="BG1340" s="195">
        <f>IF(N1340="zákl. přenesená",J1340,0)</f>
        <v>0</v>
      </c>
      <c r="BH1340" s="195">
        <f>IF(N1340="sníž. přenesená",J1340,0)</f>
        <v>0</v>
      </c>
      <c r="BI1340" s="195">
        <f>IF(N1340="nulová",J1340,0)</f>
        <v>0</v>
      </c>
      <c r="BJ1340" s="17" t="s">
        <v>145</v>
      </c>
      <c r="BK1340" s="195">
        <f>ROUND(I1340*H1340,2)</f>
        <v>0</v>
      </c>
      <c r="BL1340" s="17" t="s">
        <v>232</v>
      </c>
      <c r="BM1340" s="194" t="s">
        <v>1816</v>
      </c>
    </row>
    <row r="1341" spans="1:65" s="13" customFormat="1" ht="11.25" x14ac:dyDescent="0.2">
      <c r="B1341" s="196"/>
      <c r="C1341" s="197"/>
      <c r="D1341" s="198" t="s">
        <v>147</v>
      </c>
      <c r="E1341" s="199" t="s">
        <v>1</v>
      </c>
      <c r="F1341" s="200" t="s">
        <v>1817</v>
      </c>
      <c r="G1341" s="197"/>
      <c r="H1341" s="199" t="s">
        <v>1</v>
      </c>
      <c r="I1341" s="201"/>
      <c r="J1341" s="197"/>
      <c r="K1341" s="197"/>
      <c r="L1341" s="202"/>
      <c r="M1341" s="203"/>
      <c r="N1341" s="204"/>
      <c r="O1341" s="204"/>
      <c r="P1341" s="204"/>
      <c r="Q1341" s="204"/>
      <c r="R1341" s="204"/>
      <c r="S1341" s="204"/>
      <c r="T1341" s="205"/>
      <c r="AT1341" s="206" t="s">
        <v>147</v>
      </c>
      <c r="AU1341" s="206" t="s">
        <v>145</v>
      </c>
      <c r="AV1341" s="13" t="s">
        <v>78</v>
      </c>
      <c r="AW1341" s="13" t="s">
        <v>30</v>
      </c>
      <c r="AX1341" s="13" t="s">
        <v>73</v>
      </c>
      <c r="AY1341" s="206" t="s">
        <v>137</v>
      </c>
    </row>
    <row r="1342" spans="1:65" s="14" customFormat="1" ht="11.25" x14ac:dyDescent="0.2">
      <c r="B1342" s="207"/>
      <c r="C1342" s="208"/>
      <c r="D1342" s="198" t="s">
        <v>147</v>
      </c>
      <c r="E1342" s="209" t="s">
        <v>1</v>
      </c>
      <c r="F1342" s="210" t="s">
        <v>232</v>
      </c>
      <c r="G1342" s="208"/>
      <c r="H1342" s="211">
        <v>16</v>
      </c>
      <c r="I1342" s="212"/>
      <c r="J1342" s="208"/>
      <c r="K1342" s="208"/>
      <c r="L1342" s="213"/>
      <c r="M1342" s="214"/>
      <c r="N1342" s="215"/>
      <c r="O1342" s="215"/>
      <c r="P1342" s="215"/>
      <c r="Q1342" s="215"/>
      <c r="R1342" s="215"/>
      <c r="S1342" s="215"/>
      <c r="T1342" s="216"/>
      <c r="AT1342" s="217" t="s">
        <v>147</v>
      </c>
      <c r="AU1342" s="217" t="s">
        <v>145</v>
      </c>
      <c r="AV1342" s="14" t="s">
        <v>145</v>
      </c>
      <c r="AW1342" s="14" t="s">
        <v>30</v>
      </c>
      <c r="AX1342" s="14" t="s">
        <v>73</v>
      </c>
      <c r="AY1342" s="217" t="s">
        <v>137</v>
      </c>
    </row>
    <row r="1343" spans="1:65" s="15" customFormat="1" ht="11.25" x14ac:dyDescent="0.2">
      <c r="B1343" s="218"/>
      <c r="C1343" s="219"/>
      <c r="D1343" s="198" t="s">
        <v>147</v>
      </c>
      <c r="E1343" s="220" t="s">
        <v>1</v>
      </c>
      <c r="F1343" s="221" t="s">
        <v>150</v>
      </c>
      <c r="G1343" s="219"/>
      <c r="H1343" s="222">
        <v>16</v>
      </c>
      <c r="I1343" s="223"/>
      <c r="J1343" s="219"/>
      <c r="K1343" s="219"/>
      <c r="L1343" s="224"/>
      <c r="M1343" s="225"/>
      <c r="N1343" s="226"/>
      <c r="O1343" s="226"/>
      <c r="P1343" s="226"/>
      <c r="Q1343" s="226"/>
      <c r="R1343" s="226"/>
      <c r="S1343" s="226"/>
      <c r="T1343" s="227"/>
      <c r="AT1343" s="228" t="s">
        <v>147</v>
      </c>
      <c r="AU1343" s="228" t="s">
        <v>145</v>
      </c>
      <c r="AV1343" s="15" t="s">
        <v>144</v>
      </c>
      <c r="AW1343" s="15" t="s">
        <v>30</v>
      </c>
      <c r="AX1343" s="15" t="s">
        <v>78</v>
      </c>
      <c r="AY1343" s="228" t="s">
        <v>137</v>
      </c>
    </row>
    <row r="1344" spans="1:65" s="2" customFormat="1" ht="16.5" customHeight="1" x14ac:dyDescent="0.2">
      <c r="A1344" s="34"/>
      <c r="B1344" s="35"/>
      <c r="C1344" s="229" t="s">
        <v>1818</v>
      </c>
      <c r="D1344" s="229" t="s">
        <v>416</v>
      </c>
      <c r="E1344" s="230" t="s">
        <v>1819</v>
      </c>
      <c r="F1344" s="231" t="s">
        <v>1820</v>
      </c>
      <c r="G1344" s="232" t="s">
        <v>161</v>
      </c>
      <c r="H1344" s="233">
        <v>19.2</v>
      </c>
      <c r="I1344" s="234"/>
      <c r="J1344" s="235">
        <f>ROUND(I1344*H1344,2)</f>
        <v>0</v>
      </c>
      <c r="K1344" s="236"/>
      <c r="L1344" s="237"/>
      <c r="M1344" s="238" t="s">
        <v>1</v>
      </c>
      <c r="N1344" s="239" t="s">
        <v>39</v>
      </c>
      <c r="O1344" s="71"/>
      <c r="P1344" s="192">
        <f>O1344*H1344</f>
        <v>0</v>
      </c>
      <c r="Q1344" s="192">
        <v>1.2E-4</v>
      </c>
      <c r="R1344" s="192">
        <f>Q1344*H1344</f>
        <v>2.3040000000000001E-3</v>
      </c>
      <c r="S1344" s="192">
        <v>0</v>
      </c>
      <c r="T1344" s="193">
        <f>S1344*H1344</f>
        <v>0</v>
      </c>
      <c r="U1344" s="34"/>
      <c r="V1344" s="34"/>
      <c r="W1344" s="34"/>
      <c r="X1344" s="34"/>
      <c r="Y1344" s="34"/>
      <c r="Z1344" s="34"/>
      <c r="AA1344" s="34"/>
      <c r="AB1344" s="34"/>
      <c r="AC1344" s="34"/>
      <c r="AD1344" s="34"/>
      <c r="AE1344" s="34"/>
      <c r="AR1344" s="194" t="s">
        <v>306</v>
      </c>
      <c r="AT1344" s="194" t="s">
        <v>416</v>
      </c>
      <c r="AU1344" s="194" t="s">
        <v>145</v>
      </c>
      <c r="AY1344" s="17" t="s">
        <v>137</v>
      </c>
      <c r="BE1344" s="195">
        <f>IF(N1344="základní",J1344,0)</f>
        <v>0</v>
      </c>
      <c r="BF1344" s="195">
        <f>IF(N1344="snížená",J1344,0)</f>
        <v>0</v>
      </c>
      <c r="BG1344" s="195">
        <f>IF(N1344="zákl. přenesená",J1344,0)</f>
        <v>0</v>
      </c>
      <c r="BH1344" s="195">
        <f>IF(N1344="sníž. přenesená",J1344,0)</f>
        <v>0</v>
      </c>
      <c r="BI1344" s="195">
        <f>IF(N1344="nulová",J1344,0)</f>
        <v>0</v>
      </c>
      <c r="BJ1344" s="17" t="s">
        <v>145</v>
      </c>
      <c r="BK1344" s="195">
        <f>ROUND(I1344*H1344,2)</f>
        <v>0</v>
      </c>
      <c r="BL1344" s="17" t="s">
        <v>232</v>
      </c>
      <c r="BM1344" s="194" t="s">
        <v>1821</v>
      </c>
    </row>
    <row r="1345" spans="1:65" s="14" customFormat="1" ht="11.25" x14ac:dyDescent="0.2">
      <c r="B1345" s="207"/>
      <c r="C1345" s="208"/>
      <c r="D1345" s="198" t="s">
        <v>147</v>
      </c>
      <c r="E1345" s="209" t="s">
        <v>1</v>
      </c>
      <c r="F1345" s="210" t="s">
        <v>232</v>
      </c>
      <c r="G1345" s="208"/>
      <c r="H1345" s="211">
        <v>16</v>
      </c>
      <c r="I1345" s="212"/>
      <c r="J1345" s="208"/>
      <c r="K1345" s="208"/>
      <c r="L1345" s="213"/>
      <c r="M1345" s="214"/>
      <c r="N1345" s="215"/>
      <c r="O1345" s="215"/>
      <c r="P1345" s="215"/>
      <c r="Q1345" s="215"/>
      <c r="R1345" s="215"/>
      <c r="S1345" s="215"/>
      <c r="T1345" s="216"/>
      <c r="AT1345" s="217" t="s">
        <v>147</v>
      </c>
      <c r="AU1345" s="217" t="s">
        <v>145</v>
      </c>
      <c r="AV1345" s="14" t="s">
        <v>145</v>
      </c>
      <c r="AW1345" s="14" t="s">
        <v>30</v>
      </c>
      <c r="AX1345" s="14" t="s">
        <v>78</v>
      </c>
      <c r="AY1345" s="217" t="s">
        <v>137</v>
      </c>
    </row>
    <row r="1346" spans="1:65" s="14" customFormat="1" ht="11.25" x14ac:dyDescent="0.2">
      <c r="B1346" s="207"/>
      <c r="C1346" s="208"/>
      <c r="D1346" s="198" t="s">
        <v>147</v>
      </c>
      <c r="E1346" s="208"/>
      <c r="F1346" s="210" t="s">
        <v>1822</v>
      </c>
      <c r="G1346" s="208"/>
      <c r="H1346" s="211">
        <v>19.2</v>
      </c>
      <c r="I1346" s="212"/>
      <c r="J1346" s="208"/>
      <c r="K1346" s="208"/>
      <c r="L1346" s="213"/>
      <c r="M1346" s="214"/>
      <c r="N1346" s="215"/>
      <c r="O1346" s="215"/>
      <c r="P1346" s="215"/>
      <c r="Q1346" s="215"/>
      <c r="R1346" s="215"/>
      <c r="S1346" s="215"/>
      <c r="T1346" s="216"/>
      <c r="AT1346" s="217" t="s">
        <v>147</v>
      </c>
      <c r="AU1346" s="217" t="s">
        <v>145</v>
      </c>
      <c r="AV1346" s="14" t="s">
        <v>145</v>
      </c>
      <c r="AW1346" s="14" t="s">
        <v>4</v>
      </c>
      <c r="AX1346" s="14" t="s">
        <v>78</v>
      </c>
      <c r="AY1346" s="217" t="s">
        <v>137</v>
      </c>
    </row>
    <row r="1347" spans="1:65" s="2" customFormat="1" ht="24.2" customHeight="1" x14ac:dyDescent="0.2">
      <c r="A1347" s="34"/>
      <c r="B1347" s="35"/>
      <c r="C1347" s="182" t="s">
        <v>1823</v>
      </c>
      <c r="D1347" s="182" t="s">
        <v>140</v>
      </c>
      <c r="E1347" s="183" t="s">
        <v>1824</v>
      </c>
      <c r="F1347" s="184" t="s">
        <v>1825</v>
      </c>
      <c r="G1347" s="185" t="s">
        <v>143</v>
      </c>
      <c r="H1347" s="186">
        <v>1</v>
      </c>
      <c r="I1347" s="187"/>
      <c r="J1347" s="188">
        <f>ROUND(I1347*H1347,2)</f>
        <v>0</v>
      </c>
      <c r="K1347" s="189"/>
      <c r="L1347" s="39"/>
      <c r="M1347" s="190" t="s">
        <v>1</v>
      </c>
      <c r="N1347" s="191" t="s">
        <v>39</v>
      </c>
      <c r="O1347" s="71"/>
      <c r="P1347" s="192">
        <f>O1347*H1347</f>
        <v>0</v>
      </c>
      <c r="Q1347" s="192">
        <v>2.0000000000000001E-4</v>
      </c>
      <c r="R1347" s="192">
        <f>Q1347*H1347</f>
        <v>2.0000000000000001E-4</v>
      </c>
      <c r="S1347" s="192">
        <v>0</v>
      </c>
      <c r="T1347" s="193">
        <f>S1347*H1347</f>
        <v>0</v>
      </c>
      <c r="U1347" s="34"/>
      <c r="V1347" s="34"/>
      <c r="W1347" s="34"/>
      <c r="X1347" s="34"/>
      <c r="Y1347" s="34"/>
      <c r="Z1347" s="34"/>
      <c r="AA1347" s="34"/>
      <c r="AB1347" s="34"/>
      <c r="AC1347" s="34"/>
      <c r="AD1347" s="34"/>
      <c r="AE1347" s="34"/>
      <c r="AR1347" s="194" t="s">
        <v>232</v>
      </c>
      <c r="AT1347" s="194" t="s">
        <v>140</v>
      </c>
      <c r="AU1347" s="194" t="s">
        <v>145</v>
      </c>
      <c r="AY1347" s="17" t="s">
        <v>137</v>
      </c>
      <c r="BE1347" s="195">
        <f>IF(N1347="základní",J1347,0)</f>
        <v>0</v>
      </c>
      <c r="BF1347" s="195">
        <f>IF(N1347="snížená",J1347,0)</f>
        <v>0</v>
      </c>
      <c r="BG1347" s="195">
        <f>IF(N1347="zákl. přenesená",J1347,0)</f>
        <v>0</v>
      </c>
      <c r="BH1347" s="195">
        <f>IF(N1347="sníž. přenesená",J1347,0)</f>
        <v>0</v>
      </c>
      <c r="BI1347" s="195">
        <f>IF(N1347="nulová",J1347,0)</f>
        <v>0</v>
      </c>
      <c r="BJ1347" s="17" t="s">
        <v>145</v>
      </c>
      <c r="BK1347" s="195">
        <f>ROUND(I1347*H1347,2)</f>
        <v>0</v>
      </c>
      <c r="BL1347" s="17" t="s">
        <v>232</v>
      </c>
      <c r="BM1347" s="194" t="s">
        <v>1826</v>
      </c>
    </row>
    <row r="1348" spans="1:65" s="13" customFormat="1" ht="11.25" x14ac:dyDescent="0.2">
      <c r="B1348" s="196"/>
      <c r="C1348" s="197"/>
      <c r="D1348" s="198" t="s">
        <v>147</v>
      </c>
      <c r="E1348" s="199" t="s">
        <v>1</v>
      </c>
      <c r="F1348" s="200" t="s">
        <v>1827</v>
      </c>
      <c r="G1348" s="197"/>
      <c r="H1348" s="199" t="s">
        <v>1</v>
      </c>
      <c r="I1348" s="201"/>
      <c r="J1348" s="197"/>
      <c r="K1348" s="197"/>
      <c r="L1348" s="202"/>
      <c r="M1348" s="203"/>
      <c r="N1348" s="204"/>
      <c r="O1348" s="204"/>
      <c r="P1348" s="204"/>
      <c r="Q1348" s="204"/>
      <c r="R1348" s="204"/>
      <c r="S1348" s="204"/>
      <c r="T1348" s="205"/>
      <c r="AT1348" s="206" t="s">
        <v>147</v>
      </c>
      <c r="AU1348" s="206" t="s">
        <v>145</v>
      </c>
      <c r="AV1348" s="13" t="s">
        <v>78</v>
      </c>
      <c r="AW1348" s="13" t="s">
        <v>30</v>
      </c>
      <c r="AX1348" s="13" t="s">
        <v>73</v>
      </c>
      <c r="AY1348" s="206" t="s">
        <v>137</v>
      </c>
    </row>
    <row r="1349" spans="1:65" s="14" customFormat="1" ht="11.25" x14ac:dyDescent="0.2">
      <c r="B1349" s="207"/>
      <c r="C1349" s="208"/>
      <c r="D1349" s="198" t="s">
        <v>147</v>
      </c>
      <c r="E1349" s="209" t="s">
        <v>1</v>
      </c>
      <c r="F1349" s="210" t="s">
        <v>78</v>
      </c>
      <c r="G1349" s="208"/>
      <c r="H1349" s="211">
        <v>1</v>
      </c>
      <c r="I1349" s="212"/>
      <c r="J1349" s="208"/>
      <c r="K1349" s="208"/>
      <c r="L1349" s="213"/>
      <c r="M1349" s="214"/>
      <c r="N1349" s="215"/>
      <c r="O1349" s="215"/>
      <c r="P1349" s="215"/>
      <c r="Q1349" s="215"/>
      <c r="R1349" s="215"/>
      <c r="S1349" s="215"/>
      <c r="T1349" s="216"/>
      <c r="AT1349" s="217" t="s">
        <v>147</v>
      </c>
      <c r="AU1349" s="217" t="s">
        <v>145</v>
      </c>
      <c r="AV1349" s="14" t="s">
        <v>145</v>
      </c>
      <c r="AW1349" s="14" t="s">
        <v>30</v>
      </c>
      <c r="AX1349" s="14" t="s">
        <v>78</v>
      </c>
      <c r="AY1349" s="217" t="s">
        <v>137</v>
      </c>
    </row>
    <row r="1350" spans="1:65" s="2" customFormat="1" ht="24.2" customHeight="1" x14ac:dyDescent="0.2">
      <c r="A1350" s="34"/>
      <c r="B1350" s="35"/>
      <c r="C1350" s="229" t="s">
        <v>1828</v>
      </c>
      <c r="D1350" s="229" t="s">
        <v>416</v>
      </c>
      <c r="E1350" s="230" t="s">
        <v>1829</v>
      </c>
      <c r="F1350" s="231" t="s">
        <v>1830</v>
      </c>
      <c r="G1350" s="232" t="s">
        <v>143</v>
      </c>
      <c r="H1350" s="233">
        <v>1</v>
      </c>
      <c r="I1350" s="234"/>
      <c r="J1350" s="235">
        <f>ROUND(I1350*H1350,2)</f>
        <v>0</v>
      </c>
      <c r="K1350" s="236"/>
      <c r="L1350" s="237"/>
      <c r="M1350" s="238" t="s">
        <v>1</v>
      </c>
      <c r="N1350" s="239" t="s">
        <v>39</v>
      </c>
      <c r="O1350" s="71"/>
      <c r="P1350" s="192">
        <f>O1350*H1350</f>
        <v>0</v>
      </c>
      <c r="Q1350" s="192">
        <v>1.3999999999999999E-4</v>
      </c>
      <c r="R1350" s="192">
        <f>Q1350*H1350</f>
        <v>1.3999999999999999E-4</v>
      </c>
      <c r="S1350" s="192">
        <v>0</v>
      </c>
      <c r="T1350" s="193">
        <f>S1350*H1350</f>
        <v>0</v>
      </c>
      <c r="U1350" s="34"/>
      <c r="V1350" s="34"/>
      <c r="W1350" s="34"/>
      <c r="X1350" s="34"/>
      <c r="Y1350" s="34"/>
      <c r="Z1350" s="34"/>
      <c r="AA1350" s="34"/>
      <c r="AB1350" s="34"/>
      <c r="AC1350" s="34"/>
      <c r="AD1350" s="34"/>
      <c r="AE1350" s="34"/>
      <c r="AR1350" s="194" t="s">
        <v>306</v>
      </c>
      <c r="AT1350" s="194" t="s">
        <v>416</v>
      </c>
      <c r="AU1350" s="194" t="s">
        <v>145</v>
      </c>
      <c r="AY1350" s="17" t="s">
        <v>137</v>
      </c>
      <c r="BE1350" s="195">
        <f>IF(N1350="základní",J1350,0)</f>
        <v>0</v>
      </c>
      <c r="BF1350" s="195">
        <f>IF(N1350="snížená",J1350,0)</f>
        <v>0</v>
      </c>
      <c r="BG1350" s="195">
        <f>IF(N1350="zákl. přenesená",J1350,0)</f>
        <v>0</v>
      </c>
      <c r="BH1350" s="195">
        <f>IF(N1350="sníž. přenesená",J1350,0)</f>
        <v>0</v>
      </c>
      <c r="BI1350" s="195">
        <f>IF(N1350="nulová",J1350,0)</f>
        <v>0</v>
      </c>
      <c r="BJ1350" s="17" t="s">
        <v>145</v>
      </c>
      <c r="BK1350" s="195">
        <f>ROUND(I1350*H1350,2)</f>
        <v>0</v>
      </c>
      <c r="BL1350" s="17" t="s">
        <v>232</v>
      </c>
      <c r="BM1350" s="194" t="s">
        <v>1831</v>
      </c>
    </row>
    <row r="1351" spans="1:65" s="2" customFormat="1" ht="16.5" customHeight="1" x14ac:dyDescent="0.2">
      <c r="A1351" s="34"/>
      <c r="B1351" s="35"/>
      <c r="C1351" s="182" t="s">
        <v>1832</v>
      </c>
      <c r="D1351" s="182" t="s">
        <v>140</v>
      </c>
      <c r="E1351" s="183" t="s">
        <v>1833</v>
      </c>
      <c r="F1351" s="184" t="s">
        <v>1834</v>
      </c>
      <c r="G1351" s="185" t="s">
        <v>143</v>
      </c>
      <c r="H1351" s="186">
        <v>8</v>
      </c>
      <c r="I1351" s="187"/>
      <c r="J1351" s="188">
        <f>ROUND(I1351*H1351,2)</f>
        <v>0</v>
      </c>
      <c r="K1351" s="189"/>
      <c r="L1351" s="39"/>
      <c r="M1351" s="190" t="s">
        <v>1</v>
      </c>
      <c r="N1351" s="191" t="s">
        <v>39</v>
      </c>
      <c r="O1351" s="71"/>
      <c r="P1351" s="192">
        <f>O1351*H1351</f>
        <v>0</v>
      </c>
      <c r="Q1351" s="192">
        <v>0</v>
      </c>
      <c r="R1351" s="192">
        <f>Q1351*H1351</f>
        <v>0</v>
      </c>
      <c r="S1351" s="192">
        <v>0</v>
      </c>
      <c r="T1351" s="193">
        <f>S1351*H1351</f>
        <v>0</v>
      </c>
      <c r="U1351" s="34"/>
      <c r="V1351" s="34"/>
      <c r="W1351" s="34"/>
      <c r="X1351" s="34"/>
      <c r="Y1351" s="34"/>
      <c r="Z1351" s="34"/>
      <c r="AA1351" s="34"/>
      <c r="AB1351" s="34"/>
      <c r="AC1351" s="34"/>
      <c r="AD1351" s="34"/>
      <c r="AE1351" s="34"/>
      <c r="AR1351" s="194" t="s">
        <v>232</v>
      </c>
      <c r="AT1351" s="194" t="s">
        <v>140</v>
      </c>
      <c r="AU1351" s="194" t="s">
        <v>145</v>
      </c>
      <c r="AY1351" s="17" t="s">
        <v>137</v>
      </c>
      <c r="BE1351" s="195">
        <f>IF(N1351="základní",J1351,0)</f>
        <v>0</v>
      </c>
      <c r="BF1351" s="195">
        <f>IF(N1351="snížená",J1351,0)</f>
        <v>0</v>
      </c>
      <c r="BG1351" s="195">
        <f>IF(N1351="zákl. přenesená",J1351,0)</f>
        <v>0</v>
      </c>
      <c r="BH1351" s="195">
        <f>IF(N1351="sníž. přenesená",J1351,0)</f>
        <v>0</v>
      </c>
      <c r="BI1351" s="195">
        <f>IF(N1351="nulová",J1351,0)</f>
        <v>0</v>
      </c>
      <c r="BJ1351" s="17" t="s">
        <v>145</v>
      </c>
      <c r="BK1351" s="195">
        <f>ROUND(I1351*H1351,2)</f>
        <v>0</v>
      </c>
      <c r="BL1351" s="17" t="s">
        <v>232</v>
      </c>
      <c r="BM1351" s="194" t="s">
        <v>1835</v>
      </c>
    </row>
    <row r="1352" spans="1:65" s="13" customFormat="1" ht="11.25" x14ac:dyDescent="0.2">
      <c r="B1352" s="196"/>
      <c r="C1352" s="197"/>
      <c r="D1352" s="198" t="s">
        <v>147</v>
      </c>
      <c r="E1352" s="199" t="s">
        <v>1</v>
      </c>
      <c r="F1352" s="200" t="s">
        <v>1836</v>
      </c>
      <c r="G1352" s="197"/>
      <c r="H1352" s="199" t="s">
        <v>1</v>
      </c>
      <c r="I1352" s="201"/>
      <c r="J1352" s="197"/>
      <c r="K1352" s="197"/>
      <c r="L1352" s="202"/>
      <c r="M1352" s="203"/>
      <c r="N1352" s="204"/>
      <c r="O1352" s="204"/>
      <c r="P1352" s="204"/>
      <c r="Q1352" s="204"/>
      <c r="R1352" s="204"/>
      <c r="S1352" s="204"/>
      <c r="T1352" s="205"/>
      <c r="AT1352" s="206" t="s">
        <v>147</v>
      </c>
      <c r="AU1352" s="206" t="s">
        <v>145</v>
      </c>
      <c r="AV1352" s="13" t="s">
        <v>78</v>
      </c>
      <c r="AW1352" s="13" t="s">
        <v>30</v>
      </c>
      <c r="AX1352" s="13" t="s">
        <v>73</v>
      </c>
      <c r="AY1352" s="206" t="s">
        <v>137</v>
      </c>
    </row>
    <row r="1353" spans="1:65" s="14" customFormat="1" ht="11.25" x14ac:dyDescent="0.2">
      <c r="B1353" s="207"/>
      <c r="C1353" s="208"/>
      <c r="D1353" s="198" t="s">
        <v>147</v>
      </c>
      <c r="E1353" s="209" t="s">
        <v>1</v>
      </c>
      <c r="F1353" s="210" t="s">
        <v>1837</v>
      </c>
      <c r="G1353" s="208"/>
      <c r="H1353" s="211">
        <v>8</v>
      </c>
      <c r="I1353" s="212"/>
      <c r="J1353" s="208"/>
      <c r="K1353" s="208"/>
      <c r="L1353" s="213"/>
      <c r="M1353" s="214"/>
      <c r="N1353" s="215"/>
      <c r="O1353" s="215"/>
      <c r="P1353" s="215"/>
      <c r="Q1353" s="215"/>
      <c r="R1353" s="215"/>
      <c r="S1353" s="215"/>
      <c r="T1353" s="216"/>
      <c r="AT1353" s="217" t="s">
        <v>147</v>
      </c>
      <c r="AU1353" s="217" t="s">
        <v>145</v>
      </c>
      <c r="AV1353" s="14" t="s">
        <v>145</v>
      </c>
      <c r="AW1353" s="14" t="s">
        <v>30</v>
      </c>
      <c r="AX1353" s="14" t="s">
        <v>73</v>
      </c>
      <c r="AY1353" s="217" t="s">
        <v>137</v>
      </c>
    </row>
    <row r="1354" spans="1:65" s="15" customFormat="1" ht="11.25" x14ac:dyDescent="0.2">
      <c r="B1354" s="218"/>
      <c r="C1354" s="219"/>
      <c r="D1354" s="198" t="s">
        <v>147</v>
      </c>
      <c r="E1354" s="220" t="s">
        <v>1</v>
      </c>
      <c r="F1354" s="221" t="s">
        <v>150</v>
      </c>
      <c r="G1354" s="219"/>
      <c r="H1354" s="222">
        <v>8</v>
      </c>
      <c r="I1354" s="223"/>
      <c r="J1354" s="219"/>
      <c r="K1354" s="219"/>
      <c r="L1354" s="224"/>
      <c r="M1354" s="225"/>
      <c r="N1354" s="226"/>
      <c r="O1354" s="226"/>
      <c r="P1354" s="226"/>
      <c r="Q1354" s="226"/>
      <c r="R1354" s="226"/>
      <c r="S1354" s="226"/>
      <c r="T1354" s="227"/>
      <c r="AT1354" s="228" t="s">
        <v>147</v>
      </c>
      <c r="AU1354" s="228" t="s">
        <v>145</v>
      </c>
      <c r="AV1354" s="15" t="s">
        <v>144</v>
      </c>
      <c r="AW1354" s="15" t="s">
        <v>30</v>
      </c>
      <c r="AX1354" s="15" t="s">
        <v>78</v>
      </c>
      <c r="AY1354" s="228" t="s">
        <v>137</v>
      </c>
    </row>
    <row r="1355" spans="1:65" s="2" customFormat="1" ht="16.5" customHeight="1" x14ac:dyDescent="0.2">
      <c r="A1355" s="34"/>
      <c r="B1355" s="35"/>
      <c r="C1355" s="182" t="s">
        <v>1838</v>
      </c>
      <c r="D1355" s="182" t="s">
        <v>140</v>
      </c>
      <c r="E1355" s="183" t="s">
        <v>1839</v>
      </c>
      <c r="F1355" s="184" t="s">
        <v>1840</v>
      </c>
      <c r="G1355" s="185" t="s">
        <v>143</v>
      </c>
      <c r="H1355" s="186">
        <v>6</v>
      </c>
      <c r="I1355" s="187"/>
      <c r="J1355" s="188">
        <f>ROUND(I1355*H1355,2)</f>
        <v>0</v>
      </c>
      <c r="K1355" s="189"/>
      <c r="L1355" s="39"/>
      <c r="M1355" s="190" t="s">
        <v>1</v>
      </c>
      <c r="N1355" s="191" t="s">
        <v>39</v>
      </c>
      <c r="O1355" s="71"/>
      <c r="P1355" s="192">
        <f>O1355*H1355</f>
        <v>0</v>
      </c>
      <c r="Q1355" s="192">
        <v>0</v>
      </c>
      <c r="R1355" s="192">
        <f>Q1355*H1355</f>
        <v>0</v>
      </c>
      <c r="S1355" s="192">
        <v>0</v>
      </c>
      <c r="T1355" s="193">
        <f>S1355*H1355</f>
        <v>0</v>
      </c>
      <c r="U1355" s="34"/>
      <c r="V1355" s="34"/>
      <c r="W1355" s="34"/>
      <c r="X1355" s="34"/>
      <c r="Y1355" s="34"/>
      <c r="Z1355" s="34"/>
      <c r="AA1355" s="34"/>
      <c r="AB1355" s="34"/>
      <c r="AC1355" s="34"/>
      <c r="AD1355" s="34"/>
      <c r="AE1355" s="34"/>
      <c r="AR1355" s="194" t="s">
        <v>232</v>
      </c>
      <c r="AT1355" s="194" t="s">
        <v>140</v>
      </c>
      <c r="AU1355" s="194" t="s">
        <v>145</v>
      </c>
      <c r="AY1355" s="17" t="s">
        <v>137</v>
      </c>
      <c r="BE1355" s="195">
        <f>IF(N1355="základní",J1355,0)</f>
        <v>0</v>
      </c>
      <c r="BF1355" s="195">
        <f>IF(N1355="snížená",J1355,0)</f>
        <v>0</v>
      </c>
      <c r="BG1355" s="195">
        <f>IF(N1355="zákl. přenesená",J1355,0)</f>
        <v>0</v>
      </c>
      <c r="BH1355" s="195">
        <f>IF(N1355="sníž. přenesená",J1355,0)</f>
        <v>0</v>
      </c>
      <c r="BI1355" s="195">
        <f>IF(N1355="nulová",J1355,0)</f>
        <v>0</v>
      </c>
      <c r="BJ1355" s="17" t="s">
        <v>145</v>
      </c>
      <c r="BK1355" s="195">
        <f>ROUND(I1355*H1355,2)</f>
        <v>0</v>
      </c>
      <c r="BL1355" s="17" t="s">
        <v>232</v>
      </c>
      <c r="BM1355" s="194" t="s">
        <v>1841</v>
      </c>
    </row>
    <row r="1356" spans="1:65" s="13" customFormat="1" ht="11.25" x14ac:dyDescent="0.2">
      <c r="B1356" s="196"/>
      <c r="C1356" s="197"/>
      <c r="D1356" s="198" t="s">
        <v>147</v>
      </c>
      <c r="E1356" s="199" t="s">
        <v>1</v>
      </c>
      <c r="F1356" s="200" t="s">
        <v>1842</v>
      </c>
      <c r="G1356" s="197"/>
      <c r="H1356" s="199" t="s">
        <v>1</v>
      </c>
      <c r="I1356" s="201"/>
      <c r="J1356" s="197"/>
      <c r="K1356" s="197"/>
      <c r="L1356" s="202"/>
      <c r="M1356" s="203"/>
      <c r="N1356" s="204"/>
      <c r="O1356" s="204"/>
      <c r="P1356" s="204"/>
      <c r="Q1356" s="204"/>
      <c r="R1356" s="204"/>
      <c r="S1356" s="204"/>
      <c r="T1356" s="205"/>
      <c r="AT1356" s="206" t="s">
        <v>147</v>
      </c>
      <c r="AU1356" s="206" t="s">
        <v>145</v>
      </c>
      <c r="AV1356" s="13" t="s">
        <v>78</v>
      </c>
      <c r="AW1356" s="13" t="s">
        <v>30</v>
      </c>
      <c r="AX1356" s="13" t="s">
        <v>73</v>
      </c>
      <c r="AY1356" s="206" t="s">
        <v>137</v>
      </c>
    </row>
    <row r="1357" spans="1:65" s="14" customFormat="1" ht="11.25" x14ac:dyDescent="0.2">
      <c r="B1357" s="207"/>
      <c r="C1357" s="208"/>
      <c r="D1357" s="198" t="s">
        <v>147</v>
      </c>
      <c r="E1357" s="209" t="s">
        <v>1</v>
      </c>
      <c r="F1357" s="210" t="s">
        <v>1843</v>
      </c>
      <c r="G1357" s="208"/>
      <c r="H1357" s="211">
        <v>5</v>
      </c>
      <c r="I1357" s="212"/>
      <c r="J1357" s="208"/>
      <c r="K1357" s="208"/>
      <c r="L1357" s="213"/>
      <c r="M1357" s="214"/>
      <c r="N1357" s="215"/>
      <c r="O1357" s="215"/>
      <c r="P1357" s="215"/>
      <c r="Q1357" s="215"/>
      <c r="R1357" s="215"/>
      <c r="S1357" s="215"/>
      <c r="T1357" s="216"/>
      <c r="AT1357" s="217" t="s">
        <v>147</v>
      </c>
      <c r="AU1357" s="217" t="s">
        <v>145</v>
      </c>
      <c r="AV1357" s="14" t="s">
        <v>145</v>
      </c>
      <c r="AW1357" s="14" t="s">
        <v>30</v>
      </c>
      <c r="AX1357" s="14" t="s">
        <v>73</v>
      </c>
      <c r="AY1357" s="217" t="s">
        <v>137</v>
      </c>
    </row>
    <row r="1358" spans="1:65" s="13" customFormat="1" ht="11.25" x14ac:dyDescent="0.2">
      <c r="B1358" s="196"/>
      <c r="C1358" s="197"/>
      <c r="D1358" s="198" t="s">
        <v>147</v>
      </c>
      <c r="E1358" s="199" t="s">
        <v>1</v>
      </c>
      <c r="F1358" s="200" t="s">
        <v>1844</v>
      </c>
      <c r="G1358" s="197"/>
      <c r="H1358" s="199" t="s">
        <v>1</v>
      </c>
      <c r="I1358" s="201"/>
      <c r="J1358" s="197"/>
      <c r="K1358" s="197"/>
      <c r="L1358" s="202"/>
      <c r="M1358" s="203"/>
      <c r="N1358" s="204"/>
      <c r="O1358" s="204"/>
      <c r="P1358" s="204"/>
      <c r="Q1358" s="204"/>
      <c r="R1358" s="204"/>
      <c r="S1358" s="204"/>
      <c r="T1358" s="205"/>
      <c r="AT1358" s="206" t="s">
        <v>147</v>
      </c>
      <c r="AU1358" s="206" t="s">
        <v>145</v>
      </c>
      <c r="AV1358" s="13" t="s">
        <v>78</v>
      </c>
      <c r="AW1358" s="13" t="s">
        <v>30</v>
      </c>
      <c r="AX1358" s="13" t="s">
        <v>73</v>
      </c>
      <c r="AY1358" s="206" t="s">
        <v>137</v>
      </c>
    </row>
    <row r="1359" spans="1:65" s="14" customFormat="1" ht="11.25" x14ac:dyDescent="0.2">
      <c r="B1359" s="207"/>
      <c r="C1359" s="208"/>
      <c r="D1359" s="198" t="s">
        <v>147</v>
      </c>
      <c r="E1359" s="209" t="s">
        <v>1</v>
      </c>
      <c r="F1359" s="210" t="s">
        <v>78</v>
      </c>
      <c r="G1359" s="208"/>
      <c r="H1359" s="211">
        <v>1</v>
      </c>
      <c r="I1359" s="212"/>
      <c r="J1359" s="208"/>
      <c r="K1359" s="208"/>
      <c r="L1359" s="213"/>
      <c r="M1359" s="214"/>
      <c r="N1359" s="215"/>
      <c r="O1359" s="215"/>
      <c r="P1359" s="215"/>
      <c r="Q1359" s="215"/>
      <c r="R1359" s="215"/>
      <c r="S1359" s="215"/>
      <c r="T1359" s="216"/>
      <c r="AT1359" s="217" t="s">
        <v>147</v>
      </c>
      <c r="AU1359" s="217" t="s">
        <v>145</v>
      </c>
      <c r="AV1359" s="14" t="s">
        <v>145</v>
      </c>
      <c r="AW1359" s="14" t="s">
        <v>30</v>
      </c>
      <c r="AX1359" s="14" t="s">
        <v>73</v>
      </c>
      <c r="AY1359" s="217" t="s">
        <v>137</v>
      </c>
    </row>
    <row r="1360" spans="1:65" s="15" customFormat="1" ht="11.25" x14ac:dyDescent="0.2">
      <c r="B1360" s="218"/>
      <c r="C1360" s="219"/>
      <c r="D1360" s="198" t="s">
        <v>147</v>
      </c>
      <c r="E1360" s="220" t="s">
        <v>1</v>
      </c>
      <c r="F1360" s="221" t="s">
        <v>150</v>
      </c>
      <c r="G1360" s="219"/>
      <c r="H1360" s="222">
        <v>6</v>
      </c>
      <c r="I1360" s="223"/>
      <c r="J1360" s="219"/>
      <c r="K1360" s="219"/>
      <c r="L1360" s="224"/>
      <c r="M1360" s="225"/>
      <c r="N1360" s="226"/>
      <c r="O1360" s="226"/>
      <c r="P1360" s="226"/>
      <c r="Q1360" s="226"/>
      <c r="R1360" s="226"/>
      <c r="S1360" s="226"/>
      <c r="T1360" s="227"/>
      <c r="AT1360" s="228" t="s">
        <v>147</v>
      </c>
      <c r="AU1360" s="228" t="s">
        <v>145</v>
      </c>
      <c r="AV1360" s="15" t="s">
        <v>144</v>
      </c>
      <c r="AW1360" s="15" t="s">
        <v>30</v>
      </c>
      <c r="AX1360" s="15" t="s">
        <v>78</v>
      </c>
      <c r="AY1360" s="228" t="s">
        <v>137</v>
      </c>
    </row>
    <row r="1361" spans="1:65" s="2" customFormat="1" ht="16.5" customHeight="1" x14ac:dyDescent="0.2">
      <c r="A1361" s="34"/>
      <c r="B1361" s="35"/>
      <c r="C1361" s="182" t="s">
        <v>1845</v>
      </c>
      <c r="D1361" s="182" t="s">
        <v>140</v>
      </c>
      <c r="E1361" s="183" t="s">
        <v>1846</v>
      </c>
      <c r="F1361" s="184" t="s">
        <v>1847</v>
      </c>
      <c r="G1361" s="185" t="s">
        <v>143</v>
      </c>
      <c r="H1361" s="186">
        <v>1</v>
      </c>
      <c r="I1361" s="187"/>
      <c r="J1361" s="188">
        <f>ROUND(I1361*H1361,2)</f>
        <v>0</v>
      </c>
      <c r="K1361" s="189"/>
      <c r="L1361" s="39"/>
      <c r="M1361" s="190" t="s">
        <v>1</v>
      </c>
      <c r="N1361" s="191" t="s">
        <v>39</v>
      </c>
      <c r="O1361" s="71"/>
      <c r="P1361" s="192">
        <f>O1361*H1361</f>
        <v>0</v>
      </c>
      <c r="Q1361" s="192">
        <v>0</v>
      </c>
      <c r="R1361" s="192">
        <f>Q1361*H1361</f>
        <v>0</v>
      </c>
      <c r="S1361" s="192">
        <v>0</v>
      </c>
      <c r="T1361" s="193">
        <f>S1361*H1361</f>
        <v>0</v>
      </c>
      <c r="U1361" s="34"/>
      <c r="V1361" s="34"/>
      <c r="W1361" s="34"/>
      <c r="X1361" s="34"/>
      <c r="Y1361" s="34"/>
      <c r="Z1361" s="34"/>
      <c r="AA1361" s="34"/>
      <c r="AB1361" s="34"/>
      <c r="AC1361" s="34"/>
      <c r="AD1361" s="34"/>
      <c r="AE1361" s="34"/>
      <c r="AR1361" s="194" t="s">
        <v>232</v>
      </c>
      <c r="AT1361" s="194" t="s">
        <v>140</v>
      </c>
      <c r="AU1361" s="194" t="s">
        <v>145</v>
      </c>
      <c r="AY1361" s="17" t="s">
        <v>137</v>
      </c>
      <c r="BE1361" s="195">
        <f>IF(N1361="základní",J1361,0)</f>
        <v>0</v>
      </c>
      <c r="BF1361" s="195">
        <f>IF(N1361="snížená",J1361,0)</f>
        <v>0</v>
      </c>
      <c r="BG1361" s="195">
        <f>IF(N1361="zákl. přenesená",J1361,0)</f>
        <v>0</v>
      </c>
      <c r="BH1361" s="195">
        <f>IF(N1361="sníž. přenesená",J1361,0)</f>
        <v>0</v>
      </c>
      <c r="BI1361" s="195">
        <f>IF(N1361="nulová",J1361,0)</f>
        <v>0</v>
      </c>
      <c r="BJ1361" s="17" t="s">
        <v>145</v>
      </c>
      <c r="BK1361" s="195">
        <f>ROUND(I1361*H1361,2)</f>
        <v>0</v>
      </c>
      <c r="BL1361" s="17" t="s">
        <v>232</v>
      </c>
      <c r="BM1361" s="194" t="s">
        <v>1848</v>
      </c>
    </row>
    <row r="1362" spans="1:65" s="13" customFormat="1" ht="11.25" x14ac:dyDescent="0.2">
      <c r="B1362" s="196"/>
      <c r="C1362" s="197"/>
      <c r="D1362" s="198" t="s">
        <v>147</v>
      </c>
      <c r="E1362" s="199" t="s">
        <v>1</v>
      </c>
      <c r="F1362" s="200" t="s">
        <v>1849</v>
      </c>
      <c r="G1362" s="197"/>
      <c r="H1362" s="199" t="s">
        <v>1</v>
      </c>
      <c r="I1362" s="201"/>
      <c r="J1362" s="197"/>
      <c r="K1362" s="197"/>
      <c r="L1362" s="202"/>
      <c r="M1362" s="203"/>
      <c r="N1362" s="204"/>
      <c r="O1362" s="204"/>
      <c r="P1362" s="204"/>
      <c r="Q1362" s="204"/>
      <c r="R1362" s="204"/>
      <c r="S1362" s="204"/>
      <c r="T1362" s="205"/>
      <c r="AT1362" s="206" t="s">
        <v>147</v>
      </c>
      <c r="AU1362" s="206" t="s">
        <v>145</v>
      </c>
      <c r="AV1362" s="13" t="s">
        <v>78</v>
      </c>
      <c r="AW1362" s="13" t="s">
        <v>30</v>
      </c>
      <c r="AX1362" s="13" t="s">
        <v>73</v>
      </c>
      <c r="AY1362" s="206" t="s">
        <v>137</v>
      </c>
    </row>
    <row r="1363" spans="1:65" s="14" customFormat="1" ht="11.25" x14ac:dyDescent="0.2">
      <c r="B1363" s="207"/>
      <c r="C1363" s="208"/>
      <c r="D1363" s="198" t="s">
        <v>147</v>
      </c>
      <c r="E1363" s="209" t="s">
        <v>1</v>
      </c>
      <c r="F1363" s="210" t="s">
        <v>78</v>
      </c>
      <c r="G1363" s="208"/>
      <c r="H1363" s="211">
        <v>1</v>
      </c>
      <c r="I1363" s="212"/>
      <c r="J1363" s="208"/>
      <c r="K1363" s="208"/>
      <c r="L1363" s="213"/>
      <c r="M1363" s="214"/>
      <c r="N1363" s="215"/>
      <c r="O1363" s="215"/>
      <c r="P1363" s="215"/>
      <c r="Q1363" s="215"/>
      <c r="R1363" s="215"/>
      <c r="S1363" s="215"/>
      <c r="T1363" s="216"/>
      <c r="AT1363" s="217" t="s">
        <v>147</v>
      </c>
      <c r="AU1363" s="217" t="s">
        <v>145</v>
      </c>
      <c r="AV1363" s="14" t="s">
        <v>145</v>
      </c>
      <c r="AW1363" s="14" t="s">
        <v>30</v>
      </c>
      <c r="AX1363" s="14" t="s">
        <v>78</v>
      </c>
      <c r="AY1363" s="217" t="s">
        <v>137</v>
      </c>
    </row>
    <row r="1364" spans="1:65" s="2" customFormat="1" ht="24.2" customHeight="1" x14ac:dyDescent="0.2">
      <c r="A1364" s="34"/>
      <c r="B1364" s="35"/>
      <c r="C1364" s="182" t="s">
        <v>1850</v>
      </c>
      <c r="D1364" s="182" t="s">
        <v>140</v>
      </c>
      <c r="E1364" s="183" t="s">
        <v>1851</v>
      </c>
      <c r="F1364" s="184" t="s">
        <v>1852</v>
      </c>
      <c r="G1364" s="185" t="s">
        <v>154</v>
      </c>
      <c r="H1364" s="186">
        <v>17.911999999999999</v>
      </c>
      <c r="I1364" s="187"/>
      <c r="J1364" s="188">
        <f>ROUND(I1364*H1364,2)</f>
        <v>0</v>
      </c>
      <c r="K1364" s="189"/>
      <c r="L1364" s="39"/>
      <c r="M1364" s="190" t="s">
        <v>1</v>
      </c>
      <c r="N1364" s="191" t="s">
        <v>39</v>
      </c>
      <c r="O1364" s="71"/>
      <c r="P1364" s="192">
        <f>O1364*H1364</f>
        <v>0</v>
      </c>
      <c r="Q1364" s="192">
        <v>5.0000000000000002E-5</v>
      </c>
      <c r="R1364" s="192">
        <f>Q1364*H1364</f>
        <v>8.9559999999999998E-4</v>
      </c>
      <c r="S1364" s="192">
        <v>0</v>
      </c>
      <c r="T1364" s="193">
        <f>S1364*H1364</f>
        <v>0</v>
      </c>
      <c r="U1364" s="34"/>
      <c r="V1364" s="34"/>
      <c r="W1364" s="34"/>
      <c r="X1364" s="34"/>
      <c r="Y1364" s="34"/>
      <c r="Z1364" s="34"/>
      <c r="AA1364" s="34"/>
      <c r="AB1364" s="34"/>
      <c r="AC1364" s="34"/>
      <c r="AD1364" s="34"/>
      <c r="AE1364" s="34"/>
      <c r="AR1364" s="194" t="s">
        <v>232</v>
      </c>
      <c r="AT1364" s="194" t="s">
        <v>140</v>
      </c>
      <c r="AU1364" s="194" t="s">
        <v>145</v>
      </c>
      <c r="AY1364" s="17" t="s">
        <v>137</v>
      </c>
      <c r="BE1364" s="195">
        <f>IF(N1364="základní",J1364,0)</f>
        <v>0</v>
      </c>
      <c r="BF1364" s="195">
        <f>IF(N1364="snížená",J1364,0)</f>
        <v>0</v>
      </c>
      <c r="BG1364" s="195">
        <f>IF(N1364="zákl. přenesená",J1364,0)</f>
        <v>0</v>
      </c>
      <c r="BH1364" s="195">
        <f>IF(N1364="sníž. přenesená",J1364,0)</f>
        <v>0</v>
      </c>
      <c r="BI1364" s="195">
        <f>IF(N1364="nulová",J1364,0)</f>
        <v>0</v>
      </c>
      <c r="BJ1364" s="17" t="s">
        <v>145</v>
      </c>
      <c r="BK1364" s="195">
        <f>ROUND(I1364*H1364,2)</f>
        <v>0</v>
      </c>
      <c r="BL1364" s="17" t="s">
        <v>232</v>
      </c>
      <c r="BM1364" s="194" t="s">
        <v>1853</v>
      </c>
    </row>
    <row r="1365" spans="1:65" s="13" customFormat="1" ht="11.25" x14ac:dyDescent="0.2">
      <c r="B1365" s="196"/>
      <c r="C1365" s="197"/>
      <c r="D1365" s="198" t="s">
        <v>147</v>
      </c>
      <c r="E1365" s="199" t="s">
        <v>1</v>
      </c>
      <c r="F1365" s="200" t="s">
        <v>197</v>
      </c>
      <c r="G1365" s="197"/>
      <c r="H1365" s="199" t="s">
        <v>1</v>
      </c>
      <c r="I1365" s="201"/>
      <c r="J1365" s="197"/>
      <c r="K1365" s="197"/>
      <c r="L1365" s="202"/>
      <c r="M1365" s="203"/>
      <c r="N1365" s="204"/>
      <c r="O1365" s="204"/>
      <c r="P1365" s="204"/>
      <c r="Q1365" s="204"/>
      <c r="R1365" s="204"/>
      <c r="S1365" s="204"/>
      <c r="T1365" s="205"/>
      <c r="AT1365" s="206" t="s">
        <v>147</v>
      </c>
      <c r="AU1365" s="206" t="s">
        <v>145</v>
      </c>
      <c r="AV1365" s="13" t="s">
        <v>78</v>
      </c>
      <c r="AW1365" s="13" t="s">
        <v>30</v>
      </c>
      <c r="AX1365" s="13" t="s">
        <v>73</v>
      </c>
      <c r="AY1365" s="206" t="s">
        <v>137</v>
      </c>
    </row>
    <row r="1366" spans="1:65" s="14" customFormat="1" ht="11.25" x14ac:dyDescent="0.2">
      <c r="B1366" s="207"/>
      <c r="C1366" s="208"/>
      <c r="D1366" s="198" t="s">
        <v>147</v>
      </c>
      <c r="E1366" s="209" t="s">
        <v>1</v>
      </c>
      <c r="F1366" s="210" t="s">
        <v>198</v>
      </c>
      <c r="G1366" s="208"/>
      <c r="H1366" s="211">
        <v>17.911999999999999</v>
      </c>
      <c r="I1366" s="212"/>
      <c r="J1366" s="208"/>
      <c r="K1366" s="208"/>
      <c r="L1366" s="213"/>
      <c r="M1366" s="214"/>
      <c r="N1366" s="215"/>
      <c r="O1366" s="215"/>
      <c r="P1366" s="215"/>
      <c r="Q1366" s="215"/>
      <c r="R1366" s="215"/>
      <c r="S1366" s="215"/>
      <c r="T1366" s="216"/>
      <c r="AT1366" s="217" t="s">
        <v>147</v>
      </c>
      <c r="AU1366" s="217" t="s">
        <v>145</v>
      </c>
      <c r="AV1366" s="14" t="s">
        <v>145</v>
      </c>
      <c r="AW1366" s="14" t="s">
        <v>30</v>
      </c>
      <c r="AX1366" s="14" t="s">
        <v>73</v>
      </c>
      <c r="AY1366" s="217" t="s">
        <v>137</v>
      </c>
    </row>
    <row r="1367" spans="1:65" s="15" customFormat="1" ht="11.25" x14ac:dyDescent="0.2">
      <c r="B1367" s="218"/>
      <c r="C1367" s="219"/>
      <c r="D1367" s="198" t="s">
        <v>147</v>
      </c>
      <c r="E1367" s="220" t="s">
        <v>1</v>
      </c>
      <c r="F1367" s="221" t="s">
        <v>150</v>
      </c>
      <c r="G1367" s="219"/>
      <c r="H1367" s="222">
        <v>17.911999999999999</v>
      </c>
      <c r="I1367" s="223"/>
      <c r="J1367" s="219"/>
      <c r="K1367" s="219"/>
      <c r="L1367" s="224"/>
      <c r="M1367" s="225"/>
      <c r="N1367" s="226"/>
      <c r="O1367" s="226"/>
      <c r="P1367" s="226"/>
      <c r="Q1367" s="226"/>
      <c r="R1367" s="226"/>
      <c r="S1367" s="226"/>
      <c r="T1367" s="227"/>
      <c r="AT1367" s="228" t="s">
        <v>147</v>
      </c>
      <c r="AU1367" s="228" t="s">
        <v>145</v>
      </c>
      <c r="AV1367" s="15" t="s">
        <v>144</v>
      </c>
      <c r="AW1367" s="15" t="s">
        <v>30</v>
      </c>
      <c r="AX1367" s="15" t="s">
        <v>78</v>
      </c>
      <c r="AY1367" s="228" t="s">
        <v>137</v>
      </c>
    </row>
    <row r="1368" spans="1:65" s="2" customFormat="1" ht="24.2" customHeight="1" x14ac:dyDescent="0.2">
      <c r="A1368" s="34"/>
      <c r="B1368" s="35"/>
      <c r="C1368" s="182" t="s">
        <v>1854</v>
      </c>
      <c r="D1368" s="182" t="s">
        <v>140</v>
      </c>
      <c r="E1368" s="183" t="s">
        <v>1855</v>
      </c>
      <c r="F1368" s="184" t="s">
        <v>1856</v>
      </c>
      <c r="G1368" s="185" t="s">
        <v>373</v>
      </c>
      <c r="H1368" s="186">
        <v>0.184</v>
      </c>
      <c r="I1368" s="187"/>
      <c r="J1368" s="188">
        <f>ROUND(I1368*H1368,2)</f>
        <v>0</v>
      </c>
      <c r="K1368" s="189"/>
      <c r="L1368" s="39"/>
      <c r="M1368" s="190" t="s">
        <v>1</v>
      </c>
      <c r="N1368" s="191" t="s">
        <v>39</v>
      </c>
      <c r="O1368" s="71"/>
      <c r="P1368" s="192">
        <f>O1368*H1368</f>
        <v>0</v>
      </c>
      <c r="Q1368" s="192">
        <v>0</v>
      </c>
      <c r="R1368" s="192">
        <f>Q1368*H1368</f>
        <v>0</v>
      </c>
      <c r="S1368" s="192">
        <v>0</v>
      </c>
      <c r="T1368" s="193">
        <f>S1368*H1368</f>
        <v>0</v>
      </c>
      <c r="U1368" s="34"/>
      <c r="V1368" s="34"/>
      <c r="W1368" s="34"/>
      <c r="X1368" s="34"/>
      <c r="Y1368" s="34"/>
      <c r="Z1368" s="34"/>
      <c r="AA1368" s="34"/>
      <c r="AB1368" s="34"/>
      <c r="AC1368" s="34"/>
      <c r="AD1368" s="34"/>
      <c r="AE1368" s="34"/>
      <c r="AR1368" s="194" t="s">
        <v>232</v>
      </c>
      <c r="AT1368" s="194" t="s">
        <v>140</v>
      </c>
      <c r="AU1368" s="194" t="s">
        <v>145</v>
      </c>
      <c r="AY1368" s="17" t="s">
        <v>137</v>
      </c>
      <c r="BE1368" s="195">
        <f>IF(N1368="základní",J1368,0)</f>
        <v>0</v>
      </c>
      <c r="BF1368" s="195">
        <f>IF(N1368="snížená",J1368,0)</f>
        <v>0</v>
      </c>
      <c r="BG1368" s="195">
        <f>IF(N1368="zákl. přenesená",J1368,0)</f>
        <v>0</v>
      </c>
      <c r="BH1368" s="195">
        <f>IF(N1368="sníž. přenesená",J1368,0)</f>
        <v>0</v>
      </c>
      <c r="BI1368" s="195">
        <f>IF(N1368="nulová",J1368,0)</f>
        <v>0</v>
      </c>
      <c r="BJ1368" s="17" t="s">
        <v>145</v>
      </c>
      <c r="BK1368" s="195">
        <f>ROUND(I1368*H1368,2)</f>
        <v>0</v>
      </c>
      <c r="BL1368" s="17" t="s">
        <v>232</v>
      </c>
      <c r="BM1368" s="194" t="s">
        <v>1857</v>
      </c>
    </row>
    <row r="1369" spans="1:65" s="2" customFormat="1" ht="33" customHeight="1" x14ac:dyDescent="0.2">
      <c r="A1369" s="34"/>
      <c r="B1369" s="35"/>
      <c r="C1369" s="182" t="s">
        <v>1858</v>
      </c>
      <c r="D1369" s="182" t="s">
        <v>140</v>
      </c>
      <c r="E1369" s="183" t="s">
        <v>1859</v>
      </c>
      <c r="F1369" s="184" t="s">
        <v>1860</v>
      </c>
      <c r="G1369" s="185" t="s">
        <v>373</v>
      </c>
      <c r="H1369" s="186">
        <v>0.36799999999999999</v>
      </c>
      <c r="I1369" s="187"/>
      <c r="J1369" s="188">
        <f>ROUND(I1369*H1369,2)</f>
        <v>0</v>
      </c>
      <c r="K1369" s="189"/>
      <c r="L1369" s="39"/>
      <c r="M1369" s="190" t="s">
        <v>1</v>
      </c>
      <c r="N1369" s="191" t="s">
        <v>39</v>
      </c>
      <c r="O1369" s="71"/>
      <c r="P1369" s="192">
        <f>O1369*H1369</f>
        <v>0</v>
      </c>
      <c r="Q1369" s="192">
        <v>0</v>
      </c>
      <c r="R1369" s="192">
        <f>Q1369*H1369</f>
        <v>0</v>
      </c>
      <c r="S1369" s="192">
        <v>0</v>
      </c>
      <c r="T1369" s="193">
        <f>S1369*H1369</f>
        <v>0</v>
      </c>
      <c r="U1369" s="34"/>
      <c r="V1369" s="34"/>
      <c r="W1369" s="34"/>
      <c r="X1369" s="34"/>
      <c r="Y1369" s="34"/>
      <c r="Z1369" s="34"/>
      <c r="AA1369" s="34"/>
      <c r="AB1369" s="34"/>
      <c r="AC1369" s="34"/>
      <c r="AD1369" s="34"/>
      <c r="AE1369" s="34"/>
      <c r="AR1369" s="194" t="s">
        <v>232</v>
      </c>
      <c r="AT1369" s="194" t="s">
        <v>140</v>
      </c>
      <c r="AU1369" s="194" t="s">
        <v>145</v>
      </c>
      <c r="AY1369" s="17" t="s">
        <v>137</v>
      </c>
      <c r="BE1369" s="195">
        <f>IF(N1369="základní",J1369,0)</f>
        <v>0</v>
      </c>
      <c r="BF1369" s="195">
        <f>IF(N1369="snížená",J1369,0)</f>
        <v>0</v>
      </c>
      <c r="BG1369" s="195">
        <f>IF(N1369="zákl. přenesená",J1369,0)</f>
        <v>0</v>
      </c>
      <c r="BH1369" s="195">
        <f>IF(N1369="sníž. přenesená",J1369,0)</f>
        <v>0</v>
      </c>
      <c r="BI1369" s="195">
        <f>IF(N1369="nulová",J1369,0)</f>
        <v>0</v>
      </c>
      <c r="BJ1369" s="17" t="s">
        <v>145</v>
      </c>
      <c r="BK1369" s="195">
        <f>ROUND(I1369*H1369,2)</f>
        <v>0</v>
      </c>
      <c r="BL1369" s="17" t="s">
        <v>232</v>
      </c>
      <c r="BM1369" s="194" t="s">
        <v>1861</v>
      </c>
    </row>
    <row r="1370" spans="1:65" s="14" customFormat="1" ht="11.25" x14ac:dyDescent="0.2">
      <c r="B1370" s="207"/>
      <c r="C1370" s="208"/>
      <c r="D1370" s="198" t="s">
        <v>147</v>
      </c>
      <c r="E1370" s="208"/>
      <c r="F1370" s="210" t="s">
        <v>1862</v>
      </c>
      <c r="G1370" s="208"/>
      <c r="H1370" s="211">
        <v>0.36799999999999999</v>
      </c>
      <c r="I1370" s="212"/>
      <c r="J1370" s="208"/>
      <c r="K1370" s="208"/>
      <c r="L1370" s="213"/>
      <c r="M1370" s="214"/>
      <c r="N1370" s="215"/>
      <c r="O1370" s="215"/>
      <c r="P1370" s="215"/>
      <c r="Q1370" s="215"/>
      <c r="R1370" s="215"/>
      <c r="S1370" s="215"/>
      <c r="T1370" s="216"/>
      <c r="AT1370" s="217" t="s">
        <v>147</v>
      </c>
      <c r="AU1370" s="217" t="s">
        <v>145</v>
      </c>
      <c r="AV1370" s="14" t="s">
        <v>145</v>
      </c>
      <c r="AW1370" s="14" t="s">
        <v>4</v>
      </c>
      <c r="AX1370" s="14" t="s">
        <v>78</v>
      </c>
      <c r="AY1370" s="217" t="s">
        <v>137</v>
      </c>
    </row>
    <row r="1371" spans="1:65" s="12" customFormat="1" ht="22.9" customHeight="1" x14ac:dyDescent="0.2">
      <c r="B1371" s="166"/>
      <c r="C1371" s="167"/>
      <c r="D1371" s="168" t="s">
        <v>72</v>
      </c>
      <c r="E1371" s="180" t="s">
        <v>1863</v>
      </c>
      <c r="F1371" s="180" t="s">
        <v>1864</v>
      </c>
      <c r="G1371" s="167"/>
      <c r="H1371" s="167"/>
      <c r="I1371" s="170"/>
      <c r="J1371" s="181">
        <f>BK1371</f>
        <v>0</v>
      </c>
      <c r="K1371" s="167"/>
      <c r="L1371" s="172"/>
      <c r="M1371" s="173"/>
      <c r="N1371" s="174"/>
      <c r="O1371" s="174"/>
      <c r="P1371" s="175">
        <f>SUM(P1372:P1389)</f>
        <v>0</v>
      </c>
      <c r="Q1371" s="174"/>
      <c r="R1371" s="175">
        <f>SUM(R1372:R1389)</f>
        <v>3.4399999999999999E-3</v>
      </c>
      <c r="S1371" s="174"/>
      <c r="T1371" s="176">
        <f>SUM(T1372:T1389)</f>
        <v>0</v>
      </c>
      <c r="AR1371" s="177" t="s">
        <v>145</v>
      </c>
      <c r="AT1371" s="178" t="s">
        <v>72</v>
      </c>
      <c r="AU1371" s="178" t="s">
        <v>78</v>
      </c>
      <c r="AY1371" s="177" t="s">
        <v>137</v>
      </c>
      <c r="BK1371" s="179">
        <f>SUM(BK1372:BK1389)</f>
        <v>0</v>
      </c>
    </row>
    <row r="1372" spans="1:65" s="2" customFormat="1" ht="16.5" customHeight="1" x14ac:dyDescent="0.2">
      <c r="A1372" s="34"/>
      <c r="B1372" s="35"/>
      <c r="C1372" s="182" t="s">
        <v>1865</v>
      </c>
      <c r="D1372" s="182" t="s">
        <v>140</v>
      </c>
      <c r="E1372" s="183" t="s">
        <v>1866</v>
      </c>
      <c r="F1372" s="184" t="s">
        <v>1867</v>
      </c>
      <c r="G1372" s="185" t="s">
        <v>154</v>
      </c>
      <c r="H1372" s="186">
        <v>8</v>
      </c>
      <c r="I1372" s="187"/>
      <c r="J1372" s="188">
        <f>ROUND(I1372*H1372,2)</f>
        <v>0</v>
      </c>
      <c r="K1372" s="189"/>
      <c r="L1372" s="39"/>
      <c r="M1372" s="190" t="s">
        <v>1</v>
      </c>
      <c r="N1372" s="191" t="s">
        <v>39</v>
      </c>
      <c r="O1372" s="71"/>
      <c r="P1372" s="192">
        <f>O1372*H1372</f>
        <v>0</v>
      </c>
      <c r="Q1372" s="192">
        <v>0</v>
      </c>
      <c r="R1372" s="192">
        <f>Q1372*H1372</f>
        <v>0</v>
      </c>
      <c r="S1372" s="192">
        <v>0</v>
      </c>
      <c r="T1372" s="193">
        <f>S1372*H1372</f>
        <v>0</v>
      </c>
      <c r="U1372" s="34"/>
      <c r="V1372" s="34"/>
      <c r="W1372" s="34"/>
      <c r="X1372" s="34"/>
      <c r="Y1372" s="34"/>
      <c r="Z1372" s="34"/>
      <c r="AA1372" s="34"/>
      <c r="AB1372" s="34"/>
      <c r="AC1372" s="34"/>
      <c r="AD1372" s="34"/>
      <c r="AE1372" s="34"/>
      <c r="AR1372" s="194" t="s">
        <v>232</v>
      </c>
      <c r="AT1372" s="194" t="s">
        <v>140</v>
      </c>
      <c r="AU1372" s="194" t="s">
        <v>145</v>
      </c>
      <c r="AY1372" s="17" t="s">
        <v>137</v>
      </c>
      <c r="BE1372" s="195">
        <f>IF(N1372="základní",J1372,0)</f>
        <v>0</v>
      </c>
      <c r="BF1372" s="195">
        <f>IF(N1372="snížená",J1372,0)</f>
        <v>0</v>
      </c>
      <c r="BG1372" s="195">
        <f>IF(N1372="zákl. přenesená",J1372,0)</f>
        <v>0</v>
      </c>
      <c r="BH1372" s="195">
        <f>IF(N1372="sníž. přenesená",J1372,0)</f>
        <v>0</v>
      </c>
      <c r="BI1372" s="195">
        <f>IF(N1372="nulová",J1372,0)</f>
        <v>0</v>
      </c>
      <c r="BJ1372" s="17" t="s">
        <v>145</v>
      </c>
      <c r="BK1372" s="195">
        <f>ROUND(I1372*H1372,2)</f>
        <v>0</v>
      </c>
      <c r="BL1372" s="17" t="s">
        <v>232</v>
      </c>
      <c r="BM1372" s="194" t="s">
        <v>1868</v>
      </c>
    </row>
    <row r="1373" spans="1:65" s="13" customFormat="1" ht="11.25" x14ac:dyDescent="0.2">
      <c r="B1373" s="196"/>
      <c r="C1373" s="197"/>
      <c r="D1373" s="198" t="s">
        <v>147</v>
      </c>
      <c r="E1373" s="199" t="s">
        <v>1</v>
      </c>
      <c r="F1373" s="200" t="s">
        <v>1869</v>
      </c>
      <c r="G1373" s="197"/>
      <c r="H1373" s="199" t="s">
        <v>1</v>
      </c>
      <c r="I1373" s="201"/>
      <c r="J1373" s="197"/>
      <c r="K1373" s="197"/>
      <c r="L1373" s="202"/>
      <c r="M1373" s="203"/>
      <c r="N1373" s="204"/>
      <c r="O1373" s="204"/>
      <c r="P1373" s="204"/>
      <c r="Q1373" s="204"/>
      <c r="R1373" s="204"/>
      <c r="S1373" s="204"/>
      <c r="T1373" s="205"/>
      <c r="AT1373" s="206" t="s">
        <v>147</v>
      </c>
      <c r="AU1373" s="206" t="s">
        <v>145</v>
      </c>
      <c r="AV1373" s="13" t="s">
        <v>78</v>
      </c>
      <c r="AW1373" s="13" t="s">
        <v>30</v>
      </c>
      <c r="AX1373" s="13" t="s">
        <v>73</v>
      </c>
      <c r="AY1373" s="206" t="s">
        <v>137</v>
      </c>
    </row>
    <row r="1374" spans="1:65" s="14" customFormat="1" ht="11.25" x14ac:dyDescent="0.2">
      <c r="B1374" s="207"/>
      <c r="C1374" s="208"/>
      <c r="D1374" s="198" t="s">
        <v>147</v>
      </c>
      <c r="E1374" s="209" t="s">
        <v>1</v>
      </c>
      <c r="F1374" s="210" t="s">
        <v>1870</v>
      </c>
      <c r="G1374" s="208"/>
      <c r="H1374" s="211">
        <v>8</v>
      </c>
      <c r="I1374" s="212"/>
      <c r="J1374" s="208"/>
      <c r="K1374" s="208"/>
      <c r="L1374" s="213"/>
      <c r="M1374" s="214"/>
      <c r="N1374" s="215"/>
      <c r="O1374" s="215"/>
      <c r="P1374" s="215"/>
      <c r="Q1374" s="215"/>
      <c r="R1374" s="215"/>
      <c r="S1374" s="215"/>
      <c r="T1374" s="216"/>
      <c r="AT1374" s="217" t="s">
        <v>147</v>
      </c>
      <c r="AU1374" s="217" t="s">
        <v>145</v>
      </c>
      <c r="AV1374" s="14" t="s">
        <v>145</v>
      </c>
      <c r="AW1374" s="14" t="s">
        <v>30</v>
      </c>
      <c r="AX1374" s="14" t="s">
        <v>78</v>
      </c>
      <c r="AY1374" s="217" t="s">
        <v>137</v>
      </c>
    </row>
    <row r="1375" spans="1:65" s="2" customFormat="1" ht="24.2" customHeight="1" x14ac:dyDescent="0.2">
      <c r="A1375" s="34"/>
      <c r="B1375" s="35"/>
      <c r="C1375" s="182" t="s">
        <v>1871</v>
      </c>
      <c r="D1375" s="182" t="s">
        <v>140</v>
      </c>
      <c r="E1375" s="183" t="s">
        <v>1872</v>
      </c>
      <c r="F1375" s="184" t="s">
        <v>1873</v>
      </c>
      <c r="G1375" s="185" t="s">
        <v>154</v>
      </c>
      <c r="H1375" s="186">
        <v>8</v>
      </c>
      <c r="I1375" s="187"/>
      <c r="J1375" s="188">
        <f>ROUND(I1375*H1375,2)</f>
        <v>0</v>
      </c>
      <c r="K1375" s="189"/>
      <c r="L1375" s="39"/>
      <c r="M1375" s="190" t="s">
        <v>1</v>
      </c>
      <c r="N1375" s="191" t="s">
        <v>39</v>
      </c>
      <c r="O1375" s="71"/>
      <c r="P1375" s="192">
        <f>O1375*H1375</f>
        <v>0</v>
      </c>
      <c r="Q1375" s="192">
        <v>2.0000000000000002E-5</v>
      </c>
      <c r="R1375" s="192">
        <f>Q1375*H1375</f>
        <v>1.6000000000000001E-4</v>
      </c>
      <c r="S1375" s="192">
        <v>0</v>
      </c>
      <c r="T1375" s="193">
        <f>S1375*H1375</f>
        <v>0</v>
      </c>
      <c r="U1375" s="34"/>
      <c r="V1375" s="34"/>
      <c r="W1375" s="34"/>
      <c r="X1375" s="34"/>
      <c r="Y1375" s="34"/>
      <c r="Z1375" s="34"/>
      <c r="AA1375" s="34"/>
      <c r="AB1375" s="34"/>
      <c r="AC1375" s="34"/>
      <c r="AD1375" s="34"/>
      <c r="AE1375" s="34"/>
      <c r="AR1375" s="194" t="s">
        <v>232</v>
      </c>
      <c r="AT1375" s="194" t="s">
        <v>140</v>
      </c>
      <c r="AU1375" s="194" t="s">
        <v>145</v>
      </c>
      <c r="AY1375" s="17" t="s">
        <v>137</v>
      </c>
      <c r="BE1375" s="195">
        <f>IF(N1375="základní",J1375,0)</f>
        <v>0</v>
      </c>
      <c r="BF1375" s="195">
        <f>IF(N1375="snížená",J1375,0)</f>
        <v>0</v>
      </c>
      <c r="BG1375" s="195">
        <f>IF(N1375="zákl. přenesená",J1375,0)</f>
        <v>0</v>
      </c>
      <c r="BH1375" s="195">
        <f>IF(N1375="sníž. přenesená",J1375,0)</f>
        <v>0</v>
      </c>
      <c r="BI1375" s="195">
        <f>IF(N1375="nulová",J1375,0)</f>
        <v>0</v>
      </c>
      <c r="BJ1375" s="17" t="s">
        <v>145</v>
      </c>
      <c r="BK1375" s="195">
        <f>ROUND(I1375*H1375,2)</f>
        <v>0</v>
      </c>
      <c r="BL1375" s="17" t="s">
        <v>232</v>
      </c>
      <c r="BM1375" s="194" t="s">
        <v>1874</v>
      </c>
    </row>
    <row r="1376" spans="1:65" s="13" customFormat="1" ht="11.25" x14ac:dyDescent="0.2">
      <c r="B1376" s="196"/>
      <c r="C1376" s="197"/>
      <c r="D1376" s="198" t="s">
        <v>147</v>
      </c>
      <c r="E1376" s="199" t="s">
        <v>1</v>
      </c>
      <c r="F1376" s="200" t="s">
        <v>1869</v>
      </c>
      <c r="G1376" s="197"/>
      <c r="H1376" s="199" t="s">
        <v>1</v>
      </c>
      <c r="I1376" s="201"/>
      <c r="J1376" s="197"/>
      <c r="K1376" s="197"/>
      <c r="L1376" s="202"/>
      <c r="M1376" s="203"/>
      <c r="N1376" s="204"/>
      <c r="O1376" s="204"/>
      <c r="P1376" s="204"/>
      <c r="Q1376" s="204"/>
      <c r="R1376" s="204"/>
      <c r="S1376" s="204"/>
      <c r="T1376" s="205"/>
      <c r="AT1376" s="206" t="s">
        <v>147</v>
      </c>
      <c r="AU1376" s="206" t="s">
        <v>145</v>
      </c>
      <c r="AV1376" s="13" t="s">
        <v>78</v>
      </c>
      <c r="AW1376" s="13" t="s">
        <v>30</v>
      </c>
      <c r="AX1376" s="13" t="s">
        <v>73</v>
      </c>
      <c r="AY1376" s="206" t="s">
        <v>137</v>
      </c>
    </row>
    <row r="1377" spans="1:65" s="14" customFormat="1" ht="11.25" x14ac:dyDescent="0.2">
      <c r="B1377" s="207"/>
      <c r="C1377" s="208"/>
      <c r="D1377" s="198" t="s">
        <v>147</v>
      </c>
      <c r="E1377" s="209" t="s">
        <v>1</v>
      </c>
      <c r="F1377" s="210" t="s">
        <v>1870</v>
      </c>
      <c r="G1377" s="208"/>
      <c r="H1377" s="211">
        <v>8</v>
      </c>
      <c r="I1377" s="212"/>
      <c r="J1377" s="208"/>
      <c r="K1377" s="208"/>
      <c r="L1377" s="213"/>
      <c r="M1377" s="214"/>
      <c r="N1377" s="215"/>
      <c r="O1377" s="215"/>
      <c r="P1377" s="215"/>
      <c r="Q1377" s="215"/>
      <c r="R1377" s="215"/>
      <c r="S1377" s="215"/>
      <c r="T1377" s="216"/>
      <c r="AT1377" s="217" t="s">
        <v>147</v>
      </c>
      <c r="AU1377" s="217" t="s">
        <v>145</v>
      </c>
      <c r="AV1377" s="14" t="s">
        <v>145</v>
      </c>
      <c r="AW1377" s="14" t="s">
        <v>30</v>
      </c>
      <c r="AX1377" s="14" t="s">
        <v>78</v>
      </c>
      <c r="AY1377" s="217" t="s">
        <v>137</v>
      </c>
    </row>
    <row r="1378" spans="1:65" s="2" customFormat="1" ht="24.2" customHeight="1" x14ac:dyDescent="0.2">
      <c r="A1378" s="34"/>
      <c r="B1378" s="35"/>
      <c r="C1378" s="182" t="s">
        <v>1875</v>
      </c>
      <c r="D1378" s="182" t="s">
        <v>140</v>
      </c>
      <c r="E1378" s="183" t="s">
        <v>1876</v>
      </c>
      <c r="F1378" s="184" t="s">
        <v>1877</v>
      </c>
      <c r="G1378" s="185" t="s">
        <v>154</v>
      </c>
      <c r="H1378" s="186">
        <v>8</v>
      </c>
      <c r="I1378" s="187"/>
      <c r="J1378" s="188">
        <f>ROUND(I1378*H1378,2)</f>
        <v>0</v>
      </c>
      <c r="K1378" s="189"/>
      <c r="L1378" s="39"/>
      <c r="M1378" s="190" t="s">
        <v>1</v>
      </c>
      <c r="N1378" s="191" t="s">
        <v>39</v>
      </c>
      <c r="O1378" s="71"/>
      <c r="P1378" s="192">
        <f>O1378*H1378</f>
        <v>0</v>
      </c>
      <c r="Q1378" s="192">
        <v>1.3999999999999999E-4</v>
      </c>
      <c r="R1378" s="192">
        <f>Q1378*H1378</f>
        <v>1.1199999999999999E-3</v>
      </c>
      <c r="S1378" s="192">
        <v>0</v>
      </c>
      <c r="T1378" s="193">
        <f>S1378*H1378</f>
        <v>0</v>
      </c>
      <c r="U1378" s="34"/>
      <c r="V1378" s="34"/>
      <c r="W1378" s="34"/>
      <c r="X1378" s="34"/>
      <c r="Y1378" s="34"/>
      <c r="Z1378" s="34"/>
      <c r="AA1378" s="34"/>
      <c r="AB1378" s="34"/>
      <c r="AC1378" s="34"/>
      <c r="AD1378" s="34"/>
      <c r="AE1378" s="34"/>
      <c r="AR1378" s="194" t="s">
        <v>232</v>
      </c>
      <c r="AT1378" s="194" t="s">
        <v>140</v>
      </c>
      <c r="AU1378" s="194" t="s">
        <v>145</v>
      </c>
      <c r="AY1378" s="17" t="s">
        <v>137</v>
      </c>
      <c r="BE1378" s="195">
        <f>IF(N1378="základní",J1378,0)</f>
        <v>0</v>
      </c>
      <c r="BF1378" s="195">
        <f>IF(N1378="snížená",J1378,0)</f>
        <v>0</v>
      </c>
      <c r="BG1378" s="195">
        <f>IF(N1378="zákl. přenesená",J1378,0)</f>
        <v>0</v>
      </c>
      <c r="BH1378" s="195">
        <f>IF(N1378="sníž. přenesená",J1378,0)</f>
        <v>0</v>
      </c>
      <c r="BI1378" s="195">
        <f>IF(N1378="nulová",J1378,0)</f>
        <v>0</v>
      </c>
      <c r="BJ1378" s="17" t="s">
        <v>145</v>
      </c>
      <c r="BK1378" s="195">
        <f>ROUND(I1378*H1378,2)</f>
        <v>0</v>
      </c>
      <c r="BL1378" s="17" t="s">
        <v>232</v>
      </c>
      <c r="BM1378" s="194" t="s">
        <v>1878</v>
      </c>
    </row>
    <row r="1379" spans="1:65" s="13" customFormat="1" ht="11.25" x14ac:dyDescent="0.2">
      <c r="B1379" s="196"/>
      <c r="C1379" s="197"/>
      <c r="D1379" s="198" t="s">
        <v>147</v>
      </c>
      <c r="E1379" s="199" t="s">
        <v>1</v>
      </c>
      <c r="F1379" s="200" t="s">
        <v>1869</v>
      </c>
      <c r="G1379" s="197"/>
      <c r="H1379" s="199" t="s">
        <v>1</v>
      </c>
      <c r="I1379" s="201"/>
      <c r="J1379" s="197"/>
      <c r="K1379" s="197"/>
      <c r="L1379" s="202"/>
      <c r="M1379" s="203"/>
      <c r="N1379" s="204"/>
      <c r="O1379" s="204"/>
      <c r="P1379" s="204"/>
      <c r="Q1379" s="204"/>
      <c r="R1379" s="204"/>
      <c r="S1379" s="204"/>
      <c r="T1379" s="205"/>
      <c r="AT1379" s="206" t="s">
        <v>147</v>
      </c>
      <c r="AU1379" s="206" t="s">
        <v>145</v>
      </c>
      <c r="AV1379" s="13" t="s">
        <v>78</v>
      </c>
      <c r="AW1379" s="13" t="s">
        <v>30</v>
      </c>
      <c r="AX1379" s="13" t="s">
        <v>73</v>
      </c>
      <c r="AY1379" s="206" t="s">
        <v>137</v>
      </c>
    </row>
    <row r="1380" spans="1:65" s="14" customFormat="1" ht="11.25" x14ac:dyDescent="0.2">
      <c r="B1380" s="207"/>
      <c r="C1380" s="208"/>
      <c r="D1380" s="198" t="s">
        <v>147</v>
      </c>
      <c r="E1380" s="209" t="s">
        <v>1</v>
      </c>
      <c r="F1380" s="210" t="s">
        <v>1870</v>
      </c>
      <c r="G1380" s="208"/>
      <c r="H1380" s="211">
        <v>8</v>
      </c>
      <c r="I1380" s="212"/>
      <c r="J1380" s="208"/>
      <c r="K1380" s="208"/>
      <c r="L1380" s="213"/>
      <c r="M1380" s="214"/>
      <c r="N1380" s="215"/>
      <c r="O1380" s="215"/>
      <c r="P1380" s="215"/>
      <c r="Q1380" s="215"/>
      <c r="R1380" s="215"/>
      <c r="S1380" s="215"/>
      <c r="T1380" s="216"/>
      <c r="AT1380" s="217" t="s">
        <v>147</v>
      </c>
      <c r="AU1380" s="217" t="s">
        <v>145</v>
      </c>
      <c r="AV1380" s="14" t="s">
        <v>145</v>
      </c>
      <c r="AW1380" s="14" t="s">
        <v>30</v>
      </c>
      <c r="AX1380" s="14" t="s">
        <v>78</v>
      </c>
      <c r="AY1380" s="217" t="s">
        <v>137</v>
      </c>
    </row>
    <row r="1381" spans="1:65" s="2" customFormat="1" ht="24.2" customHeight="1" x14ac:dyDescent="0.2">
      <c r="A1381" s="34"/>
      <c r="B1381" s="35"/>
      <c r="C1381" s="182" t="s">
        <v>1879</v>
      </c>
      <c r="D1381" s="182" t="s">
        <v>140</v>
      </c>
      <c r="E1381" s="183" t="s">
        <v>1880</v>
      </c>
      <c r="F1381" s="184" t="s">
        <v>1881</v>
      </c>
      <c r="G1381" s="185" t="s">
        <v>154</v>
      </c>
      <c r="H1381" s="186">
        <v>8</v>
      </c>
      <c r="I1381" s="187"/>
      <c r="J1381" s="188">
        <f>ROUND(I1381*H1381,2)</f>
        <v>0</v>
      </c>
      <c r="K1381" s="189"/>
      <c r="L1381" s="39"/>
      <c r="M1381" s="190" t="s">
        <v>1</v>
      </c>
      <c r="N1381" s="191" t="s">
        <v>39</v>
      </c>
      <c r="O1381" s="71"/>
      <c r="P1381" s="192">
        <f>O1381*H1381</f>
        <v>0</v>
      </c>
      <c r="Q1381" s="192">
        <v>1.2E-4</v>
      </c>
      <c r="R1381" s="192">
        <f>Q1381*H1381</f>
        <v>9.6000000000000002E-4</v>
      </c>
      <c r="S1381" s="192">
        <v>0</v>
      </c>
      <c r="T1381" s="193">
        <f>S1381*H1381</f>
        <v>0</v>
      </c>
      <c r="U1381" s="34"/>
      <c r="V1381" s="34"/>
      <c r="W1381" s="34"/>
      <c r="X1381" s="34"/>
      <c r="Y1381" s="34"/>
      <c r="Z1381" s="34"/>
      <c r="AA1381" s="34"/>
      <c r="AB1381" s="34"/>
      <c r="AC1381" s="34"/>
      <c r="AD1381" s="34"/>
      <c r="AE1381" s="34"/>
      <c r="AR1381" s="194" t="s">
        <v>232</v>
      </c>
      <c r="AT1381" s="194" t="s">
        <v>140</v>
      </c>
      <c r="AU1381" s="194" t="s">
        <v>145</v>
      </c>
      <c r="AY1381" s="17" t="s">
        <v>137</v>
      </c>
      <c r="BE1381" s="195">
        <f>IF(N1381="základní",J1381,0)</f>
        <v>0</v>
      </c>
      <c r="BF1381" s="195">
        <f>IF(N1381="snížená",J1381,0)</f>
        <v>0</v>
      </c>
      <c r="BG1381" s="195">
        <f>IF(N1381="zákl. přenesená",J1381,0)</f>
        <v>0</v>
      </c>
      <c r="BH1381" s="195">
        <f>IF(N1381="sníž. přenesená",J1381,0)</f>
        <v>0</v>
      </c>
      <c r="BI1381" s="195">
        <f>IF(N1381="nulová",J1381,0)</f>
        <v>0</v>
      </c>
      <c r="BJ1381" s="17" t="s">
        <v>145</v>
      </c>
      <c r="BK1381" s="195">
        <f>ROUND(I1381*H1381,2)</f>
        <v>0</v>
      </c>
      <c r="BL1381" s="17" t="s">
        <v>232</v>
      </c>
      <c r="BM1381" s="194" t="s">
        <v>1882</v>
      </c>
    </row>
    <row r="1382" spans="1:65" s="13" customFormat="1" ht="11.25" x14ac:dyDescent="0.2">
      <c r="B1382" s="196"/>
      <c r="C1382" s="197"/>
      <c r="D1382" s="198" t="s">
        <v>147</v>
      </c>
      <c r="E1382" s="199" t="s">
        <v>1</v>
      </c>
      <c r="F1382" s="200" t="s">
        <v>1869</v>
      </c>
      <c r="G1382" s="197"/>
      <c r="H1382" s="199" t="s">
        <v>1</v>
      </c>
      <c r="I1382" s="201"/>
      <c r="J1382" s="197"/>
      <c r="K1382" s="197"/>
      <c r="L1382" s="202"/>
      <c r="M1382" s="203"/>
      <c r="N1382" s="204"/>
      <c r="O1382" s="204"/>
      <c r="P1382" s="204"/>
      <c r="Q1382" s="204"/>
      <c r="R1382" s="204"/>
      <c r="S1382" s="204"/>
      <c r="T1382" s="205"/>
      <c r="AT1382" s="206" t="s">
        <v>147</v>
      </c>
      <c r="AU1382" s="206" t="s">
        <v>145</v>
      </c>
      <c r="AV1382" s="13" t="s">
        <v>78</v>
      </c>
      <c r="AW1382" s="13" t="s">
        <v>30</v>
      </c>
      <c r="AX1382" s="13" t="s">
        <v>73</v>
      </c>
      <c r="AY1382" s="206" t="s">
        <v>137</v>
      </c>
    </row>
    <row r="1383" spans="1:65" s="14" customFormat="1" ht="11.25" x14ac:dyDescent="0.2">
      <c r="B1383" s="207"/>
      <c r="C1383" s="208"/>
      <c r="D1383" s="198" t="s">
        <v>147</v>
      </c>
      <c r="E1383" s="209" t="s">
        <v>1</v>
      </c>
      <c r="F1383" s="210" t="s">
        <v>1870</v>
      </c>
      <c r="G1383" s="208"/>
      <c r="H1383" s="211">
        <v>8</v>
      </c>
      <c r="I1383" s="212"/>
      <c r="J1383" s="208"/>
      <c r="K1383" s="208"/>
      <c r="L1383" s="213"/>
      <c r="M1383" s="214"/>
      <c r="N1383" s="215"/>
      <c r="O1383" s="215"/>
      <c r="P1383" s="215"/>
      <c r="Q1383" s="215"/>
      <c r="R1383" s="215"/>
      <c r="S1383" s="215"/>
      <c r="T1383" s="216"/>
      <c r="AT1383" s="217" t="s">
        <v>147</v>
      </c>
      <c r="AU1383" s="217" t="s">
        <v>145</v>
      </c>
      <c r="AV1383" s="14" t="s">
        <v>145</v>
      </c>
      <c r="AW1383" s="14" t="s">
        <v>30</v>
      </c>
      <c r="AX1383" s="14" t="s">
        <v>78</v>
      </c>
      <c r="AY1383" s="217" t="s">
        <v>137</v>
      </c>
    </row>
    <row r="1384" spans="1:65" s="2" customFormat="1" ht="24.2" customHeight="1" x14ac:dyDescent="0.2">
      <c r="A1384" s="34"/>
      <c r="B1384" s="35"/>
      <c r="C1384" s="182" t="s">
        <v>1883</v>
      </c>
      <c r="D1384" s="182" t="s">
        <v>140</v>
      </c>
      <c r="E1384" s="183" t="s">
        <v>1884</v>
      </c>
      <c r="F1384" s="184" t="s">
        <v>1885</v>
      </c>
      <c r="G1384" s="185" t="s">
        <v>154</v>
      </c>
      <c r="H1384" s="186">
        <v>8</v>
      </c>
      <c r="I1384" s="187"/>
      <c r="J1384" s="188">
        <f>ROUND(I1384*H1384,2)</f>
        <v>0</v>
      </c>
      <c r="K1384" s="189"/>
      <c r="L1384" s="39"/>
      <c r="M1384" s="190" t="s">
        <v>1</v>
      </c>
      <c r="N1384" s="191" t="s">
        <v>39</v>
      </c>
      <c r="O1384" s="71"/>
      <c r="P1384" s="192">
        <f>O1384*H1384</f>
        <v>0</v>
      </c>
      <c r="Q1384" s="192">
        <v>1.2E-4</v>
      </c>
      <c r="R1384" s="192">
        <f>Q1384*H1384</f>
        <v>9.6000000000000002E-4</v>
      </c>
      <c r="S1384" s="192">
        <v>0</v>
      </c>
      <c r="T1384" s="193">
        <f>S1384*H1384</f>
        <v>0</v>
      </c>
      <c r="U1384" s="34"/>
      <c r="V1384" s="34"/>
      <c r="W1384" s="34"/>
      <c r="X1384" s="34"/>
      <c r="Y1384" s="34"/>
      <c r="Z1384" s="34"/>
      <c r="AA1384" s="34"/>
      <c r="AB1384" s="34"/>
      <c r="AC1384" s="34"/>
      <c r="AD1384" s="34"/>
      <c r="AE1384" s="34"/>
      <c r="AR1384" s="194" t="s">
        <v>232</v>
      </c>
      <c r="AT1384" s="194" t="s">
        <v>140</v>
      </c>
      <c r="AU1384" s="194" t="s">
        <v>145</v>
      </c>
      <c r="AY1384" s="17" t="s">
        <v>137</v>
      </c>
      <c r="BE1384" s="195">
        <f>IF(N1384="základní",J1384,0)</f>
        <v>0</v>
      </c>
      <c r="BF1384" s="195">
        <f>IF(N1384="snížená",J1384,0)</f>
        <v>0</v>
      </c>
      <c r="BG1384" s="195">
        <f>IF(N1384="zákl. přenesená",J1384,0)</f>
        <v>0</v>
      </c>
      <c r="BH1384" s="195">
        <f>IF(N1384="sníž. přenesená",J1384,0)</f>
        <v>0</v>
      </c>
      <c r="BI1384" s="195">
        <f>IF(N1384="nulová",J1384,0)</f>
        <v>0</v>
      </c>
      <c r="BJ1384" s="17" t="s">
        <v>145</v>
      </c>
      <c r="BK1384" s="195">
        <f>ROUND(I1384*H1384,2)</f>
        <v>0</v>
      </c>
      <c r="BL1384" s="17" t="s">
        <v>232</v>
      </c>
      <c r="BM1384" s="194" t="s">
        <v>1886</v>
      </c>
    </row>
    <row r="1385" spans="1:65" s="13" customFormat="1" ht="11.25" x14ac:dyDescent="0.2">
      <c r="B1385" s="196"/>
      <c r="C1385" s="197"/>
      <c r="D1385" s="198" t="s">
        <v>147</v>
      </c>
      <c r="E1385" s="199" t="s">
        <v>1</v>
      </c>
      <c r="F1385" s="200" t="s">
        <v>1869</v>
      </c>
      <c r="G1385" s="197"/>
      <c r="H1385" s="199" t="s">
        <v>1</v>
      </c>
      <c r="I1385" s="201"/>
      <c r="J1385" s="197"/>
      <c r="K1385" s="197"/>
      <c r="L1385" s="202"/>
      <c r="M1385" s="203"/>
      <c r="N1385" s="204"/>
      <c r="O1385" s="204"/>
      <c r="P1385" s="204"/>
      <c r="Q1385" s="204"/>
      <c r="R1385" s="204"/>
      <c r="S1385" s="204"/>
      <c r="T1385" s="205"/>
      <c r="AT1385" s="206" t="s">
        <v>147</v>
      </c>
      <c r="AU1385" s="206" t="s">
        <v>145</v>
      </c>
      <c r="AV1385" s="13" t="s">
        <v>78</v>
      </c>
      <c r="AW1385" s="13" t="s">
        <v>30</v>
      </c>
      <c r="AX1385" s="13" t="s">
        <v>73</v>
      </c>
      <c r="AY1385" s="206" t="s">
        <v>137</v>
      </c>
    </row>
    <row r="1386" spans="1:65" s="14" customFormat="1" ht="11.25" x14ac:dyDescent="0.2">
      <c r="B1386" s="207"/>
      <c r="C1386" s="208"/>
      <c r="D1386" s="198" t="s">
        <v>147</v>
      </c>
      <c r="E1386" s="209" t="s">
        <v>1</v>
      </c>
      <c r="F1386" s="210" t="s">
        <v>1870</v>
      </c>
      <c r="G1386" s="208"/>
      <c r="H1386" s="211">
        <v>8</v>
      </c>
      <c r="I1386" s="212"/>
      <c r="J1386" s="208"/>
      <c r="K1386" s="208"/>
      <c r="L1386" s="213"/>
      <c r="M1386" s="214"/>
      <c r="N1386" s="215"/>
      <c r="O1386" s="215"/>
      <c r="P1386" s="215"/>
      <c r="Q1386" s="215"/>
      <c r="R1386" s="215"/>
      <c r="S1386" s="215"/>
      <c r="T1386" s="216"/>
      <c r="AT1386" s="217" t="s">
        <v>147</v>
      </c>
      <c r="AU1386" s="217" t="s">
        <v>145</v>
      </c>
      <c r="AV1386" s="14" t="s">
        <v>145</v>
      </c>
      <c r="AW1386" s="14" t="s">
        <v>30</v>
      </c>
      <c r="AX1386" s="14" t="s">
        <v>78</v>
      </c>
      <c r="AY1386" s="217" t="s">
        <v>137</v>
      </c>
    </row>
    <row r="1387" spans="1:65" s="2" customFormat="1" ht="24.2" customHeight="1" x14ac:dyDescent="0.2">
      <c r="A1387" s="34"/>
      <c r="B1387" s="35"/>
      <c r="C1387" s="182" t="s">
        <v>1887</v>
      </c>
      <c r="D1387" s="182" t="s">
        <v>140</v>
      </c>
      <c r="E1387" s="183" t="s">
        <v>1888</v>
      </c>
      <c r="F1387" s="184" t="s">
        <v>1889</v>
      </c>
      <c r="G1387" s="185" t="s">
        <v>154</v>
      </c>
      <c r="H1387" s="186">
        <v>8</v>
      </c>
      <c r="I1387" s="187"/>
      <c r="J1387" s="188">
        <f>ROUND(I1387*H1387,2)</f>
        <v>0</v>
      </c>
      <c r="K1387" s="189"/>
      <c r="L1387" s="39"/>
      <c r="M1387" s="190" t="s">
        <v>1</v>
      </c>
      <c r="N1387" s="191" t="s">
        <v>39</v>
      </c>
      <c r="O1387" s="71"/>
      <c r="P1387" s="192">
        <f>O1387*H1387</f>
        <v>0</v>
      </c>
      <c r="Q1387" s="192">
        <v>3.0000000000000001E-5</v>
      </c>
      <c r="R1387" s="192">
        <f>Q1387*H1387</f>
        <v>2.4000000000000001E-4</v>
      </c>
      <c r="S1387" s="192">
        <v>0</v>
      </c>
      <c r="T1387" s="193">
        <f>S1387*H1387</f>
        <v>0</v>
      </c>
      <c r="U1387" s="34"/>
      <c r="V1387" s="34"/>
      <c r="W1387" s="34"/>
      <c r="X1387" s="34"/>
      <c r="Y1387" s="34"/>
      <c r="Z1387" s="34"/>
      <c r="AA1387" s="34"/>
      <c r="AB1387" s="34"/>
      <c r="AC1387" s="34"/>
      <c r="AD1387" s="34"/>
      <c r="AE1387" s="34"/>
      <c r="AR1387" s="194" t="s">
        <v>232</v>
      </c>
      <c r="AT1387" s="194" t="s">
        <v>140</v>
      </c>
      <c r="AU1387" s="194" t="s">
        <v>145</v>
      </c>
      <c r="AY1387" s="17" t="s">
        <v>137</v>
      </c>
      <c r="BE1387" s="195">
        <f>IF(N1387="základní",J1387,0)</f>
        <v>0</v>
      </c>
      <c r="BF1387" s="195">
        <f>IF(N1387="snížená",J1387,0)</f>
        <v>0</v>
      </c>
      <c r="BG1387" s="195">
        <f>IF(N1387="zákl. přenesená",J1387,0)</f>
        <v>0</v>
      </c>
      <c r="BH1387" s="195">
        <f>IF(N1387="sníž. přenesená",J1387,0)</f>
        <v>0</v>
      </c>
      <c r="BI1387" s="195">
        <f>IF(N1387="nulová",J1387,0)</f>
        <v>0</v>
      </c>
      <c r="BJ1387" s="17" t="s">
        <v>145</v>
      </c>
      <c r="BK1387" s="195">
        <f>ROUND(I1387*H1387,2)</f>
        <v>0</v>
      </c>
      <c r="BL1387" s="17" t="s">
        <v>232</v>
      </c>
      <c r="BM1387" s="194" t="s">
        <v>1890</v>
      </c>
    </row>
    <row r="1388" spans="1:65" s="13" customFormat="1" ht="11.25" x14ac:dyDescent="0.2">
      <c r="B1388" s="196"/>
      <c r="C1388" s="197"/>
      <c r="D1388" s="198" t="s">
        <v>147</v>
      </c>
      <c r="E1388" s="199" t="s">
        <v>1</v>
      </c>
      <c r="F1388" s="200" t="s">
        <v>1869</v>
      </c>
      <c r="G1388" s="197"/>
      <c r="H1388" s="199" t="s">
        <v>1</v>
      </c>
      <c r="I1388" s="201"/>
      <c r="J1388" s="197"/>
      <c r="K1388" s="197"/>
      <c r="L1388" s="202"/>
      <c r="M1388" s="203"/>
      <c r="N1388" s="204"/>
      <c r="O1388" s="204"/>
      <c r="P1388" s="204"/>
      <c r="Q1388" s="204"/>
      <c r="R1388" s="204"/>
      <c r="S1388" s="204"/>
      <c r="T1388" s="205"/>
      <c r="AT1388" s="206" t="s">
        <v>147</v>
      </c>
      <c r="AU1388" s="206" t="s">
        <v>145</v>
      </c>
      <c r="AV1388" s="13" t="s">
        <v>78</v>
      </c>
      <c r="AW1388" s="13" t="s">
        <v>30</v>
      </c>
      <c r="AX1388" s="13" t="s">
        <v>73</v>
      </c>
      <c r="AY1388" s="206" t="s">
        <v>137</v>
      </c>
    </row>
    <row r="1389" spans="1:65" s="14" customFormat="1" ht="11.25" x14ac:dyDescent="0.2">
      <c r="B1389" s="207"/>
      <c r="C1389" s="208"/>
      <c r="D1389" s="198" t="s">
        <v>147</v>
      </c>
      <c r="E1389" s="209" t="s">
        <v>1</v>
      </c>
      <c r="F1389" s="210" t="s">
        <v>1870</v>
      </c>
      <c r="G1389" s="208"/>
      <c r="H1389" s="211">
        <v>8</v>
      </c>
      <c r="I1389" s="212"/>
      <c r="J1389" s="208"/>
      <c r="K1389" s="208"/>
      <c r="L1389" s="213"/>
      <c r="M1389" s="214"/>
      <c r="N1389" s="215"/>
      <c r="O1389" s="215"/>
      <c r="P1389" s="215"/>
      <c r="Q1389" s="215"/>
      <c r="R1389" s="215"/>
      <c r="S1389" s="215"/>
      <c r="T1389" s="216"/>
      <c r="AT1389" s="217" t="s">
        <v>147</v>
      </c>
      <c r="AU1389" s="217" t="s">
        <v>145</v>
      </c>
      <c r="AV1389" s="14" t="s">
        <v>145</v>
      </c>
      <c r="AW1389" s="14" t="s">
        <v>30</v>
      </c>
      <c r="AX1389" s="14" t="s">
        <v>78</v>
      </c>
      <c r="AY1389" s="217" t="s">
        <v>137</v>
      </c>
    </row>
    <row r="1390" spans="1:65" s="12" customFormat="1" ht="22.9" customHeight="1" x14ac:dyDescent="0.2">
      <c r="B1390" s="166"/>
      <c r="C1390" s="167"/>
      <c r="D1390" s="168" t="s">
        <v>72</v>
      </c>
      <c r="E1390" s="180" t="s">
        <v>1891</v>
      </c>
      <c r="F1390" s="180" t="s">
        <v>1892</v>
      </c>
      <c r="G1390" s="167"/>
      <c r="H1390" s="167"/>
      <c r="I1390" s="170"/>
      <c r="J1390" s="181">
        <f>BK1390</f>
        <v>0</v>
      </c>
      <c r="K1390" s="167"/>
      <c r="L1390" s="172"/>
      <c r="M1390" s="173"/>
      <c r="N1390" s="174"/>
      <c r="O1390" s="174"/>
      <c r="P1390" s="175">
        <f>SUM(P1391:P1569)</f>
        <v>0</v>
      </c>
      <c r="Q1390" s="174"/>
      <c r="R1390" s="175">
        <f>SUM(R1391:R1569)</f>
        <v>0.20088431000000001</v>
      </c>
      <c r="S1390" s="174"/>
      <c r="T1390" s="176">
        <f>SUM(T1391:T1569)</f>
        <v>6.4766050000000006E-2</v>
      </c>
      <c r="AR1390" s="177" t="s">
        <v>145</v>
      </c>
      <c r="AT1390" s="178" t="s">
        <v>72</v>
      </c>
      <c r="AU1390" s="178" t="s">
        <v>78</v>
      </c>
      <c r="AY1390" s="177" t="s">
        <v>137</v>
      </c>
      <c r="BK1390" s="179">
        <f>SUM(BK1391:BK1569)</f>
        <v>0</v>
      </c>
    </row>
    <row r="1391" spans="1:65" s="2" customFormat="1" ht="24.2" customHeight="1" x14ac:dyDescent="0.2">
      <c r="A1391" s="34"/>
      <c r="B1391" s="35"/>
      <c r="C1391" s="182" t="s">
        <v>1893</v>
      </c>
      <c r="D1391" s="182" t="s">
        <v>140</v>
      </c>
      <c r="E1391" s="183" t="s">
        <v>1894</v>
      </c>
      <c r="F1391" s="184" t="s">
        <v>1895</v>
      </c>
      <c r="G1391" s="185" t="s">
        <v>154</v>
      </c>
      <c r="H1391" s="186">
        <v>136.81</v>
      </c>
      <c r="I1391" s="187"/>
      <c r="J1391" s="188">
        <f>ROUND(I1391*H1391,2)</f>
        <v>0</v>
      </c>
      <c r="K1391" s="189"/>
      <c r="L1391" s="39"/>
      <c r="M1391" s="190" t="s">
        <v>1</v>
      </c>
      <c r="N1391" s="191" t="s">
        <v>39</v>
      </c>
      <c r="O1391" s="71"/>
      <c r="P1391" s="192">
        <f>O1391*H1391</f>
        <v>0</v>
      </c>
      <c r="Q1391" s="192">
        <v>0</v>
      </c>
      <c r="R1391" s="192">
        <f>Q1391*H1391</f>
        <v>0</v>
      </c>
      <c r="S1391" s="192">
        <v>0</v>
      </c>
      <c r="T1391" s="193">
        <f>S1391*H1391</f>
        <v>0</v>
      </c>
      <c r="U1391" s="34"/>
      <c r="V1391" s="34"/>
      <c r="W1391" s="34"/>
      <c r="X1391" s="34"/>
      <c r="Y1391" s="34"/>
      <c r="Z1391" s="34"/>
      <c r="AA1391" s="34"/>
      <c r="AB1391" s="34"/>
      <c r="AC1391" s="34"/>
      <c r="AD1391" s="34"/>
      <c r="AE1391" s="34"/>
      <c r="AR1391" s="194" t="s">
        <v>232</v>
      </c>
      <c r="AT1391" s="194" t="s">
        <v>140</v>
      </c>
      <c r="AU1391" s="194" t="s">
        <v>145</v>
      </c>
      <c r="AY1391" s="17" t="s">
        <v>137</v>
      </c>
      <c r="BE1391" s="195">
        <f>IF(N1391="základní",J1391,0)</f>
        <v>0</v>
      </c>
      <c r="BF1391" s="195">
        <f>IF(N1391="snížená",J1391,0)</f>
        <v>0</v>
      </c>
      <c r="BG1391" s="195">
        <f>IF(N1391="zákl. přenesená",J1391,0)</f>
        <v>0</v>
      </c>
      <c r="BH1391" s="195">
        <f>IF(N1391="sníž. přenesená",J1391,0)</f>
        <v>0</v>
      </c>
      <c r="BI1391" s="195">
        <f>IF(N1391="nulová",J1391,0)</f>
        <v>0</v>
      </c>
      <c r="BJ1391" s="17" t="s">
        <v>145</v>
      </c>
      <c r="BK1391" s="195">
        <f>ROUND(I1391*H1391,2)</f>
        <v>0</v>
      </c>
      <c r="BL1391" s="17" t="s">
        <v>232</v>
      </c>
      <c r="BM1391" s="194" t="s">
        <v>1896</v>
      </c>
    </row>
    <row r="1392" spans="1:65" s="13" customFormat="1" ht="11.25" x14ac:dyDescent="0.2">
      <c r="B1392" s="196"/>
      <c r="C1392" s="197"/>
      <c r="D1392" s="198" t="s">
        <v>147</v>
      </c>
      <c r="E1392" s="199" t="s">
        <v>1</v>
      </c>
      <c r="F1392" s="200" t="s">
        <v>1897</v>
      </c>
      <c r="G1392" s="197"/>
      <c r="H1392" s="199" t="s">
        <v>1</v>
      </c>
      <c r="I1392" s="201"/>
      <c r="J1392" s="197"/>
      <c r="K1392" s="197"/>
      <c r="L1392" s="202"/>
      <c r="M1392" s="203"/>
      <c r="N1392" s="204"/>
      <c r="O1392" s="204"/>
      <c r="P1392" s="204"/>
      <c r="Q1392" s="204"/>
      <c r="R1392" s="204"/>
      <c r="S1392" s="204"/>
      <c r="T1392" s="205"/>
      <c r="AT1392" s="206" t="s">
        <v>147</v>
      </c>
      <c r="AU1392" s="206" t="s">
        <v>145</v>
      </c>
      <c r="AV1392" s="13" t="s">
        <v>78</v>
      </c>
      <c r="AW1392" s="13" t="s">
        <v>30</v>
      </c>
      <c r="AX1392" s="13" t="s">
        <v>73</v>
      </c>
      <c r="AY1392" s="206" t="s">
        <v>137</v>
      </c>
    </row>
    <row r="1393" spans="2:51" s="13" customFormat="1" ht="11.25" x14ac:dyDescent="0.2">
      <c r="B1393" s="196"/>
      <c r="C1393" s="197"/>
      <c r="D1393" s="198" t="s">
        <v>147</v>
      </c>
      <c r="E1393" s="199" t="s">
        <v>1</v>
      </c>
      <c r="F1393" s="200" t="s">
        <v>170</v>
      </c>
      <c r="G1393" s="197"/>
      <c r="H1393" s="199" t="s">
        <v>1</v>
      </c>
      <c r="I1393" s="201"/>
      <c r="J1393" s="197"/>
      <c r="K1393" s="197"/>
      <c r="L1393" s="202"/>
      <c r="M1393" s="203"/>
      <c r="N1393" s="204"/>
      <c r="O1393" s="204"/>
      <c r="P1393" s="204"/>
      <c r="Q1393" s="204"/>
      <c r="R1393" s="204"/>
      <c r="S1393" s="204"/>
      <c r="T1393" s="205"/>
      <c r="AT1393" s="206" t="s">
        <v>147</v>
      </c>
      <c r="AU1393" s="206" t="s">
        <v>145</v>
      </c>
      <c r="AV1393" s="13" t="s">
        <v>78</v>
      </c>
      <c r="AW1393" s="13" t="s">
        <v>30</v>
      </c>
      <c r="AX1393" s="13" t="s">
        <v>73</v>
      </c>
      <c r="AY1393" s="206" t="s">
        <v>137</v>
      </c>
    </row>
    <row r="1394" spans="2:51" s="14" customFormat="1" ht="11.25" x14ac:dyDescent="0.2">
      <c r="B1394" s="207"/>
      <c r="C1394" s="208"/>
      <c r="D1394" s="198" t="s">
        <v>147</v>
      </c>
      <c r="E1394" s="209" t="s">
        <v>1</v>
      </c>
      <c r="F1394" s="210" t="s">
        <v>171</v>
      </c>
      <c r="G1394" s="208"/>
      <c r="H1394" s="211">
        <v>3.3180000000000001</v>
      </c>
      <c r="I1394" s="212"/>
      <c r="J1394" s="208"/>
      <c r="K1394" s="208"/>
      <c r="L1394" s="213"/>
      <c r="M1394" s="214"/>
      <c r="N1394" s="215"/>
      <c r="O1394" s="215"/>
      <c r="P1394" s="215"/>
      <c r="Q1394" s="215"/>
      <c r="R1394" s="215"/>
      <c r="S1394" s="215"/>
      <c r="T1394" s="216"/>
      <c r="AT1394" s="217" t="s">
        <v>147</v>
      </c>
      <c r="AU1394" s="217" t="s">
        <v>145</v>
      </c>
      <c r="AV1394" s="14" t="s">
        <v>145</v>
      </c>
      <c r="AW1394" s="14" t="s">
        <v>30</v>
      </c>
      <c r="AX1394" s="14" t="s">
        <v>73</v>
      </c>
      <c r="AY1394" s="217" t="s">
        <v>137</v>
      </c>
    </row>
    <row r="1395" spans="2:51" s="13" customFormat="1" ht="11.25" x14ac:dyDescent="0.2">
      <c r="B1395" s="196"/>
      <c r="C1395" s="197"/>
      <c r="D1395" s="198" t="s">
        <v>147</v>
      </c>
      <c r="E1395" s="199" t="s">
        <v>1</v>
      </c>
      <c r="F1395" s="200" t="s">
        <v>172</v>
      </c>
      <c r="G1395" s="197"/>
      <c r="H1395" s="199" t="s">
        <v>1</v>
      </c>
      <c r="I1395" s="201"/>
      <c r="J1395" s="197"/>
      <c r="K1395" s="197"/>
      <c r="L1395" s="202"/>
      <c r="M1395" s="203"/>
      <c r="N1395" s="204"/>
      <c r="O1395" s="204"/>
      <c r="P1395" s="204"/>
      <c r="Q1395" s="204"/>
      <c r="R1395" s="204"/>
      <c r="S1395" s="204"/>
      <c r="T1395" s="205"/>
      <c r="AT1395" s="206" t="s">
        <v>147</v>
      </c>
      <c r="AU1395" s="206" t="s">
        <v>145</v>
      </c>
      <c r="AV1395" s="13" t="s">
        <v>78</v>
      </c>
      <c r="AW1395" s="13" t="s">
        <v>30</v>
      </c>
      <c r="AX1395" s="13" t="s">
        <v>73</v>
      </c>
      <c r="AY1395" s="206" t="s">
        <v>137</v>
      </c>
    </row>
    <row r="1396" spans="2:51" s="14" customFormat="1" ht="11.25" x14ac:dyDescent="0.2">
      <c r="B1396" s="207"/>
      <c r="C1396" s="208"/>
      <c r="D1396" s="198" t="s">
        <v>147</v>
      </c>
      <c r="E1396" s="209" t="s">
        <v>1</v>
      </c>
      <c r="F1396" s="210" t="s">
        <v>173</v>
      </c>
      <c r="G1396" s="208"/>
      <c r="H1396" s="211">
        <v>3.9660000000000002</v>
      </c>
      <c r="I1396" s="212"/>
      <c r="J1396" s="208"/>
      <c r="K1396" s="208"/>
      <c r="L1396" s="213"/>
      <c r="M1396" s="214"/>
      <c r="N1396" s="215"/>
      <c r="O1396" s="215"/>
      <c r="P1396" s="215"/>
      <c r="Q1396" s="215"/>
      <c r="R1396" s="215"/>
      <c r="S1396" s="215"/>
      <c r="T1396" s="216"/>
      <c r="AT1396" s="217" t="s">
        <v>147</v>
      </c>
      <c r="AU1396" s="217" t="s">
        <v>145</v>
      </c>
      <c r="AV1396" s="14" t="s">
        <v>145</v>
      </c>
      <c r="AW1396" s="14" t="s">
        <v>30</v>
      </c>
      <c r="AX1396" s="14" t="s">
        <v>73</v>
      </c>
      <c r="AY1396" s="217" t="s">
        <v>137</v>
      </c>
    </row>
    <row r="1397" spans="2:51" s="13" customFormat="1" ht="11.25" x14ac:dyDescent="0.2">
      <c r="B1397" s="196"/>
      <c r="C1397" s="197"/>
      <c r="D1397" s="198" t="s">
        <v>147</v>
      </c>
      <c r="E1397" s="199" t="s">
        <v>1</v>
      </c>
      <c r="F1397" s="200" t="s">
        <v>174</v>
      </c>
      <c r="G1397" s="197"/>
      <c r="H1397" s="199" t="s">
        <v>1</v>
      </c>
      <c r="I1397" s="201"/>
      <c r="J1397" s="197"/>
      <c r="K1397" s="197"/>
      <c r="L1397" s="202"/>
      <c r="M1397" s="203"/>
      <c r="N1397" s="204"/>
      <c r="O1397" s="204"/>
      <c r="P1397" s="204"/>
      <c r="Q1397" s="204"/>
      <c r="R1397" s="204"/>
      <c r="S1397" s="204"/>
      <c r="T1397" s="205"/>
      <c r="AT1397" s="206" t="s">
        <v>147</v>
      </c>
      <c r="AU1397" s="206" t="s">
        <v>145</v>
      </c>
      <c r="AV1397" s="13" t="s">
        <v>78</v>
      </c>
      <c r="AW1397" s="13" t="s">
        <v>30</v>
      </c>
      <c r="AX1397" s="13" t="s">
        <v>73</v>
      </c>
      <c r="AY1397" s="206" t="s">
        <v>137</v>
      </c>
    </row>
    <row r="1398" spans="2:51" s="14" customFormat="1" ht="11.25" x14ac:dyDescent="0.2">
      <c r="B1398" s="207"/>
      <c r="C1398" s="208"/>
      <c r="D1398" s="198" t="s">
        <v>147</v>
      </c>
      <c r="E1398" s="209" t="s">
        <v>1</v>
      </c>
      <c r="F1398" s="210" t="s">
        <v>175</v>
      </c>
      <c r="G1398" s="208"/>
      <c r="H1398" s="211">
        <v>21.07</v>
      </c>
      <c r="I1398" s="212"/>
      <c r="J1398" s="208"/>
      <c r="K1398" s="208"/>
      <c r="L1398" s="213"/>
      <c r="M1398" s="214"/>
      <c r="N1398" s="215"/>
      <c r="O1398" s="215"/>
      <c r="P1398" s="215"/>
      <c r="Q1398" s="215"/>
      <c r="R1398" s="215"/>
      <c r="S1398" s="215"/>
      <c r="T1398" s="216"/>
      <c r="AT1398" s="217" t="s">
        <v>147</v>
      </c>
      <c r="AU1398" s="217" t="s">
        <v>145</v>
      </c>
      <c r="AV1398" s="14" t="s">
        <v>145</v>
      </c>
      <c r="AW1398" s="14" t="s">
        <v>30</v>
      </c>
      <c r="AX1398" s="14" t="s">
        <v>73</v>
      </c>
      <c r="AY1398" s="217" t="s">
        <v>137</v>
      </c>
    </row>
    <row r="1399" spans="2:51" s="13" customFormat="1" ht="11.25" x14ac:dyDescent="0.2">
      <c r="B1399" s="196"/>
      <c r="C1399" s="197"/>
      <c r="D1399" s="198" t="s">
        <v>147</v>
      </c>
      <c r="E1399" s="199" t="s">
        <v>1</v>
      </c>
      <c r="F1399" s="200" t="s">
        <v>176</v>
      </c>
      <c r="G1399" s="197"/>
      <c r="H1399" s="199" t="s">
        <v>1</v>
      </c>
      <c r="I1399" s="201"/>
      <c r="J1399" s="197"/>
      <c r="K1399" s="197"/>
      <c r="L1399" s="202"/>
      <c r="M1399" s="203"/>
      <c r="N1399" s="204"/>
      <c r="O1399" s="204"/>
      <c r="P1399" s="204"/>
      <c r="Q1399" s="204"/>
      <c r="R1399" s="204"/>
      <c r="S1399" s="204"/>
      <c r="T1399" s="205"/>
      <c r="AT1399" s="206" t="s">
        <v>147</v>
      </c>
      <c r="AU1399" s="206" t="s">
        <v>145</v>
      </c>
      <c r="AV1399" s="13" t="s">
        <v>78</v>
      </c>
      <c r="AW1399" s="13" t="s">
        <v>30</v>
      </c>
      <c r="AX1399" s="13" t="s">
        <v>73</v>
      </c>
      <c r="AY1399" s="206" t="s">
        <v>137</v>
      </c>
    </row>
    <row r="1400" spans="2:51" s="14" customFormat="1" ht="11.25" x14ac:dyDescent="0.2">
      <c r="B1400" s="207"/>
      <c r="C1400" s="208"/>
      <c r="D1400" s="198" t="s">
        <v>147</v>
      </c>
      <c r="E1400" s="209" t="s">
        <v>1</v>
      </c>
      <c r="F1400" s="210" t="s">
        <v>177</v>
      </c>
      <c r="G1400" s="208"/>
      <c r="H1400" s="211">
        <v>12.760999999999999</v>
      </c>
      <c r="I1400" s="212"/>
      <c r="J1400" s="208"/>
      <c r="K1400" s="208"/>
      <c r="L1400" s="213"/>
      <c r="M1400" s="214"/>
      <c r="N1400" s="215"/>
      <c r="O1400" s="215"/>
      <c r="P1400" s="215"/>
      <c r="Q1400" s="215"/>
      <c r="R1400" s="215"/>
      <c r="S1400" s="215"/>
      <c r="T1400" s="216"/>
      <c r="AT1400" s="217" t="s">
        <v>147</v>
      </c>
      <c r="AU1400" s="217" t="s">
        <v>145</v>
      </c>
      <c r="AV1400" s="14" t="s">
        <v>145</v>
      </c>
      <c r="AW1400" s="14" t="s">
        <v>30</v>
      </c>
      <c r="AX1400" s="14" t="s">
        <v>73</v>
      </c>
      <c r="AY1400" s="217" t="s">
        <v>137</v>
      </c>
    </row>
    <row r="1401" spans="2:51" s="13" customFormat="1" ht="11.25" x14ac:dyDescent="0.2">
      <c r="B1401" s="196"/>
      <c r="C1401" s="197"/>
      <c r="D1401" s="198" t="s">
        <v>147</v>
      </c>
      <c r="E1401" s="199" t="s">
        <v>1</v>
      </c>
      <c r="F1401" s="200" t="s">
        <v>1898</v>
      </c>
      <c r="G1401" s="197"/>
      <c r="H1401" s="199" t="s">
        <v>1</v>
      </c>
      <c r="I1401" s="201"/>
      <c r="J1401" s="197"/>
      <c r="K1401" s="197"/>
      <c r="L1401" s="202"/>
      <c r="M1401" s="203"/>
      <c r="N1401" s="204"/>
      <c r="O1401" s="204"/>
      <c r="P1401" s="204"/>
      <c r="Q1401" s="204"/>
      <c r="R1401" s="204"/>
      <c r="S1401" s="204"/>
      <c r="T1401" s="205"/>
      <c r="AT1401" s="206" t="s">
        <v>147</v>
      </c>
      <c r="AU1401" s="206" t="s">
        <v>145</v>
      </c>
      <c r="AV1401" s="13" t="s">
        <v>78</v>
      </c>
      <c r="AW1401" s="13" t="s">
        <v>30</v>
      </c>
      <c r="AX1401" s="13" t="s">
        <v>73</v>
      </c>
      <c r="AY1401" s="206" t="s">
        <v>137</v>
      </c>
    </row>
    <row r="1402" spans="2:51" s="13" customFormat="1" ht="11.25" x14ac:dyDescent="0.2">
      <c r="B1402" s="196"/>
      <c r="C1402" s="197"/>
      <c r="D1402" s="198" t="s">
        <v>147</v>
      </c>
      <c r="E1402" s="199" t="s">
        <v>1</v>
      </c>
      <c r="F1402" s="200" t="s">
        <v>170</v>
      </c>
      <c r="G1402" s="197"/>
      <c r="H1402" s="199" t="s">
        <v>1</v>
      </c>
      <c r="I1402" s="201"/>
      <c r="J1402" s="197"/>
      <c r="K1402" s="197"/>
      <c r="L1402" s="202"/>
      <c r="M1402" s="203"/>
      <c r="N1402" s="204"/>
      <c r="O1402" s="204"/>
      <c r="P1402" s="204"/>
      <c r="Q1402" s="204"/>
      <c r="R1402" s="204"/>
      <c r="S1402" s="204"/>
      <c r="T1402" s="205"/>
      <c r="AT1402" s="206" t="s">
        <v>147</v>
      </c>
      <c r="AU1402" s="206" t="s">
        <v>145</v>
      </c>
      <c r="AV1402" s="13" t="s">
        <v>78</v>
      </c>
      <c r="AW1402" s="13" t="s">
        <v>30</v>
      </c>
      <c r="AX1402" s="13" t="s">
        <v>73</v>
      </c>
      <c r="AY1402" s="206" t="s">
        <v>137</v>
      </c>
    </row>
    <row r="1403" spans="2:51" s="14" customFormat="1" ht="11.25" x14ac:dyDescent="0.2">
      <c r="B1403" s="207"/>
      <c r="C1403" s="208"/>
      <c r="D1403" s="198" t="s">
        <v>147</v>
      </c>
      <c r="E1403" s="209" t="s">
        <v>1</v>
      </c>
      <c r="F1403" s="210" t="s">
        <v>205</v>
      </c>
      <c r="G1403" s="208"/>
      <c r="H1403" s="211">
        <v>17.463999999999999</v>
      </c>
      <c r="I1403" s="212"/>
      <c r="J1403" s="208"/>
      <c r="K1403" s="208"/>
      <c r="L1403" s="213"/>
      <c r="M1403" s="214"/>
      <c r="N1403" s="215"/>
      <c r="O1403" s="215"/>
      <c r="P1403" s="215"/>
      <c r="Q1403" s="215"/>
      <c r="R1403" s="215"/>
      <c r="S1403" s="215"/>
      <c r="T1403" s="216"/>
      <c r="AT1403" s="217" t="s">
        <v>147</v>
      </c>
      <c r="AU1403" s="217" t="s">
        <v>145</v>
      </c>
      <c r="AV1403" s="14" t="s">
        <v>145</v>
      </c>
      <c r="AW1403" s="14" t="s">
        <v>30</v>
      </c>
      <c r="AX1403" s="14" t="s">
        <v>73</v>
      </c>
      <c r="AY1403" s="217" t="s">
        <v>137</v>
      </c>
    </row>
    <row r="1404" spans="2:51" s="13" customFormat="1" ht="11.25" x14ac:dyDescent="0.2">
      <c r="B1404" s="196"/>
      <c r="C1404" s="197"/>
      <c r="D1404" s="198" t="s">
        <v>147</v>
      </c>
      <c r="E1404" s="199" t="s">
        <v>1</v>
      </c>
      <c r="F1404" s="200" t="s">
        <v>172</v>
      </c>
      <c r="G1404" s="197"/>
      <c r="H1404" s="199" t="s">
        <v>1</v>
      </c>
      <c r="I1404" s="201"/>
      <c r="J1404" s="197"/>
      <c r="K1404" s="197"/>
      <c r="L1404" s="202"/>
      <c r="M1404" s="203"/>
      <c r="N1404" s="204"/>
      <c r="O1404" s="204"/>
      <c r="P1404" s="204"/>
      <c r="Q1404" s="204"/>
      <c r="R1404" s="204"/>
      <c r="S1404" s="204"/>
      <c r="T1404" s="205"/>
      <c r="AT1404" s="206" t="s">
        <v>147</v>
      </c>
      <c r="AU1404" s="206" t="s">
        <v>145</v>
      </c>
      <c r="AV1404" s="13" t="s">
        <v>78</v>
      </c>
      <c r="AW1404" s="13" t="s">
        <v>30</v>
      </c>
      <c r="AX1404" s="13" t="s">
        <v>73</v>
      </c>
      <c r="AY1404" s="206" t="s">
        <v>137</v>
      </c>
    </row>
    <row r="1405" spans="2:51" s="14" customFormat="1" ht="22.5" x14ac:dyDescent="0.2">
      <c r="B1405" s="207"/>
      <c r="C1405" s="208"/>
      <c r="D1405" s="198" t="s">
        <v>147</v>
      </c>
      <c r="E1405" s="209" t="s">
        <v>1</v>
      </c>
      <c r="F1405" s="210" t="s">
        <v>206</v>
      </c>
      <c r="G1405" s="208"/>
      <c r="H1405" s="211">
        <v>25.422999999999998</v>
      </c>
      <c r="I1405" s="212"/>
      <c r="J1405" s="208"/>
      <c r="K1405" s="208"/>
      <c r="L1405" s="213"/>
      <c r="M1405" s="214"/>
      <c r="N1405" s="215"/>
      <c r="O1405" s="215"/>
      <c r="P1405" s="215"/>
      <c r="Q1405" s="215"/>
      <c r="R1405" s="215"/>
      <c r="S1405" s="215"/>
      <c r="T1405" s="216"/>
      <c r="AT1405" s="217" t="s">
        <v>147</v>
      </c>
      <c r="AU1405" s="217" t="s">
        <v>145</v>
      </c>
      <c r="AV1405" s="14" t="s">
        <v>145</v>
      </c>
      <c r="AW1405" s="14" t="s">
        <v>30</v>
      </c>
      <c r="AX1405" s="14" t="s">
        <v>73</v>
      </c>
      <c r="AY1405" s="217" t="s">
        <v>137</v>
      </c>
    </row>
    <row r="1406" spans="2:51" s="13" customFormat="1" ht="11.25" x14ac:dyDescent="0.2">
      <c r="B1406" s="196"/>
      <c r="C1406" s="197"/>
      <c r="D1406" s="198" t="s">
        <v>147</v>
      </c>
      <c r="E1406" s="199" t="s">
        <v>1</v>
      </c>
      <c r="F1406" s="200" t="s">
        <v>174</v>
      </c>
      <c r="G1406" s="197"/>
      <c r="H1406" s="199" t="s">
        <v>1</v>
      </c>
      <c r="I1406" s="201"/>
      <c r="J1406" s="197"/>
      <c r="K1406" s="197"/>
      <c r="L1406" s="202"/>
      <c r="M1406" s="203"/>
      <c r="N1406" s="204"/>
      <c r="O1406" s="204"/>
      <c r="P1406" s="204"/>
      <c r="Q1406" s="204"/>
      <c r="R1406" s="204"/>
      <c r="S1406" s="204"/>
      <c r="T1406" s="205"/>
      <c r="AT1406" s="206" t="s">
        <v>147</v>
      </c>
      <c r="AU1406" s="206" t="s">
        <v>145</v>
      </c>
      <c r="AV1406" s="13" t="s">
        <v>78</v>
      </c>
      <c r="AW1406" s="13" t="s">
        <v>30</v>
      </c>
      <c r="AX1406" s="13" t="s">
        <v>73</v>
      </c>
      <c r="AY1406" s="206" t="s">
        <v>137</v>
      </c>
    </row>
    <row r="1407" spans="2:51" s="14" customFormat="1" ht="22.5" x14ac:dyDescent="0.2">
      <c r="B1407" s="207"/>
      <c r="C1407" s="208"/>
      <c r="D1407" s="198" t="s">
        <v>147</v>
      </c>
      <c r="E1407" s="209" t="s">
        <v>1</v>
      </c>
      <c r="F1407" s="210" t="s">
        <v>207</v>
      </c>
      <c r="G1407" s="208"/>
      <c r="H1407" s="211">
        <v>49.56</v>
      </c>
      <c r="I1407" s="212"/>
      <c r="J1407" s="208"/>
      <c r="K1407" s="208"/>
      <c r="L1407" s="213"/>
      <c r="M1407" s="214"/>
      <c r="N1407" s="215"/>
      <c r="O1407" s="215"/>
      <c r="P1407" s="215"/>
      <c r="Q1407" s="215"/>
      <c r="R1407" s="215"/>
      <c r="S1407" s="215"/>
      <c r="T1407" s="216"/>
      <c r="AT1407" s="217" t="s">
        <v>147</v>
      </c>
      <c r="AU1407" s="217" t="s">
        <v>145</v>
      </c>
      <c r="AV1407" s="14" t="s">
        <v>145</v>
      </c>
      <c r="AW1407" s="14" t="s">
        <v>30</v>
      </c>
      <c r="AX1407" s="14" t="s">
        <v>73</v>
      </c>
      <c r="AY1407" s="217" t="s">
        <v>137</v>
      </c>
    </row>
    <row r="1408" spans="2:51" s="13" customFormat="1" ht="11.25" x14ac:dyDescent="0.2">
      <c r="B1408" s="196"/>
      <c r="C1408" s="197"/>
      <c r="D1408" s="198" t="s">
        <v>147</v>
      </c>
      <c r="E1408" s="199" t="s">
        <v>1</v>
      </c>
      <c r="F1408" s="200" t="s">
        <v>176</v>
      </c>
      <c r="G1408" s="197"/>
      <c r="H1408" s="199" t="s">
        <v>1</v>
      </c>
      <c r="I1408" s="201"/>
      <c r="J1408" s="197"/>
      <c r="K1408" s="197"/>
      <c r="L1408" s="202"/>
      <c r="M1408" s="203"/>
      <c r="N1408" s="204"/>
      <c r="O1408" s="204"/>
      <c r="P1408" s="204"/>
      <c r="Q1408" s="204"/>
      <c r="R1408" s="204"/>
      <c r="S1408" s="204"/>
      <c r="T1408" s="205"/>
      <c r="AT1408" s="206" t="s">
        <v>147</v>
      </c>
      <c r="AU1408" s="206" t="s">
        <v>145</v>
      </c>
      <c r="AV1408" s="13" t="s">
        <v>78</v>
      </c>
      <c r="AW1408" s="13" t="s">
        <v>30</v>
      </c>
      <c r="AX1408" s="13" t="s">
        <v>73</v>
      </c>
      <c r="AY1408" s="206" t="s">
        <v>137</v>
      </c>
    </row>
    <row r="1409" spans="1:65" s="14" customFormat="1" ht="11.25" x14ac:dyDescent="0.2">
      <c r="B1409" s="207"/>
      <c r="C1409" s="208"/>
      <c r="D1409" s="198" t="s">
        <v>147</v>
      </c>
      <c r="E1409" s="209" t="s">
        <v>1</v>
      </c>
      <c r="F1409" s="210" t="s">
        <v>208</v>
      </c>
      <c r="G1409" s="208"/>
      <c r="H1409" s="211">
        <v>39.072000000000003</v>
      </c>
      <c r="I1409" s="212"/>
      <c r="J1409" s="208"/>
      <c r="K1409" s="208"/>
      <c r="L1409" s="213"/>
      <c r="M1409" s="214"/>
      <c r="N1409" s="215"/>
      <c r="O1409" s="215"/>
      <c r="P1409" s="215"/>
      <c r="Q1409" s="215"/>
      <c r="R1409" s="215"/>
      <c r="S1409" s="215"/>
      <c r="T1409" s="216"/>
      <c r="AT1409" s="217" t="s">
        <v>147</v>
      </c>
      <c r="AU1409" s="217" t="s">
        <v>145</v>
      </c>
      <c r="AV1409" s="14" t="s">
        <v>145</v>
      </c>
      <c r="AW1409" s="14" t="s">
        <v>30</v>
      </c>
      <c r="AX1409" s="14" t="s">
        <v>73</v>
      </c>
      <c r="AY1409" s="217" t="s">
        <v>137</v>
      </c>
    </row>
    <row r="1410" spans="1:65" s="13" customFormat="1" ht="11.25" x14ac:dyDescent="0.2">
      <c r="B1410" s="196"/>
      <c r="C1410" s="197"/>
      <c r="D1410" s="198" t="s">
        <v>147</v>
      </c>
      <c r="E1410" s="199" t="s">
        <v>1</v>
      </c>
      <c r="F1410" s="200" t="s">
        <v>209</v>
      </c>
      <c r="G1410" s="197"/>
      <c r="H1410" s="199" t="s">
        <v>1</v>
      </c>
      <c r="I1410" s="201"/>
      <c r="J1410" s="197"/>
      <c r="K1410" s="197"/>
      <c r="L1410" s="202"/>
      <c r="M1410" s="203"/>
      <c r="N1410" s="204"/>
      <c r="O1410" s="204"/>
      <c r="P1410" s="204"/>
      <c r="Q1410" s="204"/>
      <c r="R1410" s="204"/>
      <c r="S1410" s="204"/>
      <c r="T1410" s="205"/>
      <c r="AT1410" s="206" t="s">
        <v>147</v>
      </c>
      <c r="AU1410" s="206" t="s">
        <v>145</v>
      </c>
      <c r="AV1410" s="13" t="s">
        <v>78</v>
      </c>
      <c r="AW1410" s="13" t="s">
        <v>30</v>
      </c>
      <c r="AX1410" s="13" t="s">
        <v>73</v>
      </c>
      <c r="AY1410" s="206" t="s">
        <v>137</v>
      </c>
    </row>
    <row r="1411" spans="1:65" s="14" customFormat="1" ht="11.25" x14ac:dyDescent="0.2">
      <c r="B1411" s="207"/>
      <c r="C1411" s="208"/>
      <c r="D1411" s="198" t="s">
        <v>147</v>
      </c>
      <c r="E1411" s="209" t="s">
        <v>1</v>
      </c>
      <c r="F1411" s="210" t="s">
        <v>210</v>
      </c>
      <c r="G1411" s="208"/>
      <c r="H1411" s="211">
        <v>-17.911999999999999</v>
      </c>
      <c r="I1411" s="212"/>
      <c r="J1411" s="208"/>
      <c r="K1411" s="208"/>
      <c r="L1411" s="213"/>
      <c r="M1411" s="214"/>
      <c r="N1411" s="215"/>
      <c r="O1411" s="215"/>
      <c r="P1411" s="215"/>
      <c r="Q1411" s="215"/>
      <c r="R1411" s="215"/>
      <c r="S1411" s="215"/>
      <c r="T1411" s="216"/>
      <c r="AT1411" s="217" t="s">
        <v>147</v>
      </c>
      <c r="AU1411" s="217" t="s">
        <v>145</v>
      </c>
      <c r="AV1411" s="14" t="s">
        <v>145</v>
      </c>
      <c r="AW1411" s="14" t="s">
        <v>30</v>
      </c>
      <c r="AX1411" s="14" t="s">
        <v>73</v>
      </c>
      <c r="AY1411" s="217" t="s">
        <v>137</v>
      </c>
    </row>
    <row r="1412" spans="1:65" s="13" customFormat="1" ht="11.25" x14ac:dyDescent="0.2">
      <c r="B1412" s="196"/>
      <c r="C1412" s="197"/>
      <c r="D1412" s="198" t="s">
        <v>147</v>
      </c>
      <c r="E1412" s="199" t="s">
        <v>1</v>
      </c>
      <c r="F1412" s="200" t="s">
        <v>1899</v>
      </c>
      <c r="G1412" s="197"/>
      <c r="H1412" s="199" t="s">
        <v>1</v>
      </c>
      <c r="I1412" s="201"/>
      <c r="J1412" s="197"/>
      <c r="K1412" s="197"/>
      <c r="L1412" s="202"/>
      <c r="M1412" s="203"/>
      <c r="N1412" s="204"/>
      <c r="O1412" s="204"/>
      <c r="P1412" s="204"/>
      <c r="Q1412" s="204"/>
      <c r="R1412" s="204"/>
      <c r="S1412" s="204"/>
      <c r="T1412" s="205"/>
      <c r="AT1412" s="206" t="s">
        <v>147</v>
      </c>
      <c r="AU1412" s="206" t="s">
        <v>145</v>
      </c>
      <c r="AV1412" s="13" t="s">
        <v>78</v>
      </c>
      <c r="AW1412" s="13" t="s">
        <v>30</v>
      </c>
      <c r="AX1412" s="13" t="s">
        <v>73</v>
      </c>
      <c r="AY1412" s="206" t="s">
        <v>137</v>
      </c>
    </row>
    <row r="1413" spans="1:65" s="14" customFormat="1" ht="11.25" x14ac:dyDescent="0.2">
      <c r="B1413" s="207"/>
      <c r="C1413" s="208"/>
      <c r="D1413" s="198" t="s">
        <v>147</v>
      </c>
      <c r="E1413" s="209" t="s">
        <v>1</v>
      </c>
      <c r="F1413" s="210" t="s">
        <v>210</v>
      </c>
      <c r="G1413" s="208"/>
      <c r="H1413" s="211">
        <v>-17.911999999999999</v>
      </c>
      <c r="I1413" s="212"/>
      <c r="J1413" s="208"/>
      <c r="K1413" s="208"/>
      <c r="L1413" s="213"/>
      <c r="M1413" s="214"/>
      <c r="N1413" s="215"/>
      <c r="O1413" s="215"/>
      <c r="P1413" s="215"/>
      <c r="Q1413" s="215"/>
      <c r="R1413" s="215"/>
      <c r="S1413" s="215"/>
      <c r="T1413" s="216"/>
      <c r="AT1413" s="217" t="s">
        <v>147</v>
      </c>
      <c r="AU1413" s="217" t="s">
        <v>145</v>
      </c>
      <c r="AV1413" s="14" t="s">
        <v>145</v>
      </c>
      <c r="AW1413" s="14" t="s">
        <v>30</v>
      </c>
      <c r="AX1413" s="14" t="s">
        <v>73</v>
      </c>
      <c r="AY1413" s="217" t="s">
        <v>137</v>
      </c>
    </row>
    <row r="1414" spans="1:65" s="15" customFormat="1" ht="11.25" x14ac:dyDescent="0.2">
      <c r="B1414" s="218"/>
      <c r="C1414" s="219"/>
      <c r="D1414" s="198" t="s">
        <v>147</v>
      </c>
      <c r="E1414" s="220" t="s">
        <v>1</v>
      </c>
      <c r="F1414" s="221" t="s">
        <v>150</v>
      </c>
      <c r="G1414" s="219"/>
      <c r="H1414" s="222">
        <v>136.81</v>
      </c>
      <c r="I1414" s="223"/>
      <c r="J1414" s="219"/>
      <c r="K1414" s="219"/>
      <c r="L1414" s="224"/>
      <c r="M1414" s="225"/>
      <c r="N1414" s="226"/>
      <c r="O1414" s="226"/>
      <c r="P1414" s="226"/>
      <c r="Q1414" s="226"/>
      <c r="R1414" s="226"/>
      <c r="S1414" s="226"/>
      <c r="T1414" s="227"/>
      <c r="AT1414" s="228" t="s">
        <v>147</v>
      </c>
      <c r="AU1414" s="228" t="s">
        <v>145</v>
      </c>
      <c r="AV1414" s="15" t="s">
        <v>144</v>
      </c>
      <c r="AW1414" s="15" t="s">
        <v>30</v>
      </c>
      <c r="AX1414" s="15" t="s">
        <v>78</v>
      </c>
      <c r="AY1414" s="228" t="s">
        <v>137</v>
      </c>
    </row>
    <row r="1415" spans="1:65" s="2" customFormat="1" ht="24.2" customHeight="1" x14ac:dyDescent="0.2">
      <c r="A1415" s="34"/>
      <c r="B1415" s="35"/>
      <c r="C1415" s="182" t="s">
        <v>1900</v>
      </c>
      <c r="D1415" s="182" t="s">
        <v>140</v>
      </c>
      <c r="E1415" s="183" t="s">
        <v>1901</v>
      </c>
      <c r="F1415" s="184" t="s">
        <v>1902</v>
      </c>
      <c r="G1415" s="185" t="s">
        <v>154</v>
      </c>
      <c r="H1415" s="186">
        <v>136.81</v>
      </c>
      <c r="I1415" s="187"/>
      <c r="J1415" s="188">
        <f>ROUND(I1415*H1415,2)</f>
        <v>0</v>
      </c>
      <c r="K1415" s="189"/>
      <c r="L1415" s="39"/>
      <c r="M1415" s="190" t="s">
        <v>1</v>
      </c>
      <c r="N1415" s="191" t="s">
        <v>39</v>
      </c>
      <c r="O1415" s="71"/>
      <c r="P1415" s="192">
        <f>O1415*H1415</f>
        <v>0</v>
      </c>
      <c r="Q1415" s="192">
        <v>0</v>
      </c>
      <c r="R1415" s="192">
        <f>Q1415*H1415</f>
        <v>0</v>
      </c>
      <c r="S1415" s="192">
        <v>1.4999999999999999E-4</v>
      </c>
      <c r="T1415" s="193">
        <f>S1415*H1415</f>
        <v>2.0521499999999998E-2</v>
      </c>
      <c r="U1415" s="34"/>
      <c r="V1415" s="34"/>
      <c r="W1415" s="34"/>
      <c r="X1415" s="34"/>
      <c r="Y1415" s="34"/>
      <c r="Z1415" s="34"/>
      <c r="AA1415" s="34"/>
      <c r="AB1415" s="34"/>
      <c r="AC1415" s="34"/>
      <c r="AD1415" s="34"/>
      <c r="AE1415" s="34"/>
      <c r="AR1415" s="194" t="s">
        <v>232</v>
      </c>
      <c r="AT1415" s="194" t="s">
        <v>140</v>
      </c>
      <c r="AU1415" s="194" t="s">
        <v>145</v>
      </c>
      <c r="AY1415" s="17" t="s">
        <v>137</v>
      </c>
      <c r="BE1415" s="195">
        <f>IF(N1415="základní",J1415,0)</f>
        <v>0</v>
      </c>
      <c r="BF1415" s="195">
        <f>IF(N1415="snížená",J1415,0)</f>
        <v>0</v>
      </c>
      <c r="BG1415" s="195">
        <f>IF(N1415="zákl. přenesená",J1415,0)</f>
        <v>0</v>
      </c>
      <c r="BH1415" s="195">
        <f>IF(N1415="sníž. přenesená",J1415,0)</f>
        <v>0</v>
      </c>
      <c r="BI1415" s="195">
        <f>IF(N1415="nulová",J1415,0)</f>
        <v>0</v>
      </c>
      <c r="BJ1415" s="17" t="s">
        <v>145</v>
      </c>
      <c r="BK1415" s="195">
        <f>ROUND(I1415*H1415,2)</f>
        <v>0</v>
      </c>
      <c r="BL1415" s="17" t="s">
        <v>232</v>
      </c>
      <c r="BM1415" s="194" t="s">
        <v>1903</v>
      </c>
    </row>
    <row r="1416" spans="1:65" s="13" customFormat="1" ht="11.25" x14ac:dyDescent="0.2">
      <c r="B1416" s="196"/>
      <c r="C1416" s="197"/>
      <c r="D1416" s="198" t="s">
        <v>147</v>
      </c>
      <c r="E1416" s="199" t="s">
        <v>1</v>
      </c>
      <c r="F1416" s="200" t="s">
        <v>1897</v>
      </c>
      <c r="G1416" s="197"/>
      <c r="H1416" s="199" t="s">
        <v>1</v>
      </c>
      <c r="I1416" s="201"/>
      <c r="J1416" s="197"/>
      <c r="K1416" s="197"/>
      <c r="L1416" s="202"/>
      <c r="M1416" s="203"/>
      <c r="N1416" s="204"/>
      <c r="O1416" s="204"/>
      <c r="P1416" s="204"/>
      <c r="Q1416" s="204"/>
      <c r="R1416" s="204"/>
      <c r="S1416" s="204"/>
      <c r="T1416" s="205"/>
      <c r="AT1416" s="206" t="s">
        <v>147</v>
      </c>
      <c r="AU1416" s="206" t="s">
        <v>145</v>
      </c>
      <c r="AV1416" s="13" t="s">
        <v>78</v>
      </c>
      <c r="AW1416" s="13" t="s">
        <v>30</v>
      </c>
      <c r="AX1416" s="13" t="s">
        <v>73</v>
      </c>
      <c r="AY1416" s="206" t="s">
        <v>137</v>
      </c>
    </row>
    <row r="1417" spans="1:65" s="13" customFormat="1" ht="11.25" x14ac:dyDescent="0.2">
      <c r="B1417" s="196"/>
      <c r="C1417" s="197"/>
      <c r="D1417" s="198" t="s">
        <v>147</v>
      </c>
      <c r="E1417" s="199" t="s">
        <v>1</v>
      </c>
      <c r="F1417" s="200" t="s">
        <v>170</v>
      </c>
      <c r="G1417" s="197"/>
      <c r="H1417" s="199" t="s">
        <v>1</v>
      </c>
      <c r="I1417" s="201"/>
      <c r="J1417" s="197"/>
      <c r="K1417" s="197"/>
      <c r="L1417" s="202"/>
      <c r="M1417" s="203"/>
      <c r="N1417" s="204"/>
      <c r="O1417" s="204"/>
      <c r="P1417" s="204"/>
      <c r="Q1417" s="204"/>
      <c r="R1417" s="204"/>
      <c r="S1417" s="204"/>
      <c r="T1417" s="205"/>
      <c r="AT1417" s="206" t="s">
        <v>147</v>
      </c>
      <c r="AU1417" s="206" t="s">
        <v>145</v>
      </c>
      <c r="AV1417" s="13" t="s">
        <v>78</v>
      </c>
      <c r="AW1417" s="13" t="s">
        <v>30</v>
      </c>
      <c r="AX1417" s="13" t="s">
        <v>73</v>
      </c>
      <c r="AY1417" s="206" t="s">
        <v>137</v>
      </c>
    </row>
    <row r="1418" spans="1:65" s="14" customFormat="1" ht="11.25" x14ac:dyDescent="0.2">
      <c r="B1418" s="207"/>
      <c r="C1418" s="208"/>
      <c r="D1418" s="198" t="s">
        <v>147</v>
      </c>
      <c r="E1418" s="209" t="s">
        <v>1</v>
      </c>
      <c r="F1418" s="210" t="s">
        <v>171</v>
      </c>
      <c r="G1418" s="208"/>
      <c r="H1418" s="211">
        <v>3.3180000000000001</v>
      </c>
      <c r="I1418" s="212"/>
      <c r="J1418" s="208"/>
      <c r="K1418" s="208"/>
      <c r="L1418" s="213"/>
      <c r="M1418" s="214"/>
      <c r="N1418" s="215"/>
      <c r="O1418" s="215"/>
      <c r="P1418" s="215"/>
      <c r="Q1418" s="215"/>
      <c r="R1418" s="215"/>
      <c r="S1418" s="215"/>
      <c r="T1418" s="216"/>
      <c r="AT1418" s="217" t="s">
        <v>147</v>
      </c>
      <c r="AU1418" s="217" t="s">
        <v>145</v>
      </c>
      <c r="AV1418" s="14" t="s">
        <v>145</v>
      </c>
      <c r="AW1418" s="14" t="s">
        <v>30</v>
      </c>
      <c r="AX1418" s="14" t="s">
        <v>73</v>
      </c>
      <c r="AY1418" s="217" t="s">
        <v>137</v>
      </c>
    </row>
    <row r="1419" spans="1:65" s="13" customFormat="1" ht="11.25" x14ac:dyDescent="0.2">
      <c r="B1419" s="196"/>
      <c r="C1419" s="197"/>
      <c r="D1419" s="198" t="s">
        <v>147</v>
      </c>
      <c r="E1419" s="199" t="s">
        <v>1</v>
      </c>
      <c r="F1419" s="200" t="s">
        <v>172</v>
      </c>
      <c r="G1419" s="197"/>
      <c r="H1419" s="199" t="s">
        <v>1</v>
      </c>
      <c r="I1419" s="201"/>
      <c r="J1419" s="197"/>
      <c r="K1419" s="197"/>
      <c r="L1419" s="202"/>
      <c r="M1419" s="203"/>
      <c r="N1419" s="204"/>
      <c r="O1419" s="204"/>
      <c r="P1419" s="204"/>
      <c r="Q1419" s="204"/>
      <c r="R1419" s="204"/>
      <c r="S1419" s="204"/>
      <c r="T1419" s="205"/>
      <c r="AT1419" s="206" t="s">
        <v>147</v>
      </c>
      <c r="AU1419" s="206" t="s">
        <v>145</v>
      </c>
      <c r="AV1419" s="13" t="s">
        <v>78</v>
      </c>
      <c r="AW1419" s="13" t="s">
        <v>30</v>
      </c>
      <c r="AX1419" s="13" t="s">
        <v>73</v>
      </c>
      <c r="AY1419" s="206" t="s">
        <v>137</v>
      </c>
    </row>
    <row r="1420" spans="1:65" s="14" customFormat="1" ht="11.25" x14ac:dyDescent="0.2">
      <c r="B1420" s="207"/>
      <c r="C1420" s="208"/>
      <c r="D1420" s="198" t="s">
        <v>147</v>
      </c>
      <c r="E1420" s="209" t="s">
        <v>1</v>
      </c>
      <c r="F1420" s="210" t="s">
        <v>173</v>
      </c>
      <c r="G1420" s="208"/>
      <c r="H1420" s="211">
        <v>3.9660000000000002</v>
      </c>
      <c r="I1420" s="212"/>
      <c r="J1420" s="208"/>
      <c r="K1420" s="208"/>
      <c r="L1420" s="213"/>
      <c r="M1420" s="214"/>
      <c r="N1420" s="215"/>
      <c r="O1420" s="215"/>
      <c r="P1420" s="215"/>
      <c r="Q1420" s="215"/>
      <c r="R1420" s="215"/>
      <c r="S1420" s="215"/>
      <c r="T1420" s="216"/>
      <c r="AT1420" s="217" t="s">
        <v>147</v>
      </c>
      <c r="AU1420" s="217" t="s">
        <v>145</v>
      </c>
      <c r="AV1420" s="14" t="s">
        <v>145</v>
      </c>
      <c r="AW1420" s="14" t="s">
        <v>30</v>
      </c>
      <c r="AX1420" s="14" t="s">
        <v>73</v>
      </c>
      <c r="AY1420" s="217" t="s">
        <v>137</v>
      </c>
    </row>
    <row r="1421" spans="1:65" s="13" customFormat="1" ht="11.25" x14ac:dyDescent="0.2">
      <c r="B1421" s="196"/>
      <c r="C1421" s="197"/>
      <c r="D1421" s="198" t="s">
        <v>147</v>
      </c>
      <c r="E1421" s="199" t="s">
        <v>1</v>
      </c>
      <c r="F1421" s="200" t="s">
        <v>174</v>
      </c>
      <c r="G1421" s="197"/>
      <c r="H1421" s="199" t="s">
        <v>1</v>
      </c>
      <c r="I1421" s="201"/>
      <c r="J1421" s="197"/>
      <c r="K1421" s="197"/>
      <c r="L1421" s="202"/>
      <c r="M1421" s="203"/>
      <c r="N1421" s="204"/>
      <c r="O1421" s="204"/>
      <c r="P1421" s="204"/>
      <c r="Q1421" s="204"/>
      <c r="R1421" s="204"/>
      <c r="S1421" s="204"/>
      <c r="T1421" s="205"/>
      <c r="AT1421" s="206" t="s">
        <v>147</v>
      </c>
      <c r="AU1421" s="206" t="s">
        <v>145</v>
      </c>
      <c r="AV1421" s="13" t="s">
        <v>78</v>
      </c>
      <c r="AW1421" s="13" t="s">
        <v>30</v>
      </c>
      <c r="AX1421" s="13" t="s">
        <v>73</v>
      </c>
      <c r="AY1421" s="206" t="s">
        <v>137</v>
      </c>
    </row>
    <row r="1422" spans="1:65" s="14" customFormat="1" ht="11.25" x14ac:dyDescent="0.2">
      <c r="B1422" s="207"/>
      <c r="C1422" s="208"/>
      <c r="D1422" s="198" t="s">
        <v>147</v>
      </c>
      <c r="E1422" s="209" t="s">
        <v>1</v>
      </c>
      <c r="F1422" s="210" t="s">
        <v>175</v>
      </c>
      <c r="G1422" s="208"/>
      <c r="H1422" s="211">
        <v>21.07</v>
      </c>
      <c r="I1422" s="212"/>
      <c r="J1422" s="208"/>
      <c r="K1422" s="208"/>
      <c r="L1422" s="213"/>
      <c r="M1422" s="214"/>
      <c r="N1422" s="215"/>
      <c r="O1422" s="215"/>
      <c r="P1422" s="215"/>
      <c r="Q1422" s="215"/>
      <c r="R1422" s="215"/>
      <c r="S1422" s="215"/>
      <c r="T1422" s="216"/>
      <c r="AT1422" s="217" t="s">
        <v>147</v>
      </c>
      <c r="AU1422" s="217" t="s">
        <v>145</v>
      </c>
      <c r="AV1422" s="14" t="s">
        <v>145</v>
      </c>
      <c r="AW1422" s="14" t="s">
        <v>30</v>
      </c>
      <c r="AX1422" s="14" t="s">
        <v>73</v>
      </c>
      <c r="AY1422" s="217" t="s">
        <v>137</v>
      </c>
    </row>
    <row r="1423" spans="1:65" s="13" customFormat="1" ht="11.25" x14ac:dyDescent="0.2">
      <c r="B1423" s="196"/>
      <c r="C1423" s="197"/>
      <c r="D1423" s="198" t="s">
        <v>147</v>
      </c>
      <c r="E1423" s="199" t="s">
        <v>1</v>
      </c>
      <c r="F1423" s="200" t="s">
        <v>176</v>
      </c>
      <c r="G1423" s="197"/>
      <c r="H1423" s="199" t="s">
        <v>1</v>
      </c>
      <c r="I1423" s="201"/>
      <c r="J1423" s="197"/>
      <c r="K1423" s="197"/>
      <c r="L1423" s="202"/>
      <c r="M1423" s="203"/>
      <c r="N1423" s="204"/>
      <c r="O1423" s="204"/>
      <c r="P1423" s="204"/>
      <c r="Q1423" s="204"/>
      <c r="R1423" s="204"/>
      <c r="S1423" s="204"/>
      <c r="T1423" s="205"/>
      <c r="AT1423" s="206" t="s">
        <v>147</v>
      </c>
      <c r="AU1423" s="206" t="s">
        <v>145</v>
      </c>
      <c r="AV1423" s="13" t="s">
        <v>78</v>
      </c>
      <c r="AW1423" s="13" t="s">
        <v>30</v>
      </c>
      <c r="AX1423" s="13" t="s">
        <v>73</v>
      </c>
      <c r="AY1423" s="206" t="s">
        <v>137</v>
      </c>
    </row>
    <row r="1424" spans="1:65" s="14" customFormat="1" ht="11.25" x14ac:dyDescent="0.2">
      <c r="B1424" s="207"/>
      <c r="C1424" s="208"/>
      <c r="D1424" s="198" t="s">
        <v>147</v>
      </c>
      <c r="E1424" s="209" t="s">
        <v>1</v>
      </c>
      <c r="F1424" s="210" t="s">
        <v>177</v>
      </c>
      <c r="G1424" s="208"/>
      <c r="H1424" s="211">
        <v>12.760999999999999</v>
      </c>
      <c r="I1424" s="212"/>
      <c r="J1424" s="208"/>
      <c r="K1424" s="208"/>
      <c r="L1424" s="213"/>
      <c r="M1424" s="214"/>
      <c r="N1424" s="215"/>
      <c r="O1424" s="215"/>
      <c r="P1424" s="215"/>
      <c r="Q1424" s="215"/>
      <c r="R1424" s="215"/>
      <c r="S1424" s="215"/>
      <c r="T1424" s="216"/>
      <c r="AT1424" s="217" t="s">
        <v>147</v>
      </c>
      <c r="AU1424" s="217" t="s">
        <v>145</v>
      </c>
      <c r="AV1424" s="14" t="s">
        <v>145</v>
      </c>
      <c r="AW1424" s="14" t="s">
        <v>30</v>
      </c>
      <c r="AX1424" s="14" t="s">
        <v>73</v>
      </c>
      <c r="AY1424" s="217" t="s">
        <v>137</v>
      </c>
    </row>
    <row r="1425" spans="1:65" s="13" customFormat="1" ht="11.25" x14ac:dyDescent="0.2">
      <c r="B1425" s="196"/>
      <c r="C1425" s="197"/>
      <c r="D1425" s="198" t="s">
        <v>147</v>
      </c>
      <c r="E1425" s="199" t="s">
        <v>1</v>
      </c>
      <c r="F1425" s="200" t="s">
        <v>1898</v>
      </c>
      <c r="G1425" s="197"/>
      <c r="H1425" s="199" t="s">
        <v>1</v>
      </c>
      <c r="I1425" s="201"/>
      <c r="J1425" s="197"/>
      <c r="K1425" s="197"/>
      <c r="L1425" s="202"/>
      <c r="M1425" s="203"/>
      <c r="N1425" s="204"/>
      <c r="O1425" s="204"/>
      <c r="P1425" s="204"/>
      <c r="Q1425" s="204"/>
      <c r="R1425" s="204"/>
      <c r="S1425" s="204"/>
      <c r="T1425" s="205"/>
      <c r="AT1425" s="206" t="s">
        <v>147</v>
      </c>
      <c r="AU1425" s="206" t="s">
        <v>145</v>
      </c>
      <c r="AV1425" s="13" t="s">
        <v>78</v>
      </c>
      <c r="AW1425" s="13" t="s">
        <v>30</v>
      </c>
      <c r="AX1425" s="13" t="s">
        <v>73</v>
      </c>
      <c r="AY1425" s="206" t="s">
        <v>137</v>
      </c>
    </row>
    <row r="1426" spans="1:65" s="13" customFormat="1" ht="11.25" x14ac:dyDescent="0.2">
      <c r="B1426" s="196"/>
      <c r="C1426" s="197"/>
      <c r="D1426" s="198" t="s">
        <v>147</v>
      </c>
      <c r="E1426" s="199" t="s">
        <v>1</v>
      </c>
      <c r="F1426" s="200" t="s">
        <v>170</v>
      </c>
      <c r="G1426" s="197"/>
      <c r="H1426" s="199" t="s">
        <v>1</v>
      </c>
      <c r="I1426" s="201"/>
      <c r="J1426" s="197"/>
      <c r="K1426" s="197"/>
      <c r="L1426" s="202"/>
      <c r="M1426" s="203"/>
      <c r="N1426" s="204"/>
      <c r="O1426" s="204"/>
      <c r="P1426" s="204"/>
      <c r="Q1426" s="204"/>
      <c r="R1426" s="204"/>
      <c r="S1426" s="204"/>
      <c r="T1426" s="205"/>
      <c r="AT1426" s="206" t="s">
        <v>147</v>
      </c>
      <c r="AU1426" s="206" t="s">
        <v>145</v>
      </c>
      <c r="AV1426" s="13" t="s">
        <v>78</v>
      </c>
      <c r="AW1426" s="13" t="s">
        <v>30</v>
      </c>
      <c r="AX1426" s="13" t="s">
        <v>73</v>
      </c>
      <c r="AY1426" s="206" t="s">
        <v>137</v>
      </c>
    </row>
    <row r="1427" spans="1:65" s="14" customFormat="1" ht="11.25" x14ac:dyDescent="0.2">
      <c r="B1427" s="207"/>
      <c r="C1427" s="208"/>
      <c r="D1427" s="198" t="s">
        <v>147</v>
      </c>
      <c r="E1427" s="209" t="s">
        <v>1</v>
      </c>
      <c r="F1427" s="210" t="s">
        <v>205</v>
      </c>
      <c r="G1427" s="208"/>
      <c r="H1427" s="211">
        <v>17.463999999999999</v>
      </c>
      <c r="I1427" s="212"/>
      <c r="J1427" s="208"/>
      <c r="K1427" s="208"/>
      <c r="L1427" s="213"/>
      <c r="M1427" s="214"/>
      <c r="N1427" s="215"/>
      <c r="O1427" s="215"/>
      <c r="P1427" s="215"/>
      <c r="Q1427" s="215"/>
      <c r="R1427" s="215"/>
      <c r="S1427" s="215"/>
      <c r="T1427" s="216"/>
      <c r="AT1427" s="217" t="s">
        <v>147</v>
      </c>
      <c r="AU1427" s="217" t="s">
        <v>145</v>
      </c>
      <c r="AV1427" s="14" t="s">
        <v>145</v>
      </c>
      <c r="AW1427" s="14" t="s">
        <v>30</v>
      </c>
      <c r="AX1427" s="14" t="s">
        <v>73</v>
      </c>
      <c r="AY1427" s="217" t="s">
        <v>137</v>
      </c>
    </row>
    <row r="1428" spans="1:65" s="13" customFormat="1" ht="11.25" x14ac:dyDescent="0.2">
      <c r="B1428" s="196"/>
      <c r="C1428" s="197"/>
      <c r="D1428" s="198" t="s">
        <v>147</v>
      </c>
      <c r="E1428" s="199" t="s">
        <v>1</v>
      </c>
      <c r="F1428" s="200" t="s">
        <v>172</v>
      </c>
      <c r="G1428" s="197"/>
      <c r="H1428" s="199" t="s">
        <v>1</v>
      </c>
      <c r="I1428" s="201"/>
      <c r="J1428" s="197"/>
      <c r="K1428" s="197"/>
      <c r="L1428" s="202"/>
      <c r="M1428" s="203"/>
      <c r="N1428" s="204"/>
      <c r="O1428" s="204"/>
      <c r="P1428" s="204"/>
      <c r="Q1428" s="204"/>
      <c r="R1428" s="204"/>
      <c r="S1428" s="204"/>
      <c r="T1428" s="205"/>
      <c r="AT1428" s="206" t="s">
        <v>147</v>
      </c>
      <c r="AU1428" s="206" t="s">
        <v>145</v>
      </c>
      <c r="AV1428" s="13" t="s">
        <v>78</v>
      </c>
      <c r="AW1428" s="13" t="s">
        <v>30</v>
      </c>
      <c r="AX1428" s="13" t="s">
        <v>73</v>
      </c>
      <c r="AY1428" s="206" t="s">
        <v>137</v>
      </c>
    </row>
    <row r="1429" spans="1:65" s="14" customFormat="1" ht="22.5" x14ac:dyDescent="0.2">
      <c r="B1429" s="207"/>
      <c r="C1429" s="208"/>
      <c r="D1429" s="198" t="s">
        <v>147</v>
      </c>
      <c r="E1429" s="209" t="s">
        <v>1</v>
      </c>
      <c r="F1429" s="210" t="s">
        <v>206</v>
      </c>
      <c r="G1429" s="208"/>
      <c r="H1429" s="211">
        <v>25.422999999999998</v>
      </c>
      <c r="I1429" s="212"/>
      <c r="J1429" s="208"/>
      <c r="K1429" s="208"/>
      <c r="L1429" s="213"/>
      <c r="M1429" s="214"/>
      <c r="N1429" s="215"/>
      <c r="O1429" s="215"/>
      <c r="P1429" s="215"/>
      <c r="Q1429" s="215"/>
      <c r="R1429" s="215"/>
      <c r="S1429" s="215"/>
      <c r="T1429" s="216"/>
      <c r="AT1429" s="217" t="s">
        <v>147</v>
      </c>
      <c r="AU1429" s="217" t="s">
        <v>145</v>
      </c>
      <c r="AV1429" s="14" t="s">
        <v>145</v>
      </c>
      <c r="AW1429" s="14" t="s">
        <v>30</v>
      </c>
      <c r="AX1429" s="14" t="s">
        <v>73</v>
      </c>
      <c r="AY1429" s="217" t="s">
        <v>137</v>
      </c>
    </row>
    <row r="1430" spans="1:65" s="13" customFormat="1" ht="11.25" x14ac:dyDescent="0.2">
      <c r="B1430" s="196"/>
      <c r="C1430" s="197"/>
      <c r="D1430" s="198" t="s">
        <v>147</v>
      </c>
      <c r="E1430" s="199" t="s">
        <v>1</v>
      </c>
      <c r="F1430" s="200" t="s">
        <v>174</v>
      </c>
      <c r="G1430" s="197"/>
      <c r="H1430" s="199" t="s">
        <v>1</v>
      </c>
      <c r="I1430" s="201"/>
      <c r="J1430" s="197"/>
      <c r="K1430" s="197"/>
      <c r="L1430" s="202"/>
      <c r="M1430" s="203"/>
      <c r="N1430" s="204"/>
      <c r="O1430" s="204"/>
      <c r="P1430" s="204"/>
      <c r="Q1430" s="204"/>
      <c r="R1430" s="204"/>
      <c r="S1430" s="204"/>
      <c r="T1430" s="205"/>
      <c r="AT1430" s="206" t="s">
        <v>147</v>
      </c>
      <c r="AU1430" s="206" t="s">
        <v>145</v>
      </c>
      <c r="AV1430" s="13" t="s">
        <v>78</v>
      </c>
      <c r="AW1430" s="13" t="s">
        <v>30</v>
      </c>
      <c r="AX1430" s="13" t="s">
        <v>73</v>
      </c>
      <c r="AY1430" s="206" t="s">
        <v>137</v>
      </c>
    </row>
    <row r="1431" spans="1:65" s="14" customFormat="1" ht="22.5" x14ac:dyDescent="0.2">
      <c r="B1431" s="207"/>
      <c r="C1431" s="208"/>
      <c r="D1431" s="198" t="s">
        <v>147</v>
      </c>
      <c r="E1431" s="209" t="s">
        <v>1</v>
      </c>
      <c r="F1431" s="210" t="s">
        <v>207</v>
      </c>
      <c r="G1431" s="208"/>
      <c r="H1431" s="211">
        <v>49.56</v>
      </c>
      <c r="I1431" s="212"/>
      <c r="J1431" s="208"/>
      <c r="K1431" s="208"/>
      <c r="L1431" s="213"/>
      <c r="M1431" s="214"/>
      <c r="N1431" s="215"/>
      <c r="O1431" s="215"/>
      <c r="P1431" s="215"/>
      <c r="Q1431" s="215"/>
      <c r="R1431" s="215"/>
      <c r="S1431" s="215"/>
      <c r="T1431" s="216"/>
      <c r="AT1431" s="217" t="s">
        <v>147</v>
      </c>
      <c r="AU1431" s="217" t="s">
        <v>145</v>
      </c>
      <c r="AV1431" s="14" t="s">
        <v>145</v>
      </c>
      <c r="AW1431" s="14" t="s">
        <v>30</v>
      </c>
      <c r="AX1431" s="14" t="s">
        <v>73</v>
      </c>
      <c r="AY1431" s="217" t="s">
        <v>137</v>
      </c>
    </row>
    <row r="1432" spans="1:65" s="13" customFormat="1" ht="11.25" x14ac:dyDescent="0.2">
      <c r="B1432" s="196"/>
      <c r="C1432" s="197"/>
      <c r="D1432" s="198" t="s">
        <v>147</v>
      </c>
      <c r="E1432" s="199" t="s">
        <v>1</v>
      </c>
      <c r="F1432" s="200" t="s">
        <v>176</v>
      </c>
      <c r="G1432" s="197"/>
      <c r="H1432" s="199" t="s">
        <v>1</v>
      </c>
      <c r="I1432" s="201"/>
      <c r="J1432" s="197"/>
      <c r="K1432" s="197"/>
      <c r="L1432" s="202"/>
      <c r="M1432" s="203"/>
      <c r="N1432" s="204"/>
      <c r="O1432" s="204"/>
      <c r="P1432" s="204"/>
      <c r="Q1432" s="204"/>
      <c r="R1432" s="204"/>
      <c r="S1432" s="204"/>
      <c r="T1432" s="205"/>
      <c r="AT1432" s="206" t="s">
        <v>147</v>
      </c>
      <c r="AU1432" s="206" t="s">
        <v>145</v>
      </c>
      <c r="AV1432" s="13" t="s">
        <v>78</v>
      </c>
      <c r="AW1432" s="13" t="s">
        <v>30</v>
      </c>
      <c r="AX1432" s="13" t="s">
        <v>73</v>
      </c>
      <c r="AY1432" s="206" t="s">
        <v>137</v>
      </c>
    </row>
    <row r="1433" spans="1:65" s="14" customFormat="1" ht="11.25" x14ac:dyDescent="0.2">
      <c r="B1433" s="207"/>
      <c r="C1433" s="208"/>
      <c r="D1433" s="198" t="s">
        <v>147</v>
      </c>
      <c r="E1433" s="209" t="s">
        <v>1</v>
      </c>
      <c r="F1433" s="210" t="s">
        <v>208</v>
      </c>
      <c r="G1433" s="208"/>
      <c r="H1433" s="211">
        <v>39.072000000000003</v>
      </c>
      <c r="I1433" s="212"/>
      <c r="J1433" s="208"/>
      <c r="K1433" s="208"/>
      <c r="L1433" s="213"/>
      <c r="M1433" s="214"/>
      <c r="N1433" s="215"/>
      <c r="O1433" s="215"/>
      <c r="P1433" s="215"/>
      <c r="Q1433" s="215"/>
      <c r="R1433" s="215"/>
      <c r="S1433" s="215"/>
      <c r="T1433" s="216"/>
      <c r="AT1433" s="217" t="s">
        <v>147</v>
      </c>
      <c r="AU1433" s="217" t="s">
        <v>145</v>
      </c>
      <c r="AV1433" s="14" t="s">
        <v>145</v>
      </c>
      <c r="AW1433" s="14" t="s">
        <v>30</v>
      </c>
      <c r="AX1433" s="14" t="s">
        <v>73</v>
      </c>
      <c r="AY1433" s="217" t="s">
        <v>137</v>
      </c>
    </row>
    <row r="1434" spans="1:65" s="13" customFormat="1" ht="11.25" x14ac:dyDescent="0.2">
      <c r="B1434" s="196"/>
      <c r="C1434" s="197"/>
      <c r="D1434" s="198" t="s">
        <v>147</v>
      </c>
      <c r="E1434" s="199" t="s">
        <v>1</v>
      </c>
      <c r="F1434" s="200" t="s">
        <v>209</v>
      </c>
      <c r="G1434" s="197"/>
      <c r="H1434" s="199" t="s">
        <v>1</v>
      </c>
      <c r="I1434" s="201"/>
      <c r="J1434" s="197"/>
      <c r="K1434" s="197"/>
      <c r="L1434" s="202"/>
      <c r="M1434" s="203"/>
      <c r="N1434" s="204"/>
      <c r="O1434" s="204"/>
      <c r="P1434" s="204"/>
      <c r="Q1434" s="204"/>
      <c r="R1434" s="204"/>
      <c r="S1434" s="204"/>
      <c r="T1434" s="205"/>
      <c r="AT1434" s="206" t="s">
        <v>147</v>
      </c>
      <c r="AU1434" s="206" t="s">
        <v>145</v>
      </c>
      <c r="AV1434" s="13" t="s">
        <v>78</v>
      </c>
      <c r="AW1434" s="13" t="s">
        <v>30</v>
      </c>
      <c r="AX1434" s="13" t="s">
        <v>73</v>
      </c>
      <c r="AY1434" s="206" t="s">
        <v>137</v>
      </c>
    </row>
    <row r="1435" spans="1:65" s="14" customFormat="1" ht="11.25" x14ac:dyDescent="0.2">
      <c r="B1435" s="207"/>
      <c r="C1435" s="208"/>
      <c r="D1435" s="198" t="s">
        <v>147</v>
      </c>
      <c r="E1435" s="209" t="s">
        <v>1</v>
      </c>
      <c r="F1435" s="210" t="s">
        <v>210</v>
      </c>
      <c r="G1435" s="208"/>
      <c r="H1435" s="211">
        <v>-17.911999999999999</v>
      </c>
      <c r="I1435" s="212"/>
      <c r="J1435" s="208"/>
      <c r="K1435" s="208"/>
      <c r="L1435" s="213"/>
      <c r="M1435" s="214"/>
      <c r="N1435" s="215"/>
      <c r="O1435" s="215"/>
      <c r="P1435" s="215"/>
      <c r="Q1435" s="215"/>
      <c r="R1435" s="215"/>
      <c r="S1435" s="215"/>
      <c r="T1435" s="216"/>
      <c r="AT1435" s="217" t="s">
        <v>147</v>
      </c>
      <c r="AU1435" s="217" t="s">
        <v>145</v>
      </c>
      <c r="AV1435" s="14" t="s">
        <v>145</v>
      </c>
      <c r="AW1435" s="14" t="s">
        <v>30</v>
      </c>
      <c r="AX1435" s="14" t="s">
        <v>73</v>
      </c>
      <c r="AY1435" s="217" t="s">
        <v>137</v>
      </c>
    </row>
    <row r="1436" spans="1:65" s="13" customFormat="1" ht="11.25" x14ac:dyDescent="0.2">
      <c r="B1436" s="196"/>
      <c r="C1436" s="197"/>
      <c r="D1436" s="198" t="s">
        <v>147</v>
      </c>
      <c r="E1436" s="199" t="s">
        <v>1</v>
      </c>
      <c r="F1436" s="200" t="s">
        <v>1899</v>
      </c>
      <c r="G1436" s="197"/>
      <c r="H1436" s="199" t="s">
        <v>1</v>
      </c>
      <c r="I1436" s="201"/>
      <c r="J1436" s="197"/>
      <c r="K1436" s="197"/>
      <c r="L1436" s="202"/>
      <c r="M1436" s="203"/>
      <c r="N1436" s="204"/>
      <c r="O1436" s="204"/>
      <c r="P1436" s="204"/>
      <c r="Q1436" s="204"/>
      <c r="R1436" s="204"/>
      <c r="S1436" s="204"/>
      <c r="T1436" s="205"/>
      <c r="AT1436" s="206" t="s">
        <v>147</v>
      </c>
      <c r="AU1436" s="206" t="s">
        <v>145</v>
      </c>
      <c r="AV1436" s="13" t="s">
        <v>78</v>
      </c>
      <c r="AW1436" s="13" t="s">
        <v>30</v>
      </c>
      <c r="AX1436" s="13" t="s">
        <v>73</v>
      </c>
      <c r="AY1436" s="206" t="s">
        <v>137</v>
      </c>
    </row>
    <row r="1437" spans="1:65" s="14" customFormat="1" ht="11.25" x14ac:dyDescent="0.2">
      <c r="B1437" s="207"/>
      <c r="C1437" s="208"/>
      <c r="D1437" s="198" t="s">
        <v>147</v>
      </c>
      <c r="E1437" s="209" t="s">
        <v>1</v>
      </c>
      <c r="F1437" s="210" t="s">
        <v>210</v>
      </c>
      <c r="G1437" s="208"/>
      <c r="H1437" s="211">
        <v>-17.911999999999999</v>
      </c>
      <c r="I1437" s="212"/>
      <c r="J1437" s="208"/>
      <c r="K1437" s="208"/>
      <c r="L1437" s="213"/>
      <c r="M1437" s="214"/>
      <c r="N1437" s="215"/>
      <c r="O1437" s="215"/>
      <c r="P1437" s="215"/>
      <c r="Q1437" s="215"/>
      <c r="R1437" s="215"/>
      <c r="S1437" s="215"/>
      <c r="T1437" s="216"/>
      <c r="AT1437" s="217" t="s">
        <v>147</v>
      </c>
      <c r="AU1437" s="217" t="s">
        <v>145</v>
      </c>
      <c r="AV1437" s="14" t="s">
        <v>145</v>
      </c>
      <c r="AW1437" s="14" t="s">
        <v>30</v>
      </c>
      <c r="AX1437" s="14" t="s">
        <v>73</v>
      </c>
      <c r="AY1437" s="217" t="s">
        <v>137</v>
      </c>
    </row>
    <row r="1438" spans="1:65" s="15" customFormat="1" ht="11.25" x14ac:dyDescent="0.2">
      <c r="B1438" s="218"/>
      <c r="C1438" s="219"/>
      <c r="D1438" s="198" t="s">
        <v>147</v>
      </c>
      <c r="E1438" s="220" t="s">
        <v>1</v>
      </c>
      <c r="F1438" s="221" t="s">
        <v>150</v>
      </c>
      <c r="G1438" s="219"/>
      <c r="H1438" s="222">
        <v>136.81</v>
      </c>
      <c r="I1438" s="223"/>
      <c r="J1438" s="219"/>
      <c r="K1438" s="219"/>
      <c r="L1438" s="224"/>
      <c r="M1438" s="225"/>
      <c r="N1438" s="226"/>
      <c r="O1438" s="226"/>
      <c r="P1438" s="226"/>
      <c r="Q1438" s="226"/>
      <c r="R1438" s="226"/>
      <c r="S1438" s="226"/>
      <c r="T1438" s="227"/>
      <c r="AT1438" s="228" t="s">
        <v>147</v>
      </c>
      <c r="AU1438" s="228" t="s">
        <v>145</v>
      </c>
      <c r="AV1438" s="15" t="s">
        <v>144</v>
      </c>
      <c r="AW1438" s="15" t="s">
        <v>30</v>
      </c>
      <c r="AX1438" s="15" t="s">
        <v>78</v>
      </c>
      <c r="AY1438" s="228" t="s">
        <v>137</v>
      </c>
    </row>
    <row r="1439" spans="1:65" s="2" customFormat="1" ht="16.5" customHeight="1" x14ac:dyDescent="0.2">
      <c r="A1439" s="34"/>
      <c r="B1439" s="35"/>
      <c r="C1439" s="182" t="s">
        <v>1904</v>
      </c>
      <c r="D1439" s="182" t="s">
        <v>140</v>
      </c>
      <c r="E1439" s="183" t="s">
        <v>1905</v>
      </c>
      <c r="F1439" s="184" t="s">
        <v>1906</v>
      </c>
      <c r="G1439" s="185" t="s">
        <v>154</v>
      </c>
      <c r="H1439" s="186">
        <v>136.81</v>
      </c>
      <c r="I1439" s="187"/>
      <c r="J1439" s="188">
        <f>ROUND(I1439*H1439,2)</f>
        <v>0</v>
      </c>
      <c r="K1439" s="189"/>
      <c r="L1439" s="39"/>
      <c r="M1439" s="190" t="s">
        <v>1</v>
      </c>
      <c r="N1439" s="191" t="s">
        <v>39</v>
      </c>
      <c r="O1439" s="71"/>
      <c r="P1439" s="192">
        <f>O1439*H1439</f>
        <v>0</v>
      </c>
      <c r="Q1439" s="192">
        <v>1E-3</v>
      </c>
      <c r="R1439" s="192">
        <f>Q1439*H1439</f>
        <v>0.13681000000000001</v>
      </c>
      <c r="S1439" s="192">
        <v>3.1E-4</v>
      </c>
      <c r="T1439" s="193">
        <f>S1439*H1439</f>
        <v>4.24111E-2</v>
      </c>
      <c r="U1439" s="34"/>
      <c r="V1439" s="34"/>
      <c r="W1439" s="34"/>
      <c r="X1439" s="34"/>
      <c r="Y1439" s="34"/>
      <c r="Z1439" s="34"/>
      <c r="AA1439" s="34"/>
      <c r="AB1439" s="34"/>
      <c r="AC1439" s="34"/>
      <c r="AD1439" s="34"/>
      <c r="AE1439" s="34"/>
      <c r="AR1439" s="194" t="s">
        <v>232</v>
      </c>
      <c r="AT1439" s="194" t="s">
        <v>140</v>
      </c>
      <c r="AU1439" s="194" t="s">
        <v>145</v>
      </c>
      <c r="AY1439" s="17" t="s">
        <v>137</v>
      </c>
      <c r="BE1439" s="195">
        <f>IF(N1439="základní",J1439,0)</f>
        <v>0</v>
      </c>
      <c r="BF1439" s="195">
        <f>IF(N1439="snížená",J1439,0)</f>
        <v>0</v>
      </c>
      <c r="BG1439" s="195">
        <f>IF(N1439="zákl. přenesená",J1439,0)</f>
        <v>0</v>
      </c>
      <c r="BH1439" s="195">
        <f>IF(N1439="sníž. přenesená",J1439,0)</f>
        <v>0</v>
      </c>
      <c r="BI1439" s="195">
        <f>IF(N1439="nulová",J1439,0)</f>
        <v>0</v>
      </c>
      <c r="BJ1439" s="17" t="s">
        <v>145</v>
      </c>
      <c r="BK1439" s="195">
        <f>ROUND(I1439*H1439,2)</f>
        <v>0</v>
      </c>
      <c r="BL1439" s="17" t="s">
        <v>232</v>
      </c>
      <c r="BM1439" s="194" t="s">
        <v>1907</v>
      </c>
    </row>
    <row r="1440" spans="1:65" s="13" customFormat="1" ht="11.25" x14ac:dyDescent="0.2">
      <c r="B1440" s="196"/>
      <c r="C1440" s="197"/>
      <c r="D1440" s="198" t="s">
        <v>147</v>
      </c>
      <c r="E1440" s="199" t="s">
        <v>1</v>
      </c>
      <c r="F1440" s="200" t="s">
        <v>1897</v>
      </c>
      <c r="G1440" s="197"/>
      <c r="H1440" s="199" t="s">
        <v>1</v>
      </c>
      <c r="I1440" s="201"/>
      <c r="J1440" s="197"/>
      <c r="K1440" s="197"/>
      <c r="L1440" s="202"/>
      <c r="M1440" s="203"/>
      <c r="N1440" s="204"/>
      <c r="O1440" s="204"/>
      <c r="P1440" s="204"/>
      <c r="Q1440" s="204"/>
      <c r="R1440" s="204"/>
      <c r="S1440" s="204"/>
      <c r="T1440" s="205"/>
      <c r="AT1440" s="206" t="s">
        <v>147</v>
      </c>
      <c r="AU1440" s="206" t="s">
        <v>145</v>
      </c>
      <c r="AV1440" s="13" t="s">
        <v>78</v>
      </c>
      <c r="AW1440" s="13" t="s">
        <v>30</v>
      </c>
      <c r="AX1440" s="13" t="s">
        <v>73</v>
      </c>
      <c r="AY1440" s="206" t="s">
        <v>137</v>
      </c>
    </row>
    <row r="1441" spans="2:51" s="13" customFormat="1" ht="11.25" x14ac:dyDescent="0.2">
      <c r="B1441" s="196"/>
      <c r="C1441" s="197"/>
      <c r="D1441" s="198" t="s">
        <v>147</v>
      </c>
      <c r="E1441" s="199" t="s">
        <v>1</v>
      </c>
      <c r="F1441" s="200" t="s">
        <v>170</v>
      </c>
      <c r="G1441" s="197"/>
      <c r="H1441" s="199" t="s">
        <v>1</v>
      </c>
      <c r="I1441" s="201"/>
      <c r="J1441" s="197"/>
      <c r="K1441" s="197"/>
      <c r="L1441" s="202"/>
      <c r="M1441" s="203"/>
      <c r="N1441" s="204"/>
      <c r="O1441" s="204"/>
      <c r="P1441" s="204"/>
      <c r="Q1441" s="204"/>
      <c r="R1441" s="204"/>
      <c r="S1441" s="204"/>
      <c r="T1441" s="205"/>
      <c r="AT1441" s="206" t="s">
        <v>147</v>
      </c>
      <c r="AU1441" s="206" t="s">
        <v>145</v>
      </c>
      <c r="AV1441" s="13" t="s">
        <v>78</v>
      </c>
      <c r="AW1441" s="13" t="s">
        <v>30</v>
      </c>
      <c r="AX1441" s="13" t="s">
        <v>73</v>
      </c>
      <c r="AY1441" s="206" t="s">
        <v>137</v>
      </c>
    </row>
    <row r="1442" spans="2:51" s="14" customFormat="1" ht="11.25" x14ac:dyDescent="0.2">
      <c r="B1442" s="207"/>
      <c r="C1442" s="208"/>
      <c r="D1442" s="198" t="s">
        <v>147</v>
      </c>
      <c r="E1442" s="209" t="s">
        <v>1</v>
      </c>
      <c r="F1442" s="210" t="s">
        <v>171</v>
      </c>
      <c r="G1442" s="208"/>
      <c r="H1442" s="211">
        <v>3.3180000000000001</v>
      </c>
      <c r="I1442" s="212"/>
      <c r="J1442" s="208"/>
      <c r="K1442" s="208"/>
      <c r="L1442" s="213"/>
      <c r="M1442" s="214"/>
      <c r="N1442" s="215"/>
      <c r="O1442" s="215"/>
      <c r="P1442" s="215"/>
      <c r="Q1442" s="215"/>
      <c r="R1442" s="215"/>
      <c r="S1442" s="215"/>
      <c r="T1442" s="216"/>
      <c r="AT1442" s="217" t="s">
        <v>147</v>
      </c>
      <c r="AU1442" s="217" t="s">
        <v>145</v>
      </c>
      <c r="AV1442" s="14" t="s">
        <v>145</v>
      </c>
      <c r="AW1442" s="14" t="s">
        <v>30</v>
      </c>
      <c r="AX1442" s="14" t="s">
        <v>73</v>
      </c>
      <c r="AY1442" s="217" t="s">
        <v>137</v>
      </c>
    </row>
    <row r="1443" spans="2:51" s="13" customFormat="1" ht="11.25" x14ac:dyDescent="0.2">
      <c r="B1443" s="196"/>
      <c r="C1443" s="197"/>
      <c r="D1443" s="198" t="s">
        <v>147</v>
      </c>
      <c r="E1443" s="199" t="s">
        <v>1</v>
      </c>
      <c r="F1443" s="200" t="s">
        <v>172</v>
      </c>
      <c r="G1443" s="197"/>
      <c r="H1443" s="199" t="s">
        <v>1</v>
      </c>
      <c r="I1443" s="201"/>
      <c r="J1443" s="197"/>
      <c r="K1443" s="197"/>
      <c r="L1443" s="202"/>
      <c r="M1443" s="203"/>
      <c r="N1443" s="204"/>
      <c r="O1443" s="204"/>
      <c r="P1443" s="204"/>
      <c r="Q1443" s="204"/>
      <c r="R1443" s="204"/>
      <c r="S1443" s="204"/>
      <c r="T1443" s="205"/>
      <c r="AT1443" s="206" t="s">
        <v>147</v>
      </c>
      <c r="AU1443" s="206" t="s">
        <v>145</v>
      </c>
      <c r="AV1443" s="13" t="s">
        <v>78</v>
      </c>
      <c r="AW1443" s="13" t="s">
        <v>30</v>
      </c>
      <c r="AX1443" s="13" t="s">
        <v>73</v>
      </c>
      <c r="AY1443" s="206" t="s">
        <v>137</v>
      </c>
    </row>
    <row r="1444" spans="2:51" s="14" customFormat="1" ht="11.25" x14ac:dyDescent="0.2">
      <c r="B1444" s="207"/>
      <c r="C1444" s="208"/>
      <c r="D1444" s="198" t="s">
        <v>147</v>
      </c>
      <c r="E1444" s="209" t="s">
        <v>1</v>
      </c>
      <c r="F1444" s="210" t="s">
        <v>173</v>
      </c>
      <c r="G1444" s="208"/>
      <c r="H1444" s="211">
        <v>3.9660000000000002</v>
      </c>
      <c r="I1444" s="212"/>
      <c r="J1444" s="208"/>
      <c r="K1444" s="208"/>
      <c r="L1444" s="213"/>
      <c r="M1444" s="214"/>
      <c r="N1444" s="215"/>
      <c r="O1444" s="215"/>
      <c r="P1444" s="215"/>
      <c r="Q1444" s="215"/>
      <c r="R1444" s="215"/>
      <c r="S1444" s="215"/>
      <c r="T1444" s="216"/>
      <c r="AT1444" s="217" t="s">
        <v>147</v>
      </c>
      <c r="AU1444" s="217" t="s">
        <v>145</v>
      </c>
      <c r="AV1444" s="14" t="s">
        <v>145</v>
      </c>
      <c r="AW1444" s="14" t="s">
        <v>30</v>
      </c>
      <c r="AX1444" s="14" t="s">
        <v>73</v>
      </c>
      <c r="AY1444" s="217" t="s">
        <v>137</v>
      </c>
    </row>
    <row r="1445" spans="2:51" s="13" customFormat="1" ht="11.25" x14ac:dyDescent="0.2">
      <c r="B1445" s="196"/>
      <c r="C1445" s="197"/>
      <c r="D1445" s="198" t="s">
        <v>147</v>
      </c>
      <c r="E1445" s="199" t="s">
        <v>1</v>
      </c>
      <c r="F1445" s="200" t="s">
        <v>174</v>
      </c>
      <c r="G1445" s="197"/>
      <c r="H1445" s="199" t="s">
        <v>1</v>
      </c>
      <c r="I1445" s="201"/>
      <c r="J1445" s="197"/>
      <c r="K1445" s="197"/>
      <c r="L1445" s="202"/>
      <c r="M1445" s="203"/>
      <c r="N1445" s="204"/>
      <c r="O1445" s="204"/>
      <c r="P1445" s="204"/>
      <c r="Q1445" s="204"/>
      <c r="R1445" s="204"/>
      <c r="S1445" s="204"/>
      <c r="T1445" s="205"/>
      <c r="AT1445" s="206" t="s">
        <v>147</v>
      </c>
      <c r="AU1445" s="206" t="s">
        <v>145</v>
      </c>
      <c r="AV1445" s="13" t="s">
        <v>78</v>
      </c>
      <c r="AW1445" s="13" t="s">
        <v>30</v>
      </c>
      <c r="AX1445" s="13" t="s">
        <v>73</v>
      </c>
      <c r="AY1445" s="206" t="s">
        <v>137</v>
      </c>
    </row>
    <row r="1446" spans="2:51" s="14" customFormat="1" ht="11.25" x14ac:dyDescent="0.2">
      <c r="B1446" s="207"/>
      <c r="C1446" s="208"/>
      <c r="D1446" s="198" t="s">
        <v>147</v>
      </c>
      <c r="E1446" s="209" t="s">
        <v>1</v>
      </c>
      <c r="F1446" s="210" t="s">
        <v>175</v>
      </c>
      <c r="G1446" s="208"/>
      <c r="H1446" s="211">
        <v>21.07</v>
      </c>
      <c r="I1446" s="212"/>
      <c r="J1446" s="208"/>
      <c r="K1446" s="208"/>
      <c r="L1446" s="213"/>
      <c r="M1446" s="214"/>
      <c r="N1446" s="215"/>
      <c r="O1446" s="215"/>
      <c r="P1446" s="215"/>
      <c r="Q1446" s="215"/>
      <c r="R1446" s="215"/>
      <c r="S1446" s="215"/>
      <c r="T1446" s="216"/>
      <c r="AT1446" s="217" t="s">
        <v>147</v>
      </c>
      <c r="AU1446" s="217" t="s">
        <v>145</v>
      </c>
      <c r="AV1446" s="14" t="s">
        <v>145</v>
      </c>
      <c r="AW1446" s="14" t="s">
        <v>30</v>
      </c>
      <c r="AX1446" s="14" t="s">
        <v>73</v>
      </c>
      <c r="AY1446" s="217" t="s">
        <v>137</v>
      </c>
    </row>
    <row r="1447" spans="2:51" s="13" customFormat="1" ht="11.25" x14ac:dyDescent="0.2">
      <c r="B1447" s="196"/>
      <c r="C1447" s="197"/>
      <c r="D1447" s="198" t="s">
        <v>147</v>
      </c>
      <c r="E1447" s="199" t="s">
        <v>1</v>
      </c>
      <c r="F1447" s="200" t="s">
        <v>176</v>
      </c>
      <c r="G1447" s="197"/>
      <c r="H1447" s="199" t="s">
        <v>1</v>
      </c>
      <c r="I1447" s="201"/>
      <c r="J1447" s="197"/>
      <c r="K1447" s="197"/>
      <c r="L1447" s="202"/>
      <c r="M1447" s="203"/>
      <c r="N1447" s="204"/>
      <c r="O1447" s="204"/>
      <c r="P1447" s="204"/>
      <c r="Q1447" s="204"/>
      <c r="R1447" s="204"/>
      <c r="S1447" s="204"/>
      <c r="T1447" s="205"/>
      <c r="AT1447" s="206" t="s">
        <v>147</v>
      </c>
      <c r="AU1447" s="206" t="s">
        <v>145</v>
      </c>
      <c r="AV1447" s="13" t="s">
        <v>78</v>
      </c>
      <c r="AW1447" s="13" t="s">
        <v>30</v>
      </c>
      <c r="AX1447" s="13" t="s">
        <v>73</v>
      </c>
      <c r="AY1447" s="206" t="s">
        <v>137</v>
      </c>
    </row>
    <row r="1448" spans="2:51" s="14" customFormat="1" ht="11.25" x14ac:dyDescent="0.2">
      <c r="B1448" s="207"/>
      <c r="C1448" s="208"/>
      <c r="D1448" s="198" t="s">
        <v>147</v>
      </c>
      <c r="E1448" s="209" t="s">
        <v>1</v>
      </c>
      <c r="F1448" s="210" t="s">
        <v>177</v>
      </c>
      <c r="G1448" s="208"/>
      <c r="H1448" s="211">
        <v>12.760999999999999</v>
      </c>
      <c r="I1448" s="212"/>
      <c r="J1448" s="208"/>
      <c r="K1448" s="208"/>
      <c r="L1448" s="213"/>
      <c r="M1448" s="214"/>
      <c r="N1448" s="215"/>
      <c r="O1448" s="215"/>
      <c r="P1448" s="215"/>
      <c r="Q1448" s="215"/>
      <c r="R1448" s="215"/>
      <c r="S1448" s="215"/>
      <c r="T1448" s="216"/>
      <c r="AT1448" s="217" t="s">
        <v>147</v>
      </c>
      <c r="AU1448" s="217" t="s">
        <v>145</v>
      </c>
      <c r="AV1448" s="14" t="s">
        <v>145</v>
      </c>
      <c r="AW1448" s="14" t="s">
        <v>30</v>
      </c>
      <c r="AX1448" s="14" t="s">
        <v>73</v>
      </c>
      <c r="AY1448" s="217" t="s">
        <v>137</v>
      </c>
    </row>
    <row r="1449" spans="2:51" s="13" customFormat="1" ht="11.25" x14ac:dyDescent="0.2">
      <c r="B1449" s="196"/>
      <c r="C1449" s="197"/>
      <c r="D1449" s="198" t="s">
        <v>147</v>
      </c>
      <c r="E1449" s="199" t="s">
        <v>1</v>
      </c>
      <c r="F1449" s="200" t="s">
        <v>1898</v>
      </c>
      <c r="G1449" s="197"/>
      <c r="H1449" s="199" t="s">
        <v>1</v>
      </c>
      <c r="I1449" s="201"/>
      <c r="J1449" s="197"/>
      <c r="K1449" s="197"/>
      <c r="L1449" s="202"/>
      <c r="M1449" s="203"/>
      <c r="N1449" s="204"/>
      <c r="O1449" s="204"/>
      <c r="P1449" s="204"/>
      <c r="Q1449" s="204"/>
      <c r="R1449" s="204"/>
      <c r="S1449" s="204"/>
      <c r="T1449" s="205"/>
      <c r="AT1449" s="206" t="s">
        <v>147</v>
      </c>
      <c r="AU1449" s="206" t="s">
        <v>145</v>
      </c>
      <c r="AV1449" s="13" t="s">
        <v>78</v>
      </c>
      <c r="AW1449" s="13" t="s">
        <v>30</v>
      </c>
      <c r="AX1449" s="13" t="s">
        <v>73</v>
      </c>
      <c r="AY1449" s="206" t="s">
        <v>137</v>
      </c>
    </row>
    <row r="1450" spans="2:51" s="13" customFormat="1" ht="11.25" x14ac:dyDescent="0.2">
      <c r="B1450" s="196"/>
      <c r="C1450" s="197"/>
      <c r="D1450" s="198" t="s">
        <v>147</v>
      </c>
      <c r="E1450" s="199" t="s">
        <v>1</v>
      </c>
      <c r="F1450" s="200" t="s">
        <v>170</v>
      </c>
      <c r="G1450" s="197"/>
      <c r="H1450" s="199" t="s">
        <v>1</v>
      </c>
      <c r="I1450" s="201"/>
      <c r="J1450" s="197"/>
      <c r="K1450" s="197"/>
      <c r="L1450" s="202"/>
      <c r="M1450" s="203"/>
      <c r="N1450" s="204"/>
      <c r="O1450" s="204"/>
      <c r="P1450" s="204"/>
      <c r="Q1450" s="204"/>
      <c r="R1450" s="204"/>
      <c r="S1450" s="204"/>
      <c r="T1450" s="205"/>
      <c r="AT1450" s="206" t="s">
        <v>147</v>
      </c>
      <c r="AU1450" s="206" t="s">
        <v>145</v>
      </c>
      <c r="AV1450" s="13" t="s">
        <v>78</v>
      </c>
      <c r="AW1450" s="13" t="s">
        <v>30</v>
      </c>
      <c r="AX1450" s="13" t="s">
        <v>73</v>
      </c>
      <c r="AY1450" s="206" t="s">
        <v>137</v>
      </c>
    </row>
    <row r="1451" spans="2:51" s="14" customFormat="1" ht="11.25" x14ac:dyDescent="0.2">
      <c r="B1451" s="207"/>
      <c r="C1451" s="208"/>
      <c r="D1451" s="198" t="s">
        <v>147</v>
      </c>
      <c r="E1451" s="209" t="s">
        <v>1</v>
      </c>
      <c r="F1451" s="210" t="s">
        <v>205</v>
      </c>
      <c r="G1451" s="208"/>
      <c r="H1451" s="211">
        <v>17.463999999999999</v>
      </c>
      <c r="I1451" s="212"/>
      <c r="J1451" s="208"/>
      <c r="K1451" s="208"/>
      <c r="L1451" s="213"/>
      <c r="M1451" s="214"/>
      <c r="N1451" s="215"/>
      <c r="O1451" s="215"/>
      <c r="P1451" s="215"/>
      <c r="Q1451" s="215"/>
      <c r="R1451" s="215"/>
      <c r="S1451" s="215"/>
      <c r="T1451" s="216"/>
      <c r="AT1451" s="217" t="s">
        <v>147</v>
      </c>
      <c r="AU1451" s="217" t="s">
        <v>145</v>
      </c>
      <c r="AV1451" s="14" t="s">
        <v>145</v>
      </c>
      <c r="AW1451" s="14" t="s">
        <v>30</v>
      </c>
      <c r="AX1451" s="14" t="s">
        <v>73</v>
      </c>
      <c r="AY1451" s="217" t="s">
        <v>137</v>
      </c>
    </row>
    <row r="1452" spans="2:51" s="13" customFormat="1" ht="11.25" x14ac:dyDescent="0.2">
      <c r="B1452" s="196"/>
      <c r="C1452" s="197"/>
      <c r="D1452" s="198" t="s">
        <v>147</v>
      </c>
      <c r="E1452" s="199" t="s">
        <v>1</v>
      </c>
      <c r="F1452" s="200" t="s">
        <v>172</v>
      </c>
      <c r="G1452" s="197"/>
      <c r="H1452" s="199" t="s">
        <v>1</v>
      </c>
      <c r="I1452" s="201"/>
      <c r="J1452" s="197"/>
      <c r="K1452" s="197"/>
      <c r="L1452" s="202"/>
      <c r="M1452" s="203"/>
      <c r="N1452" s="204"/>
      <c r="O1452" s="204"/>
      <c r="P1452" s="204"/>
      <c r="Q1452" s="204"/>
      <c r="R1452" s="204"/>
      <c r="S1452" s="204"/>
      <c r="T1452" s="205"/>
      <c r="AT1452" s="206" t="s">
        <v>147</v>
      </c>
      <c r="AU1452" s="206" t="s">
        <v>145</v>
      </c>
      <c r="AV1452" s="13" t="s">
        <v>78</v>
      </c>
      <c r="AW1452" s="13" t="s">
        <v>30</v>
      </c>
      <c r="AX1452" s="13" t="s">
        <v>73</v>
      </c>
      <c r="AY1452" s="206" t="s">
        <v>137</v>
      </c>
    </row>
    <row r="1453" spans="2:51" s="14" customFormat="1" ht="22.5" x14ac:dyDescent="0.2">
      <c r="B1453" s="207"/>
      <c r="C1453" s="208"/>
      <c r="D1453" s="198" t="s">
        <v>147</v>
      </c>
      <c r="E1453" s="209" t="s">
        <v>1</v>
      </c>
      <c r="F1453" s="210" t="s">
        <v>206</v>
      </c>
      <c r="G1453" s="208"/>
      <c r="H1453" s="211">
        <v>25.422999999999998</v>
      </c>
      <c r="I1453" s="212"/>
      <c r="J1453" s="208"/>
      <c r="K1453" s="208"/>
      <c r="L1453" s="213"/>
      <c r="M1453" s="214"/>
      <c r="N1453" s="215"/>
      <c r="O1453" s="215"/>
      <c r="P1453" s="215"/>
      <c r="Q1453" s="215"/>
      <c r="R1453" s="215"/>
      <c r="S1453" s="215"/>
      <c r="T1453" s="216"/>
      <c r="AT1453" s="217" t="s">
        <v>147</v>
      </c>
      <c r="AU1453" s="217" t="s">
        <v>145</v>
      </c>
      <c r="AV1453" s="14" t="s">
        <v>145</v>
      </c>
      <c r="AW1453" s="14" t="s">
        <v>30</v>
      </c>
      <c r="AX1453" s="14" t="s">
        <v>73</v>
      </c>
      <c r="AY1453" s="217" t="s">
        <v>137</v>
      </c>
    </row>
    <row r="1454" spans="2:51" s="13" customFormat="1" ht="11.25" x14ac:dyDescent="0.2">
      <c r="B1454" s="196"/>
      <c r="C1454" s="197"/>
      <c r="D1454" s="198" t="s">
        <v>147</v>
      </c>
      <c r="E1454" s="199" t="s">
        <v>1</v>
      </c>
      <c r="F1454" s="200" t="s">
        <v>174</v>
      </c>
      <c r="G1454" s="197"/>
      <c r="H1454" s="199" t="s">
        <v>1</v>
      </c>
      <c r="I1454" s="201"/>
      <c r="J1454" s="197"/>
      <c r="K1454" s="197"/>
      <c r="L1454" s="202"/>
      <c r="M1454" s="203"/>
      <c r="N1454" s="204"/>
      <c r="O1454" s="204"/>
      <c r="P1454" s="204"/>
      <c r="Q1454" s="204"/>
      <c r="R1454" s="204"/>
      <c r="S1454" s="204"/>
      <c r="T1454" s="205"/>
      <c r="AT1454" s="206" t="s">
        <v>147</v>
      </c>
      <c r="AU1454" s="206" t="s">
        <v>145</v>
      </c>
      <c r="AV1454" s="13" t="s">
        <v>78</v>
      </c>
      <c r="AW1454" s="13" t="s">
        <v>30</v>
      </c>
      <c r="AX1454" s="13" t="s">
        <v>73</v>
      </c>
      <c r="AY1454" s="206" t="s">
        <v>137</v>
      </c>
    </row>
    <row r="1455" spans="2:51" s="14" customFormat="1" ht="22.5" x14ac:dyDescent="0.2">
      <c r="B1455" s="207"/>
      <c r="C1455" s="208"/>
      <c r="D1455" s="198" t="s">
        <v>147</v>
      </c>
      <c r="E1455" s="209" t="s">
        <v>1</v>
      </c>
      <c r="F1455" s="210" t="s">
        <v>207</v>
      </c>
      <c r="G1455" s="208"/>
      <c r="H1455" s="211">
        <v>49.56</v>
      </c>
      <c r="I1455" s="212"/>
      <c r="J1455" s="208"/>
      <c r="K1455" s="208"/>
      <c r="L1455" s="213"/>
      <c r="M1455" s="214"/>
      <c r="N1455" s="215"/>
      <c r="O1455" s="215"/>
      <c r="P1455" s="215"/>
      <c r="Q1455" s="215"/>
      <c r="R1455" s="215"/>
      <c r="S1455" s="215"/>
      <c r="T1455" s="216"/>
      <c r="AT1455" s="217" t="s">
        <v>147</v>
      </c>
      <c r="AU1455" s="217" t="s">
        <v>145</v>
      </c>
      <c r="AV1455" s="14" t="s">
        <v>145</v>
      </c>
      <c r="AW1455" s="14" t="s">
        <v>30</v>
      </c>
      <c r="AX1455" s="14" t="s">
        <v>73</v>
      </c>
      <c r="AY1455" s="217" t="s">
        <v>137</v>
      </c>
    </row>
    <row r="1456" spans="2:51" s="13" customFormat="1" ht="11.25" x14ac:dyDescent="0.2">
      <c r="B1456" s="196"/>
      <c r="C1456" s="197"/>
      <c r="D1456" s="198" t="s">
        <v>147</v>
      </c>
      <c r="E1456" s="199" t="s">
        <v>1</v>
      </c>
      <c r="F1456" s="200" t="s">
        <v>176</v>
      </c>
      <c r="G1456" s="197"/>
      <c r="H1456" s="199" t="s">
        <v>1</v>
      </c>
      <c r="I1456" s="201"/>
      <c r="J1456" s="197"/>
      <c r="K1456" s="197"/>
      <c r="L1456" s="202"/>
      <c r="M1456" s="203"/>
      <c r="N1456" s="204"/>
      <c r="O1456" s="204"/>
      <c r="P1456" s="204"/>
      <c r="Q1456" s="204"/>
      <c r="R1456" s="204"/>
      <c r="S1456" s="204"/>
      <c r="T1456" s="205"/>
      <c r="AT1456" s="206" t="s">
        <v>147</v>
      </c>
      <c r="AU1456" s="206" t="s">
        <v>145</v>
      </c>
      <c r="AV1456" s="13" t="s">
        <v>78</v>
      </c>
      <c r="AW1456" s="13" t="s">
        <v>30</v>
      </c>
      <c r="AX1456" s="13" t="s">
        <v>73</v>
      </c>
      <c r="AY1456" s="206" t="s">
        <v>137</v>
      </c>
    </row>
    <row r="1457" spans="1:65" s="14" customFormat="1" ht="11.25" x14ac:dyDescent="0.2">
      <c r="B1457" s="207"/>
      <c r="C1457" s="208"/>
      <c r="D1457" s="198" t="s">
        <v>147</v>
      </c>
      <c r="E1457" s="209" t="s">
        <v>1</v>
      </c>
      <c r="F1457" s="210" t="s">
        <v>208</v>
      </c>
      <c r="G1457" s="208"/>
      <c r="H1457" s="211">
        <v>39.072000000000003</v>
      </c>
      <c r="I1457" s="212"/>
      <c r="J1457" s="208"/>
      <c r="K1457" s="208"/>
      <c r="L1457" s="213"/>
      <c r="M1457" s="214"/>
      <c r="N1457" s="215"/>
      <c r="O1457" s="215"/>
      <c r="P1457" s="215"/>
      <c r="Q1457" s="215"/>
      <c r="R1457" s="215"/>
      <c r="S1457" s="215"/>
      <c r="T1457" s="216"/>
      <c r="AT1457" s="217" t="s">
        <v>147</v>
      </c>
      <c r="AU1457" s="217" t="s">
        <v>145</v>
      </c>
      <c r="AV1457" s="14" t="s">
        <v>145</v>
      </c>
      <c r="AW1457" s="14" t="s">
        <v>30</v>
      </c>
      <c r="AX1457" s="14" t="s">
        <v>73</v>
      </c>
      <c r="AY1457" s="217" t="s">
        <v>137</v>
      </c>
    </row>
    <row r="1458" spans="1:65" s="13" customFormat="1" ht="11.25" x14ac:dyDescent="0.2">
      <c r="B1458" s="196"/>
      <c r="C1458" s="197"/>
      <c r="D1458" s="198" t="s">
        <v>147</v>
      </c>
      <c r="E1458" s="199" t="s">
        <v>1</v>
      </c>
      <c r="F1458" s="200" t="s">
        <v>209</v>
      </c>
      <c r="G1458" s="197"/>
      <c r="H1458" s="199" t="s">
        <v>1</v>
      </c>
      <c r="I1458" s="201"/>
      <c r="J1458" s="197"/>
      <c r="K1458" s="197"/>
      <c r="L1458" s="202"/>
      <c r="M1458" s="203"/>
      <c r="N1458" s="204"/>
      <c r="O1458" s="204"/>
      <c r="P1458" s="204"/>
      <c r="Q1458" s="204"/>
      <c r="R1458" s="204"/>
      <c r="S1458" s="204"/>
      <c r="T1458" s="205"/>
      <c r="AT1458" s="206" t="s">
        <v>147</v>
      </c>
      <c r="AU1458" s="206" t="s">
        <v>145</v>
      </c>
      <c r="AV1458" s="13" t="s">
        <v>78</v>
      </c>
      <c r="AW1458" s="13" t="s">
        <v>30</v>
      </c>
      <c r="AX1458" s="13" t="s">
        <v>73</v>
      </c>
      <c r="AY1458" s="206" t="s">
        <v>137</v>
      </c>
    </row>
    <row r="1459" spans="1:65" s="14" customFormat="1" ht="11.25" x14ac:dyDescent="0.2">
      <c r="B1459" s="207"/>
      <c r="C1459" s="208"/>
      <c r="D1459" s="198" t="s">
        <v>147</v>
      </c>
      <c r="E1459" s="209" t="s">
        <v>1</v>
      </c>
      <c r="F1459" s="210" t="s">
        <v>210</v>
      </c>
      <c r="G1459" s="208"/>
      <c r="H1459" s="211">
        <v>-17.911999999999999</v>
      </c>
      <c r="I1459" s="212"/>
      <c r="J1459" s="208"/>
      <c r="K1459" s="208"/>
      <c r="L1459" s="213"/>
      <c r="M1459" s="214"/>
      <c r="N1459" s="215"/>
      <c r="O1459" s="215"/>
      <c r="P1459" s="215"/>
      <c r="Q1459" s="215"/>
      <c r="R1459" s="215"/>
      <c r="S1459" s="215"/>
      <c r="T1459" s="216"/>
      <c r="AT1459" s="217" t="s">
        <v>147</v>
      </c>
      <c r="AU1459" s="217" t="s">
        <v>145</v>
      </c>
      <c r="AV1459" s="14" t="s">
        <v>145</v>
      </c>
      <c r="AW1459" s="14" t="s">
        <v>30</v>
      </c>
      <c r="AX1459" s="14" t="s">
        <v>73</v>
      </c>
      <c r="AY1459" s="217" t="s">
        <v>137</v>
      </c>
    </row>
    <row r="1460" spans="1:65" s="13" customFormat="1" ht="11.25" x14ac:dyDescent="0.2">
      <c r="B1460" s="196"/>
      <c r="C1460" s="197"/>
      <c r="D1460" s="198" t="s">
        <v>147</v>
      </c>
      <c r="E1460" s="199" t="s">
        <v>1</v>
      </c>
      <c r="F1460" s="200" t="s">
        <v>1899</v>
      </c>
      <c r="G1460" s="197"/>
      <c r="H1460" s="199" t="s">
        <v>1</v>
      </c>
      <c r="I1460" s="201"/>
      <c r="J1460" s="197"/>
      <c r="K1460" s="197"/>
      <c r="L1460" s="202"/>
      <c r="M1460" s="203"/>
      <c r="N1460" s="204"/>
      <c r="O1460" s="204"/>
      <c r="P1460" s="204"/>
      <c r="Q1460" s="204"/>
      <c r="R1460" s="204"/>
      <c r="S1460" s="204"/>
      <c r="T1460" s="205"/>
      <c r="AT1460" s="206" t="s">
        <v>147</v>
      </c>
      <c r="AU1460" s="206" t="s">
        <v>145</v>
      </c>
      <c r="AV1460" s="13" t="s">
        <v>78</v>
      </c>
      <c r="AW1460" s="13" t="s">
        <v>30</v>
      </c>
      <c r="AX1460" s="13" t="s">
        <v>73</v>
      </c>
      <c r="AY1460" s="206" t="s">
        <v>137</v>
      </c>
    </row>
    <row r="1461" spans="1:65" s="14" customFormat="1" ht="11.25" x14ac:dyDescent="0.2">
      <c r="B1461" s="207"/>
      <c r="C1461" s="208"/>
      <c r="D1461" s="198" t="s">
        <v>147</v>
      </c>
      <c r="E1461" s="209" t="s">
        <v>1</v>
      </c>
      <c r="F1461" s="210" t="s">
        <v>210</v>
      </c>
      <c r="G1461" s="208"/>
      <c r="H1461" s="211">
        <v>-17.911999999999999</v>
      </c>
      <c r="I1461" s="212"/>
      <c r="J1461" s="208"/>
      <c r="K1461" s="208"/>
      <c r="L1461" s="213"/>
      <c r="M1461" s="214"/>
      <c r="N1461" s="215"/>
      <c r="O1461" s="215"/>
      <c r="P1461" s="215"/>
      <c r="Q1461" s="215"/>
      <c r="R1461" s="215"/>
      <c r="S1461" s="215"/>
      <c r="T1461" s="216"/>
      <c r="AT1461" s="217" t="s">
        <v>147</v>
      </c>
      <c r="AU1461" s="217" t="s">
        <v>145</v>
      </c>
      <c r="AV1461" s="14" t="s">
        <v>145</v>
      </c>
      <c r="AW1461" s="14" t="s">
        <v>30</v>
      </c>
      <c r="AX1461" s="14" t="s">
        <v>73</v>
      </c>
      <c r="AY1461" s="217" t="s">
        <v>137</v>
      </c>
    </row>
    <row r="1462" spans="1:65" s="15" customFormat="1" ht="11.25" x14ac:dyDescent="0.2">
      <c r="B1462" s="218"/>
      <c r="C1462" s="219"/>
      <c r="D1462" s="198" t="s">
        <v>147</v>
      </c>
      <c r="E1462" s="220" t="s">
        <v>1</v>
      </c>
      <c r="F1462" s="221" t="s">
        <v>150</v>
      </c>
      <c r="G1462" s="219"/>
      <c r="H1462" s="222">
        <v>136.81</v>
      </c>
      <c r="I1462" s="223"/>
      <c r="J1462" s="219"/>
      <c r="K1462" s="219"/>
      <c r="L1462" s="224"/>
      <c r="M1462" s="225"/>
      <c r="N1462" s="226"/>
      <c r="O1462" s="226"/>
      <c r="P1462" s="226"/>
      <c r="Q1462" s="226"/>
      <c r="R1462" s="226"/>
      <c r="S1462" s="226"/>
      <c r="T1462" s="227"/>
      <c r="AT1462" s="228" t="s">
        <v>147</v>
      </c>
      <c r="AU1462" s="228" t="s">
        <v>145</v>
      </c>
      <c r="AV1462" s="15" t="s">
        <v>144</v>
      </c>
      <c r="AW1462" s="15" t="s">
        <v>30</v>
      </c>
      <c r="AX1462" s="15" t="s">
        <v>78</v>
      </c>
      <c r="AY1462" s="228" t="s">
        <v>137</v>
      </c>
    </row>
    <row r="1463" spans="1:65" s="2" customFormat="1" ht="24.2" customHeight="1" x14ac:dyDescent="0.2">
      <c r="A1463" s="34"/>
      <c r="B1463" s="35"/>
      <c r="C1463" s="182" t="s">
        <v>1908</v>
      </c>
      <c r="D1463" s="182" t="s">
        <v>140</v>
      </c>
      <c r="E1463" s="183" t="s">
        <v>1909</v>
      </c>
      <c r="F1463" s="184" t="s">
        <v>1910</v>
      </c>
      <c r="G1463" s="185" t="s">
        <v>154</v>
      </c>
      <c r="H1463" s="186">
        <v>136.81</v>
      </c>
      <c r="I1463" s="187"/>
      <c r="J1463" s="188">
        <f>ROUND(I1463*H1463,2)</f>
        <v>0</v>
      </c>
      <c r="K1463" s="189"/>
      <c r="L1463" s="39"/>
      <c r="M1463" s="190" t="s">
        <v>1</v>
      </c>
      <c r="N1463" s="191" t="s">
        <v>39</v>
      </c>
      <c r="O1463" s="71"/>
      <c r="P1463" s="192">
        <f>O1463*H1463</f>
        <v>0</v>
      </c>
      <c r="Q1463" s="192">
        <v>0</v>
      </c>
      <c r="R1463" s="192">
        <f>Q1463*H1463</f>
        <v>0</v>
      </c>
      <c r="S1463" s="192">
        <v>0</v>
      </c>
      <c r="T1463" s="193">
        <f>S1463*H1463</f>
        <v>0</v>
      </c>
      <c r="U1463" s="34"/>
      <c r="V1463" s="34"/>
      <c r="W1463" s="34"/>
      <c r="X1463" s="34"/>
      <c r="Y1463" s="34"/>
      <c r="Z1463" s="34"/>
      <c r="AA1463" s="34"/>
      <c r="AB1463" s="34"/>
      <c r="AC1463" s="34"/>
      <c r="AD1463" s="34"/>
      <c r="AE1463" s="34"/>
      <c r="AR1463" s="194" t="s">
        <v>232</v>
      </c>
      <c r="AT1463" s="194" t="s">
        <v>140</v>
      </c>
      <c r="AU1463" s="194" t="s">
        <v>145</v>
      </c>
      <c r="AY1463" s="17" t="s">
        <v>137</v>
      </c>
      <c r="BE1463" s="195">
        <f>IF(N1463="základní",J1463,0)</f>
        <v>0</v>
      </c>
      <c r="BF1463" s="195">
        <f>IF(N1463="snížená",J1463,0)</f>
        <v>0</v>
      </c>
      <c r="BG1463" s="195">
        <f>IF(N1463="zákl. přenesená",J1463,0)</f>
        <v>0</v>
      </c>
      <c r="BH1463" s="195">
        <f>IF(N1463="sníž. přenesená",J1463,0)</f>
        <v>0</v>
      </c>
      <c r="BI1463" s="195">
        <f>IF(N1463="nulová",J1463,0)</f>
        <v>0</v>
      </c>
      <c r="BJ1463" s="17" t="s">
        <v>145</v>
      </c>
      <c r="BK1463" s="195">
        <f>ROUND(I1463*H1463,2)</f>
        <v>0</v>
      </c>
      <c r="BL1463" s="17" t="s">
        <v>232</v>
      </c>
      <c r="BM1463" s="194" t="s">
        <v>1911</v>
      </c>
    </row>
    <row r="1464" spans="1:65" s="13" customFormat="1" ht="11.25" x14ac:dyDescent="0.2">
      <c r="B1464" s="196"/>
      <c r="C1464" s="197"/>
      <c r="D1464" s="198" t="s">
        <v>147</v>
      </c>
      <c r="E1464" s="199" t="s">
        <v>1</v>
      </c>
      <c r="F1464" s="200" t="s">
        <v>1897</v>
      </c>
      <c r="G1464" s="197"/>
      <c r="H1464" s="199" t="s">
        <v>1</v>
      </c>
      <c r="I1464" s="201"/>
      <c r="J1464" s="197"/>
      <c r="K1464" s="197"/>
      <c r="L1464" s="202"/>
      <c r="M1464" s="203"/>
      <c r="N1464" s="204"/>
      <c r="O1464" s="204"/>
      <c r="P1464" s="204"/>
      <c r="Q1464" s="204"/>
      <c r="R1464" s="204"/>
      <c r="S1464" s="204"/>
      <c r="T1464" s="205"/>
      <c r="AT1464" s="206" t="s">
        <v>147</v>
      </c>
      <c r="AU1464" s="206" t="s">
        <v>145</v>
      </c>
      <c r="AV1464" s="13" t="s">
        <v>78</v>
      </c>
      <c r="AW1464" s="13" t="s">
        <v>30</v>
      </c>
      <c r="AX1464" s="13" t="s">
        <v>73</v>
      </c>
      <c r="AY1464" s="206" t="s">
        <v>137</v>
      </c>
    </row>
    <row r="1465" spans="1:65" s="13" customFormat="1" ht="11.25" x14ac:dyDescent="0.2">
      <c r="B1465" s="196"/>
      <c r="C1465" s="197"/>
      <c r="D1465" s="198" t="s">
        <v>147</v>
      </c>
      <c r="E1465" s="199" t="s">
        <v>1</v>
      </c>
      <c r="F1465" s="200" t="s">
        <v>170</v>
      </c>
      <c r="G1465" s="197"/>
      <c r="H1465" s="199" t="s">
        <v>1</v>
      </c>
      <c r="I1465" s="201"/>
      <c r="J1465" s="197"/>
      <c r="K1465" s="197"/>
      <c r="L1465" s="202"/>
      <c r="M1465" s="203"/>
      <c r="N1465" s="204"/>
      <c r="O1465" s="204"/>
      <c r="P1465" s="204"/>
      <c r="Q1465" s="204"/>
      <c r="R1465" s="204"/>
      <c r="S1465" s="204"/>
      <c r="T1465" s="205"/>
      <c r="AT1465" s="206" t="s">
        <v>147</v>
      </c>
      <c r="AU1465" s="206" t="s">
        <v>145</v>
      </c>
      <c r="AV1465" s="13" t="s">
        <v>78</v>
      </c>
      <c r="AW1465" s="13" t="s">
        <v>30</v>
      </c>
      <c r="AX1465" s="13" t="s">
        <v>73</v>
      </c>
      <c r="AY1465" s="206" t="s">
        <v>137</v>
      </c>
    </row>
    <row r="1466" spans="1:65" s="14" customFormat="1" ht="11.25" x14ac:dyDescent="0.2">
      <c r="B1466" s="207"/>
      <c r="C1466" s="208"/>
      <c r="D1466" s="198" t="s">
        <v>147</v>
      </c>
      <c r="E1466" s="209" t="s">
        <v>1</v>
      </c>
      <c r="F1466" s="210" t="s">
        <v>171</v>
      </c>
      <c r="G1466" s="208"/>
      <c r="H1466" s="211">
        <v>3.3180000000000001</v>
      </c>
      <c r="I1466" s="212"/>
      <c r="J1466" s="208"/>
      <c r="K1466" s="208"/>
      <c r="L1466" s="213"/>
      <c r="M1466" s="214"/>
      <c r="N1466" s="215"/>
      <c r="O1466" s="215"/>
      <c r="P1466" s="215"/>
      <c r="Q1466" s="215"/>
      <c r="R1466" s="215"/>
      <c r="S1466" s="215"/>
      <c r="T1466" s="216"/>
      <c r="AT1466" s="217" t="s">
        <v>147</v>
      </c>
      <c r="AU1466" s="217" t="s">
        <v>145</v>
      </c>
      <c r="AV1466" s="14" t="s">
        <v>145</v>
      </c>
      <c r="AW1466" s="14" t="s">
        <v>30</v>
      </c>
      <c r="AX1466" s="14" t="s">
        <v>73</v>
      </c>
      <c r="AY1466" s="217" t="s">
        <v>137</v>
      </c>
    </row>
    <row r="1467" spans="1:65" s="13" customFormat="1" ht="11.25" x14ac:dyDescent="0.2">
      <c r="B1467" s="196"/>
      <c r="C1467" s="197"/>
      <c r="D1467" s="198" t="s">
        <v>147</v>
      </c>
      <c r="E1467" s="199" t="s">
        <v>1</v>
      </c>
      <c r="F1467" s="200" t="s">
        <v>172</v>
      </c>
      <c r="G1467" s="197"/>
      <c r="H1467" s="199" t="s">
        <v>1</v>
      </c>
      <c r="I1467" s="201"/>
      <c r="J1467" s="197"/>
      <c r="K1467" s="197"/>
      <c r="L1467" s="202"/>
      <c r="M1467" s="203"/>
      <c r="N1467" s="204"/>
      <c r="O1467" s="204"/>
      <c r="P1467" s="204"/>
      <c r="Q1467" s="204"/>
      <c r="R1467" s="204"/>
      <c r="S1467" s="204"/>
      <c r="T1467" s="205"/>
      <c r="AT1467" s="206" t="s">
        <v>147</v>
      </c>
      <c r="AU1467" s="206" t="s">
        <v>145</v>
      </c>
      <c r="AV1467" s="13" t="s">
        <v>78</v>
      </c>
      <c r="AW1467" s="13" t="s">
        <v>30</v>
      </c>
      <c r="AX1467" s="13" t="s">
        <v>73</v>
      </c>
      <c r="AY1467" s="206" t="s">
        <v>137</v>
      </c>
    </row>
    <row r="1468" spans="1:65" s="14" customFormat="1" ht="11.25" x14ac:dyDescent="0.2">
      <c r="B1468" s="207"/>
      <c r="C1468" s="208"/>
      <c r="D1468" s="198" t="s">
        <v>147</v>
      </c>
      <c r="E1468" s="209" t="s">
        <v>1</v>
      </c>
      <c r="F1468" s="210" t="s">
        <v>173</v>
      </c>
      <c r="G1468" s="208"/>
      <c r="H1468" s="211">
        <v>3.9660000000000002</v>
      </c>
      <c r="I1468" s="212"/>
      <c r="J1468" s="208"/>
      <c r="K1468" s="208"/>
      <c r="L1468" s="213"/>
      <c r="M1468" s="214"/>
      <c r="N1468" s="215"/>
      <c r="O1468" s="215"/>
      <c r="P1468" s="215"/>
      <c r="Q1468" s="215"/>
      <c r="R1468" s="215"/>
      <c r="S1468" s="215"/>
      <c r="T1468" s="216"/>
      <c r="AT1468" s="217" t="s">
        <v>147</v>
      </c>
      <c r="AU1468" s="217" t="s">
        <v>145</v>
      </c>
      <c r="AV1468" s="14" t="s">
        <v>145</v>
      </c>
      <c r="AW1468" s="14" t="s">
        <v>30</v>
      </c>
      <c r="AX1468" s="14" t="s">
        <v>73</v>
      </c>
      <c r="AY1468" s="217" t="s">
        <v>137</v>
      </c>
    </row>
    <row r="1469" spans="1:65" s="13" customFormat="1" ht="11.25" x14ac:dyDescent="0.2">
      <c r="B1469" s="196"/>
      <c r="C1469" s="197"/>
      <c r="D1469" s="198" t="s">
        <v>147</v>
      </c>
      <c r="E1469" s="199" t="s">
        <v>1</v>
      </c>
      <c r="F1469" s="200" t="s">
        <v>174</v>
      </c>
      <c r="G1469" s="197"/>
      <c r="H1469" s="199" t="s">
        <v>1</v>
      </c>
      <c r="I1469" s="201"/>
      <c r="J1469" s="197"/>
      <c r="K1469" s="197"/>
      <c r="L1469" s="202"/>
      <c r="M1469" s="203"/>
      <c r="N1469" s="204"/>
      <c r="O1469" s="204"/>
      <c r="P1469" s="204"/>
      <c r="Q1469" s="204"/>
      <c r="R1469" s="204"/>
      <c r="S1469" s="204"/>
      <c r="T1469" s="205"/>
      <c r="AT1469" s="206" t="s">
        <v>147</v>
      </c>
      <c r="AU1469" s="206" t="s">
        <v>145</v>
      </c>
      <c r="AV1469" s="13" t="s">
        <v>78</v>
      </c>
      <c r="AW1469" s="13" t="s">
        <v>30</v>
      </c>
      <c r="AX1469" s="13" t="s">
        <v>73</v>
      </c>
      <c r="AY1469" s="206" t="s">
        <v>137</v>
      </c>
    </row>
    <row r="1470" spans="1:65" s="14" customFormat="1" ht="11.25" x14ac:dyDescent="0.2">
      <c r="B1470" s="207"/>
      <c r="C1470" s="208"/>
      <c r="D1470" s="198" t="s">
        <v>147</v>
      </c>
      <c r="E1470" s="209" t="s">
        <v>1</v>
      </c>
      <c r="F1470" s="210" t="s">
        <v>175</v>
      </c>
      <c r="G1470" s="208"/>
      <c r="H1470" s="211">
        <v>21.07</v>
      </c>
      <c r="I1470" s="212"/>
      <c r="J1470" s="208"/>
      <c r="K1470" s="208"/>
      <c r="L1470" s="213"/>
      <c r="M1470" s="214"/>
      <c r="N1470" s="215"/>
      <c r="O1470" s="215"/>
      <c r="P1470" s="215"/>
      <c r="Q1470" s="215"/>
      <c r="R1470" s="215"/>
      <c r="S1470" s="215"/>
      <c r="T1470" s="216"/>
      <c r="AT1470" s="217" t="s">
        <v>147</v>
      </c>
      <c r="AU1470" s="217" t="s">
        <v>145</v>
      </c>
      <c r="AV1470" s="14" t="s">
        <v>145</v>
      </c>
      <c r="AW1470" s="14" t="s">
        <v>30</v>
      </c>
      <c r="AX1470" s="14" t="s">
        <v>73</v>
      </c>
      <c r="AY1470" s="217" t="s">
        <v>137</v>
      </c>
    </row>
    <row r="1471" spans="1:65" s="13" customFormat="1" ht="11.25" x14ac:dyDescent="0.2">
      <c r="B1471" s="196"/>
      <c r="C1471" s="197"/>
      <c r="D1471" s="198" t="s">
        <v>147</v>
      </c>
      <c r="E1471" s="199" t="s">
        <v>1</v>
      </c>
      <c r="F1471" s="200" t="s">
        <v>176</v>
      </c>
      <c r="G1471" s="197"/>
      <c r="H1471" s="199" t="s">
        <v>1</v>
      </c>
      <c r="I1471" s="201"/>
      <c r="J1471" s="197"/>
      <c r="K1471" s="197"/>
      <c r="L1471" s="202"/>
      <c r="M1471" s="203"/>
      <c r="N1471" s="204"/>
      <c r="O1471" s="204"/>
      <c r="P1471" s="204"/>
      <c r="Q1471" s="204"/>
      <c r="R1471" s="204"/>
      <c r="S1471" s="204"/>
      <c r="T1471" s="205"/>
      <c r="AT1471" s="206" t="s">
        <v>147</v>
      </c>
      <c r="AU1471" s="206" t="s">
        <v>145</v>
      </c>
      <c r="AV1471" s="13" t="s">
        <v>78</v>
      </c>
      <c r="AW1471" s="13" t="s">
        <v>30</v>
      </c>
      <c r="AX1471" s="13" t="s">
        <v>73</v>
      </c>
      <c r="AY1471" s="206" t="s">
        <v>137</v>
      </c>
    </row>
    <row r="1472" spans="1:65" s="14" customFormat="1" ht="11.25" x14ac:dyDescent="0.2">
      <c r="B1472" s="207"/>
      <c r="C1472" s="208"/>
      <c r="D1472" s="198" t="s">
        <v>147</v>
      </c>
      <c r="E1472" s="209" t="s">
        <v>1</v>
      </c>
      <c r="F1472" s="210" t="s">
        <v>177</v>
      </c>
      <c r="G1472" s="208"/>
      <c r="H1472" s="211">
        <v>12.760999999999999</v>
      </c>
      <c r="I1472" s="212"/>
      <c r="J1472" s="208"/>
      <c r="K1472" s="208"/>
      <c r="L1472" s="213"/>
      <c r="M1472" s="214"/>
      <c r="N1472" s="215"/>
      <c r="O1472" s="215"/>
      <c r="P1472" s="215"/>
      <c r="Q1472" s="215"/>
      <c r="R1472" s="215"/>
      <c r="S1472" s="215"/>
      <c r="T1472" s="216"/>
      <c r="AT1472" s="217" t="s">
        <v>147</v>
      </c>
      <c r="AU1472" s="217" t="s">
        <v>145</v>
      </c>
      <c r="AV1472" s="14" t="s">
        <v>145</v>
      </c>
      <c r="AW1472" s="14" t="s">
        <v>30</v>
      </c>
      <c r="AX1472" s="14" t="s">
        <v>73</v>
      </c>
      <c r="AY1472" s="217" t="s">
        <v>137</v>
      </c>
    </row>
    <row r="1473" spans="1:65" s="13" customFormat="1" ht="11.25" x14ac:dyDescent="0.2">
      <c r="B1473" s="196"/>
      <c r="C1473" s="197"/>
      <c r="D1473" s="198" t="s">
        <v>147</v>
      </c>
      <c r="E1473" s="199" t="s">
        <v>1</v>
      </c>
      <c r="F1473" s="200" t="s">
        <v>1898</v>
      </c>
      <c r="G1473" s="197"/>
      <c r="H1473" s="199" t="s">
        <v>1</v>
      </c>
      <c r="I1473" s="201"/>
      <c r="J1473" s="197"/>
      <c r="K1473" s="197"/>
      <c r="L1473" s="202"/>
      <c r="M1473" s="203"/>
      <c r="N1473" s="204"/>
      <c r="O1473" s="204"/>
      <c r="P1473" s="204"/>
      <c r="Q1473" s="204"/>
      <c r="R1473" s="204"/>
      <c r="S1473" s="204"/>
      <c r="T1473" s="205"/>
      <c r="AT1473" s="206" t="s">
        <v>147</v>
      </c>
      <c r="AU1473" s="206" t="s">
        <v>145</v>
      </c>
      <c r="AV1473" s="13" t="s">
        <v>78</v>
      </c>
      <c r="AW1473" s="13" t="s">
        <v>30</v>
      </c>
      <c r="AX1473" s="13" t="s">
        <v>73</v>
      </c>
      <c r="AY1473" s="206" t="s">
        <v>137</v>
      </c>
    </row>
    <row r="1474" spans="1:65" s="13" customFormat="1" ht="11.25" x14ac:dyDescent="0.2">
      <c r="B1474" s="196"/>
      <c r="C1474" s="197"/>
      <c r="D1474" s="198" t="s">
        <v>147</v>
      </c>
      <c r="E1474" s="199" t="s">
        <v>1</v>
      </c>
      <c r="F1474" s="200" t="s">
        <v>170</v>
      </c>
      <c r="G1474" s="197"/>
      <c r="H1474" s="199" t="s">
        <v>1</v>
      </c>
      <c r="I1474" s="201"/>
      <c r="J1474" s="197"/>
      <c r="K1474" s="197"/>
      <c r="L1474" s="202"/>
      <c r="M1474" s="203"/>
      <c r="N1474" s="204"/>
      <c r="O1474" s="204"/>
      <c r="P1474" s="204"/>
      <c r="Q1474" s="204"/>
      <c r="R1474" s="204"/>
      <c r="S1474" s="204"/>
      <c r="T1474" s="205"/>
      <c r="AT1474" s="206" t="s">
        <v>147</v>
      </c>
      <c r="AU1474" s="206" t="s">
        <v>145</v>
      </c>
      <c r="AV1474" s="13" t="s">
        <v>78</v>
      </c>
      <c r="AW1474" s="13" t="s">
        <v>30</v>
      </c>
      <c r="AX1474" s="13" t="s">
        <v>73</v>
      </c>
      <c r="AY1474" s="206" t="s">
        <v>137</v>
      </c>
    </row>
    <row r="1475" spans="1:65" s="14" customFormat="1" ht="11.25" x14ac:dyDescent="0.2">
      <c r="B1475" s="207"/>
      <c r="C1475" s="208"/>
      <c r="D1475" s="198" t="s">
        <v>147</v>
      </c>
      <c r="E1475" s="209" t="s">
        <v>1</v>
      </c>
      <c r="F1475" s="210" t="s">
        <v>205</v>
      </c>
      <c r="G1475" s="208"/>
      <c r="H1475" s="211">
        <v>17.463999999999999</v>
      </c>
      <c r="I1475" s="212"/>
      <c r="J1475" s="208"/>
      <c r="K1475" s="208"/>
      <c r="L1475" s="213"/>
      <c r="M1475" s="214"/>
      <c r="N1475" s="215"/>
      <c r="O1475" s="215"/>
      <c r="P1475" s="215"/>
      <c r="Q1475" s="215"/>
      <c r="R1475" s="215"/>
      <c r="S1475" s="215"/>
      <c r="T1475" s="216"/>
      <c r="AT1475" s="217" t="s">
        <v>147</v>
      </c>
      <c r="AU1475" s="217" t="s">
        <v>145</v>
      </c>
      <c r="AV1475" s="14" t="s">
        <v>145</v>
      </c>
      <c r="AW1475" s="14" t="s">
        <v>30</v>
      </c>
      <c r="AX1475" s="14" t="s">
        <v>73</v>
      </c>
      <c r="AY1475" s="217" t="s">
        <v>137</v>
      </c>
    </row>
    <row r="1476" spans="1:65" s="13" customFormat="1" ht="11.25" x14ac:dyDescent="0.2">
      <c r="B1476" s="196"/>
      <c r="C1476" s="197"/>
      <c r="D1476" s="198" t="s">
        <v>147</v>
      </c>
      <c r="E1476" s="199" t="s">
        <v>1</v>
      </c>
      <c r="F1476" s="200" t="s">
        <v>172</v>
      </c>
      <c r="G1476" s="197"/>
      <c r="H1476" s="199" t="s">
        <v>1</v>
      </c>
      <c r="I1476" s="201"/>
      <c r="J1476" s="197"/>
      <c r="K1476" s="197"/>
      <c r="L1476" s="202"/>
      <c r="M1476" s="203"/>
      <c r="N1476" s="204"/>
      <c r="O1476" s="204"/>
      <c r="P1476" s="204"/>
      <c r="Q1476" s="204"/>
      <c r="R1476" s="204"/>
      <c r="S1476" s="204"/>
      <c r="T1476" s="205"/>
      <c r="AT1476" s="206" t="s">
        <v>147</v>
      </c>
      <c r="AU1476" s="206" t="s">
        <v>145</v>
      </c>
      <c r="AV1476" s="13" t="s">
        <v>78</v>
      </c>
      <c r="AW1476" s="13" t="s">
        <v>30</v>
      </c>
      <c r="AX1476" s="13" t="s">
        <v>73</v>
      </c>
      <c r="AY1476" s="206" t="s">
        <v>137</v>
      </c>
    </row>
    <row r="1477" spans="1:65" s="14" customFormat="1" ht="22.5" x14ac:dyDescent="0.2">
      <c r="B1477" s="207"/>
      <c r="C1477" s="208"/>
      <c r="D1477" s="198" t="s">
        <v>147</v>
      </c>
      <c r="E1477" s="209" t="s">
        <v>1</v>
      </c>
      <c r="F1477" s="210" t="s">
        <v>206</v>
      </c>
      <c r="G1477" s="208"/>
      <c r="H1477" s="211">
        <v>25.422999999999998</v>
      </c>
      <c r="I1477" s="212"/>
      <c r="J1477" s="208"/>
      <c r="K1477" s="208"/>
      <c r="L1477" s="213"/>
      <c r="M1477" s="214"/>
      <c r="N1477" s="215"/>
      <c r="O1477" s="215"/>
      <c r="P1477" s="215"/>
      <c r="Q1477" s="215"/>
      <c r="R1477" s="215"/>
      <c r="S1477" s="215"/>
      <c r="T1477" s="216"/>
      <c r="AT1477" s="217" t="s">
        <v>147</v>
      </c>
      <c r="AU1477" s="217" t="s">
        <v>145</v>
      </c>
      <c r="AV1477" s="14" t="s">
        <v>145</v>
      </c>
      <c r="AW1477" s="14" t="s">
        <v>30</v>
      </c>
      <c r="AX1477" s="14" t="s">
        <v>73</v>
      </c>
      <c r="AY1477" s="217" t="s">
        <v>137</v>
      </c>
    </row>
    <row r="1478" spans="1:65" s="13" customFormat="1" ht="11.25" x14ac:dyDescent="0.2">
      <c r="B1478" s="196"/>
      <c r="C1478" s="197"/>
      <c r="D1478" s="198" t="s">
        <v>147</v>
      </c>
      <c r="E1478" s="199" t="s">
        <v>1</v>
      </c>
      <c r="F1478" s="200" t="s">
        <v>174</v>
      </c>
      <c r="G1478" s="197"/>
      <c r="H1478" s="199" t="s">
        <v>1</v>
      </c>
      <c r="I1478" s="201"/>
      <c r="J1478" s="197"/>
      <c r="K1478" s="197"/>
      <c r="L1478" s="202"/>
      <c r="M1478" s="203"/>
      <c r="N1478" s="204"/>
      <c r="O1478" s="204"/>
      <c r="P1478" s="204"/>
      <c r="Q1478" s="204"/>
      <c r="R1478" s="204"/>
      <c r="S1478" s="204"/>
      <c r="T1478" s="205"/>
      <c r="AT1478" s="206" t="s">
        <v>147</v>
      </c>
      <c r="AU1478" s="206" t="s">
        <v>145</v>
      </c>
      <c r="AV1478" s="13" t="s">
        <v>78</v>
      </c>
      <c r="AW1478" s="13" t="s">
        <v>30</v>
      </c>
      <c r="AX1478" s="13" t="s">
        <v>73</v>
      </c>
      <c r="AY1478" s="206" t="s">
        <v>137</v>
      </c>
    </row>
    <row r="1479" spans="1:65" s="14" customFormat="1" ht="22.5" x14ac:dyDescent="0.2">
      <c r="B1479" s="207"/>
      <c r="C1479" s="208"/>
      <c r="D1479" s="198" t="s">
        <v>147</v>
      </c>
      <c r="E1479" s="209" t="s">
        <v>1</v>
      </c>
      <c r="F1479" s="210" t="s">
        <v>207</v>
      </c>
      <c r="G1479" s="208"/>
      <c r="H1479" s="211">
        <v>49.56</v>
      </c>
      <c r="I1479" s="212"/>
      <c r="J1479" s="208"/>
      <c r="K1479" s="208"/>
      <c r="L1479" s="213"/>
      <c r="M1479" s="214"/>
      <c r="N1479" s="215"/>
      <c r="O1479" s="215"/>
      <c r="P1479" s="215"/>
      <c r="Q1479" s="215"/>
      <c r="R1479" s="215"/>
      <c r="S1479" s="215"/>
      <c r="T1479" s="216"/>
      <c r="AT1479" s="217" t="s">
        <v>147</v>
      </c>
      <c r="AU1479" s="217" t="s">
        <v>145</v>
      </c>
      <c r="AV1479" s="14" t="s">
        <v>145</v>
      </c>
      <c r="AW1479" s="14" t="s">
        <v>30</v>
      </c>
      <c r="AX1479" s="14" t="s">
        <v>73</v>
      </c>
      <c r="AY1479" s="217" t="s">
        <v>137</v>
      </c>
    </row>
    <row r="1480" spans="1:65" s="13" customFormat="1" ht="11.25" x14ac:dyDescent="0.2">
      <c r="B1480" s="196"/>
      <c r="C1480" s="197"/>
      <c r="D1480" s="198" t="s">
        <v>147</v>
      </c>
      <c r="E1480" s="199" t="s">
        <v>1</v>
      </c>
      <c r="F1480" s="200" t="s">
        <v>176</v>
      </c>
      <c r="G1480" s="197"/>
      <c r="H1480" s="199" t="s">
        <v>1</v>
      </c>
      <c r="I1480" s="201"/>
      <c r="J1480" s="197"/>
      <c r="K1480" s="197"/>
      <c r="L1480" s="202"/>
      <c r="M1480" s="203"/>
      <c r="N1480" s="204"/>
      <c r="O1480" s="204"/>
      <c r="P1480" s="204"/>
      <c r="Q1480" s="204"/>
      <c r="R1480" s="204"/>
      <c r="S1480" s="204"/>
      <c r="T1480" s="205"/>
      <c r="AT1480" s="206" t="s">
        <v>147</v>
      </c>
      <c r="AU1480" s="206" t="s">
        <v>145</v>
      </c>
      <c r="AV1480" s="13" t="s">
        <v>78</v>
      </c>
      <c r="AW1480" s="13" t="s">
        <v>30</v>
      </c>
      <c r="AX1480" s="13" t="s">
        <v>73</v>
      </c>
      <c r="AY1480" s="206" t="s">
        <v>137</v>
      </c>
    </row>
    <row r="1481" spans="1:65" s="14" customFormat="1" ht="11.25" x14ac:dyDescent="0.2">
      <c r="B1481" s="207"/>
      <c r="C1481" s="208"/>
      <c r="D1481" s="198" t="s">
        <v>147</v>
      </c>
      <c r="E1481" s="209" t="s">
        <v>1</v>
      </c>
      <c r="F1481" s="210" t="s">
        <v>208</v>
      </c>
      <c r="G1481" s="208"/>
      <c r="H1481" s="211">
        <v>39.072000000000003</v>
      </c>
      <c r="I1481" s="212"/>
      <c r="J1481" s="208"/>
      <c r="K1481" s="208"/>
      <c r="L1481" s="213"/>
      <c r="M1481" s="214"/>
      <c r="N1481" s="215"/>
      <c r="O1481" s="215"/>
      <c r="P1481" s="215"/>
      <c r="Q1481" s="215"/>
      <c r="R1481" s="215"/>
      <c r="S1481" s="215"/>
      <c r="T1481" s="216"/>
      <c r="AT1481" s="217" t="s">
        <v>147</v>
      </c>
      <c r="AU1481" s="217" t="s">
        <v>145</v>
      </c>
      <c r="AV1481" s="14" t="s">
        <v>145</v>
      </c>
      <c r="AW1481" s="14" t="s">
        <v>30</v>
      </c>
      <c r="AX1481" s="14" t="s">
        <v>73</v>
      </c>
      <c r="AY1481" s="217" t="s">
        <v>137</v>
      </c>
    </row>
    <row r="1482" spans="1:65" s="13" customFormat="1" ht="11.25" x14ac:dyDescent="0.2">
      <c r="B1482" s="196"/>
      <c r="C1482" s="197"/>
      <c r="D1482" s="198" t="s">
        <v>147</v>
      </c>
      <c r="E1482" s="199" t="s">
        <v>1</v>
      </c>
      <c r="F1482" s="200" t="s">
        <v>209</v>
      </c>
      <c r="G1482" s="197"/>
      <c r="H1482" s="199" t="s">
        <v>1</v>
      </c>
      <c r="I1482" s="201"/>
      <c r="J1482" s="197"/>
      <c r="K1482" s="197"/>
      <c r="L1482" s="202"/>
      <c r="M1482" s="203"/>
      <c r="N1482" s="204"/>
      <c r="O1482" s="204"/>
      <c r="P1482" s="204"/>
      <c r="Q1482" s="204"/>
      <c r="R1482" s="204"/>
      <c r="S1482" s="204"/>
      <c r="T1482" s="205"/>
      <c r="AT1482" s="206" t="s">
        <v>147</v>
      </c>
      <c r="AU1482" s="206" t="s">
        <v>145</v>
      </c>
      <c r="AV1482" s="13" t="s">
        <v>78</v>
      </c>
      <c r="AW1482" s="13" t="s">
        <v>30</v>
      </c>
      <c r="AX1482" s="13" t="s">
        <v>73</v>
      </c>
      <c r="AY1482" s="206" t="s">
        <v>137</v>
      </c>
    </row>
    <row r="1483" spans="1:65" s="14" customFormat="1" ht="11.25" x14ac:dyDescent="0.2">
      <c r="B1483" s="207"/>
      <c r="C1483" s="208"/>
      <c r="D1483" s="198" t="s">
        <v>147</v>
      </c>
      <c r="E1483" s="209" t="s">
        <v>1</v>
      </c>
      <c r="F1483" s="210" t="s">
        <v>210</v>
      </c>
      <c r="G1483" s="208"/>
      <c r="H1483" s="211">
        <v>-17.911999999999999</v>
      </c>
      <c r="I1483" s="212"/>
      <c r="J1483" s="208"/>
      <c r="K1483" s="208"/>
      <c r="L1483" s="213"/>
      <c r="M1483" s="214"/>
      <c r="N1483" s="215"/>
      <c r="O1483" s="215"/>
      <c r="P1483" s="215"/>
      <c r="Q1483" s="215"/>
      <c r="R1483" s="215"/>
      <c r="S1483" s="215"/>
      <c r="T1483" s="216"/>
      <c r="AT1483" s="217" t="s">
        <v>147</v>
      </c>
      <c r="AU1483" s="217" t="s">
        <v>145</v>
      </c>
      <c r="AV1483" s="14" t="s">
        <v>145</v>
      </c>
      <c r="AW1483" s="14" t="s">
        <v>30</v>
      </c>
      <c r="AX1483" s="14" t="s">
        <v>73</v>
      </c>
      <c r="AY1483" s="217" t="s">
        <v>137</v>
      </c>
    </row>
    <row r="1484" spans="1:65" s="13" customFormat="1" ht="11.25" x14ac:dyDescent="0.2">
      <c r="B1484" s="196"/>
      <c r="C1484" s="197"/>
      <c r="D1484" s="198" t="s">
        <v>147</v>
      </c>
      <c r="E1484" s="199" t="s">
        <v>1</v>
      </c>
      <c r="F1484" s="200" t="s">
        <v>1899</v>
      </c>
      <c r="G1484" s="197"/>
      <c r="H1484" s="199" t="s">
        <v>1</v>
      </c>
      <c r="I1484" s="201"/>
      <c r="J1484" s="197"/>
      <c r="K1484" s="197"/>
      <c r="L1484" s="202"/>
      <c r="M1484" s="203"/>
      <c r="N1484" s="204"/>
      <c r="O1484" s="204"/>
      <c r="P1484" s="204"/>
      <c r="Q1484" s="204"/>
      <c r="R1484" s="204"/>
      <c r="S1484" s="204"/>
      <c r="T1484" s="205"/>
      <c r="AT1484" s="206" t="s">
        <v>147</v>
      </c>
      <c r="AU1484" s="206" t="s">
        <v>145</v>
      </c>
      <c r="AV1484" s="13" t="s">
        <v>78</v>
      </c>
      <c r="AW1484" s="13" t="s">
        <v>30</v>
      </c>
      <c r="AX1484" s="13" t="s">
        <v>73</v>
      </c>
      <c r="AY1484" s="206" t="s">
        <v>137</v>
      </c>
    </row>
    <row r="1485" spans="1:65" s="14" customFormat="1" ht="11.25" x14ac:dyDescent="0.2">
      <c r="B1485" s="207"/>
      <c r="C1485" s="208"/>
      <c r="D1485" s="198" t="s">
        <v>147</v>
      </c>
      <c r="E1485" s="209" t="s">
        <v>1</v>
      </c>
      <c r="F1485" s="210" t="s">
        <v>210</v>
      </c>
      <c r="G1485" s="208"/>
      <c r="H1485" s="211">
        <v>-17.911999999999999</v>
      </c>
      <c r="I1485" s="212"/>
      <c r="J1485" s="208"/>
      <c r="K1485" s="208"/>
      <c r="L1485" s="213"/>
      <c r="M1485" s="214"/>
      <c r="N1485" s="215"/>
      <c r="O1485" s="215"/>
      <c r="P1485" s="215"/>
      <c r="Q1485" s="215"/>
      <c r="R1485" s="215"/>
      <c r="S1485" s="215"/>
      <c r="T1485" s="216"/>
      <c r="AT1485" s="217" t="s">
        <v>147</v>
      </c>
      <c r="AU1485" s="217" t="s">
        <v>145</v>
      </c>
      <c r="AV1485" s="14" t="s">
        <v>145</v>
      </c>
      <c r="AW1485" s="14" t="s">
        <v>30</v>
      </c>
      <c r="AX1485" s="14" t="s">
        <v>73</v>
      </c>
      <c r="AY1485" s="217" t="s">
        <v>137</v>
      </c>
    </row>
    <row r="1486" spans="1:65" s="15" customFormat="1" ht="11.25" x14ac:dyDescent="0.2">
      <c r="B1486" s="218"/>
      <c r="C1486" s="219"/>
      <c r="D1486" s="198" t="s">
        <v>147</v>
      </c>
      <c r="E1486" s="220" t="s">
        <v>1</v>
      </c>
      <c r="F1486" s="221" t="s">
        <v>150</v>
      </c>
      <c r="G1486" s="219"/>
      <c r="H1486" s="222">
        <v>136.81</v>
      </c>
      <c r="I1486" s="223"/>
      <c r="J1486" s="219"/>
      <c r="K1486" s="219"/>
      <c r="L1486" s="224"/>
      <c r="M1486" s="225"/>
      <c r="N1486" s="226"/>
      <c r="O1486" s="226"/>
      <c r="P1486" s="226"/>
      <c r="Q1486" s="226"/>
      <c r="R1486" s="226"/>
      <c r="S1486" s="226"/>
      <c r="T1486" s="227"/>
      <c r="AT1486" s="228" t="s">
        <v>147</v>
      </c>
      <c r="AU1486" s="228" t="s">
        <v>145</v>
      </c>
      <c r="AV1486" s="15" t="s">
        <v>144</v>
      </c>
      <c r="AW1486" s="15" t="s">
        <v>30</v>
      </c>
      <c r="AX1486" s="15" t="s">
        <v>78</v>
      </c>
      <c r="AY1486" s="228" t="s">
        <v>137</v>
      </c>
    </row>
    <row r="1487" spans="1:65" s="2" customFormat="1" ht="24.2" customHeight="1" x14ac:dyDescent="0.2">
      <c r="A1487" s="34"/>
      <c r="B1487" s="35"/>
      <c r="C1487" s="182" t="s">
        <v>1912</v>
      </c>
      <c r="D1487" s="182" t="s">
        <v>140</v>
      </c>
      <c r="E1487" s="183" t="s">
        <v>1913</v>
      </c>
      <c r="F1487" s="184" t="s">
        <v>1914</v>
      </c>
      <c r="G1487" s="185" t="s">
        <v>161</v>
      </c>
      <c r="H1487" s="186">
        <v>50</v>
      </c>
      <c r="I1487" s="187"/>
      <c r="J1487" s="188">
        <f>ROUND(I1487*H1487,2)</f>
        <v>0</v>
      </c>
      <c r="K1487" s="189"/>
      <c r="L1487" s="39"/>
      <c r="M1487" s="190" t="s">
        <v>1</v>
      </c>
      <c r="N1487" s="191" t="s">
        <v>39</v>
      </c>
      <c r="O1487" s="71"/>
      <c r="P1487" s="192">
        <f>O1487*H1487</f>
        <v>0</v>
      </c>
      <c r="Q1487" s="192">
        <v>1.0000000000000001E-5</v>
      </c>
      <c r="R1487" s="192">
        <f>Q1487*H1487</f>
        <v>5.0000000000000001E-4</v>
      </c>
      <c r="S1487" s="192">
        <v>0</v>
      </c>
      <c r="T1487" s="193">
        <f>S1487*H1487</f>
        <v>0</v>
      </c>
      <c r="U1487" s="34"/>
      <c r="V1487" s="34"/>
      <c r="W1487" s="34"/>
      <c r="X1487" s="34"/>
      <c r="Y1487" s="34"/>
      <c r="Z1487" s="34"/>
      <c r="AA1487" s="34"/>
      <c r="AB1487" s="34"/>
      <c r="AC1487" s="34"/>
      <c r="AD1487" s="34"/>
      <c r="AE1487" s="34"/>
      <c r="AR1487" s="194" t="s">
        <v>232</v>
      </c>
      <c r="AT1487" s="194" t="s">
        <v>140</v>
      </c>
      <c r="AU1487" s="194" t="s">
        <v>145</v>
      </c>
      <c r="AY1487" s="17" t="s">
        <v>137</v>
      </c>
      <c r="BE1487" s="195">
        <f>IF(N1487="základní",J1487,0)</f>
        <v>0</v>
      </c>
      <c r="BF1487" s="195">
        <f>IF(N1487="snížená",J1487,0)</f>
        <v>0</v>
      </c>
      <c r="BG1487" s="195">
        <f>IF(N1487="zákl. přenesená",J1487,0)</f>
        <v>0</v>
      </c>
      <c r="BH1487" s="195">
        <f>IF(N1487="sníž. přenesená",J1487,0)</f>
        <v>0</v>
      </c>
      <c r="BI1487" s="195">
        <f>IF(N1487="nulová",J1487,0)</f>
        <v>0</v>
      </c>
      <c r="BJ1487" s="17" t="s">
        <v>145</v>
      </c>
      <c r="BK1487" s="195">
        <f>ROUND(I1487*H1487,2)</f>
        <v>0</v>
      </c>
      <c r="BL1487" s="17" t="s">
        <v>232</v>
      </c>
      <c r="BM1487" s="194" t="s">
        <v>1915</v>
      </c>
    </row>
    <row r="1488" spans="1:65" s="13" customFormat="1" ht="11.25" x14ac:dyDescent="0.2">
      <c r="B1488" s="196"/>
      <c r="C1488" s="197"/>
      <c r="D1488" s="198" t="s">
        <v>147</v>
      </c>
      <c r="E1488" s="199" t="s">
        <v>1</v>
      </c>
      <c r="F1488" s="200" t="s">
        <v>1916</v>
      </c>
      <c r="G1488" s="197"/>
      <c r="H1488" s="199" t="s">
        <v>1</v>
      </c>
      <c r="I1488" s="201"/>
      <c r="J1488" s="197"/>
      <c r="K1488" s="197"/>
      <c r="L1488" s="202"/>
      <c r="M1488" s="203"/>
      <c r="N1488" s="204"/>
      <c r="O1488" s="204"/>
      <c r="P1488" s="204"/>
      <c r="Q1488" s="204"/>
      <c r="R1488" s="204"/>
      <c r="S1488" s="204"/>
      <c r="T1488" s="205"/>
      <c r="AT1488" s="206" t="s">
        <v>147</v>
      </c>
      <c r="AU1488" s="206" t="s">
        <v>145</v>
      </c>
      <c r="AV1488" s="13" t="s">
        <v>78</v>
      </c>
      <c r="AW1488" s="13" t="s">
        <v>30</v>
      </c>
      <c r="AX1488" s="13" t="s">
        <v>73</v>
      </c>
      <c r="AY1488" s="206" t="s">
        <v>137</v>
      </c>
    </row>
    <row r="1489" spans="1:65" s="14" customFormat="1" ht="11.25" x14ac:dyDescent="0.2">
      <c r="B1489" s="207"/>
      <c r="C1489" s="208"/>
      <c r="D1489" s="198" t="s">
        <v>147</v>
      </c>
      <c r="E1489" s="209" t="s">
        <v>1</v>
      </c>
      <c r="F1489" s="210" t="s">
        <v>408</v>
      </c>
      <c r="G1489" s="208"/>
      <c r="H1489" s="211">
        <v>50</v>
      </c>
      <c r="I1489" s="212"/>
      <c r="J1489" s="208"/>
      <c r="K1489" s="208"/>
      <c r="L1489" s="213"/>
      <c r="M1489" s="214"/>
      <c r="N1489" s="215"/>
      <c r="O1489" s="215"/>
      <c r="P1489" s="215"/>
      <c r="Q1489" s="215"/>
      <c r="R1489" s="215"/>
      <c r="S1489" s="215"/>
      <c r="T1489" s="216"/>
      <c r="AT1489" s="217" t="s">
        <v>147</v>
      </c>
      <c r="AU1489" s="217" t="s">
        <v>145</v>
      </c>
      <c r="AV1489" s="14" t="s">
        <v>145</v>
      </c>
      <c r="AW1489" s="14" t="s">
        <v>30</v>
      </c>
      <c r="AX1489" s="14" t="s">
        <v>78</v>
      </c>
      <c r="AY1489" s="217" t="s">
        <v>137</v>
      </c>
    </row>
    <row r="1490" spans="1:65" s="2" customFormat="1" ht="16.5" customHeight="1" x14ac:dyDescent="0.2">
      <c r="A1490" s="34"/>
      <c r="B1490" s="35"/>
      <c r="C1490" s="182" t="s">
        <v>1917</v>
      </c>
      <c r="D1490" s="182" t="s">
        <v>140</v>
      </c>
      <c r="E1490" s="183" t="s">
        <v>1918</v>
      </c>
      <c r="F1490" s="184" t="s">
        <v>1919</v>
      </c>
      <c r="G1490" s="185" t="s">
        <v>154</v>
      </c>
      <c r="H1490" s="186">
        <v>41.115000000000002</v>
      </c>
      <c r="I1490" s="187"/>
      <c r="J1490" s="188">
        <f>ROUND(I1490*H1490,2)</f>
        <v>0</v>
      </c>
      <c r="K1490" s="189"/>
      <c r="L1490" s="39"/>
      <c r="M1490" s="190" t="s">
        <v>1</v>
      </c>
      <c r="N1490" s="191" t="s">
        <v>39</v>
      </c>
      <c r="O1490" s="71"/>
      <c r="P1490" s="192">
        <f>O1490*H1490</f>
        <v>0</v>
      </c>
      <c r="Q1490" s="192">
        <v>0</v>
      </c>
      <c r="R1490" s="192">
        <f>Q1490*H1490</f>
        <v>0</v>
      </c>
      <c r="S1490" s="192">
        <v>3.0000000000000001E-5</v>
      </c>
      <c r="T1490" s="193">
        <f>S1490*H1490</f>
        <v>1.2334500000000001E-3</v>
      </c>
      <c r="U1490" s="34"/>
      <c r="V1490" s="34"/>
      <c r="W1490" s="34"/>
      <c r="X1490" s="34"/>
      <c r="Y1490" s="34"/>
      <c r="Z1490" s="34"/>
      <c r="AA1490" s="34"/>
      <c r="AB1490" s="34"/>
      <c r="AC1490" s="34"/>
      <c r="AD1490" s="34"/>
      <c r="AE1490" s="34"/>
      <c r="AR1490" s="194" t="s">
        <v>232</v>
      </c>
      <c r="AT1490" s="194" t="s">
        <v>140</v>
      </c>
      <c r="AU1490" s="194" t="s">
        <v>145</v>
      </c>
      <c r="AY1490" s="17" t="s">
        <v>137</v>
      </c>
      <c r="BE1490" s="195">
        <f>IF(N1490="základní",J1490,0)</f>
        <v>0</v>
      </c>
      <c r="BF1490" s="195">
        <f>IF(N1490="snížená",J1490,0)</f>
        <v>0</v>
      </c>
      <c r="BG1490" s="195">
        <f>IF(N1490="zákl. přenesená",J1490,0)</f>
        <v>0</v>
      </c>
      <c r="BH1490" s="195">
        <f>IF(N1490="sníž. přenesená",J1490,0)</f>
        <v>0</v>
      </c>
      <c r="BI1490" s="195">
        <f>IF(N1490="nulová",J1490,0)</f>
        <v>0</v>
      </c>
      <c r="BJ1490" s="17" t="s">
        <v>145</v>
      </c>
      <c r="BK1490" s="195">
        <f>ROUND(I1490*H1490,2)</f>
        <v>0</v>
      </c>
      <c r="BL1490" s="17" t="s">
        <v>232</v>
      </c>
      <c r="BM1490" s="194" t="s">
        <v>1920</v>
      </c>
    </row>
    <row r="1491" spans="1:65" s="13" customFormat="1" ht="11.25" x14ac:dyDescent="0.2">
      <c r="B1491" s="196"/>
      <c r="C1491" s="197"/>
      <c r="D1491" s="198" t="s">
        <v>147</v>
      </c>
      <c r="E1491" s="199" t="s">
        <v>1</v>
      </c>
      <c r="F1491" s="200" t="s">
        <v>170</v>
      </c>
      <c r="G1491" s="197"/>
      <c r="H1491" s="199" t="s">
        <v>1</v>
      </c>
      <c r="I1491" s="201"/>
      <c r="J1491" s="197"/>
      <c r="K1491" s="197"/>
      <c r="L1491" s="202"/>
      <c r="M1491" s="203"/>
      <c r="N1491" s="204"/>
      <c r="O1491" s="204"/>
      <c r="P1491" s="204"/>
      <c r="Q1491" s="204"/>
      <c r="R1491" s="204"/>
      <c r="S1491" s="204"/>
      <c r="T1491" s="205"/>
      <c r="AT1491" s="206" t="s">
        <v>147</v>
      </c>
      <c r="AU1491" s="206" t="s">
        <v>145</v>
      </c>
      <c r="AV1491" s="13" t="s">
        <v>78</v>
      </c>
      <c r="AW1491" s="13" t="s">
        <v>30</v>
      </c>
      <c r="AX1491" s="13" t="s">
        <v>73</v>
      </c>
      <c r="AY1491" s="206" t="s">
        <v>137</v>
      </c>
    </row>
    <row r="1492" spans="1:65" s="14" customFormat="1" ht="11.25" x14ac:dyDescent="0.2">
      <c r="B1492" s="207"/>
      <c r="C1492" s="208"/>
      <c r="D1492" s="198" t="s">
        <v>147</v>
      </c>
      <c r="E1492" s="209" t="s">
        <v>1</v>
      </c>
      <c r="F1492" s="210" t="s">
        <v>171</v>
      </c>
      <c r="G1492" s="208"/>
      <c r="H1492" s="211">
        <v>3.3180000000000001</v>
      </c>
      <c r="I1492" s="212"/>
      <c r="J1492" s="208"/>
      <c r="K1492" s="208"/>
      <c r="L1492" s="213"/>
      <c r="M1492" s="214"/>
      <c r="N1492" s="215"/>
      <c r="O1492" s="215"/>
      <c r="P1492" s="215"/>
      <c r="Q1492" s="215"/>
      <c r="R1492" s="215"/>
      <c r="S1492" s="215"/>
      <c r="T1492" s="216"/>
      <c r="AT1492" s="217" t="s">
        <v>147</v>
      </c>
      <c r="AU1492" s="217" t="s">
        <v>145</v>
      </c>
      <c r="AV1492" s="14" t="s">
        <v>145</v>
      </c>
      <c r="AW1492" s="14" t="s">
        <v>30</v>
      </c>
      <c r="AX1492" s="14" t="s">
        <v>73</v>
      </c>
      <c r="AY1492" s="217" t="s">
        <v>137</v>
      </c>
    </row>
    <row r="1493" spans="1:65" s="13" customFormat="1" ht="11.25" x14ac:dyDescent="0.2">
      <c r="B1493" s="196"/>
      <c r="C1493" s="197"/>
      <c r="D1493" s="198" t="s">
        <v>147</v>
      </c>
      <c r="E1493" s="199" t="s">
        <v>1</v>
      </c>
      <c r="F1493" s="200" t="s">
        <v>172</v>
      </c>
      <c r="G1493" s="197"/>
      <c r="H1493" s="199" t="s">
        <v>1</v>
      </c>
      <c r="I1493" s="201"/>
      <c r="J1493" s="197"/>
      <c r="K1493" s="197"/>
      <c r="L1493" s="202"/>
      <c r="M1493" s="203"/>
      <c r="N1493" s="204"/>
      <c r="O1493" s="204"/>
      <c r="P1493" s="204"/>
      <c r="Q1493" s="204"/>
      <c r="R1493" s="204"/>
      <c r="S1493" s="204"/>
      <c r="T1493" s="205"/>
      <c r="AT1493" s="206" t="s">
        <v>147</v>
      </c>
      <c r="AU1493" s="206" t="s">
        <v>145</v>
      </c>
      <c r="AV1493" s="13" t="s">
        <v>78</v>
      </c>
      <c r="AW1493" s="13" t="s">
        <v>30</v>
      </c>
      <c r="AX1493" s="13" t="s">
        <v>73</v>
      </c>
      <c r="AY1493" s="206" t="s">
        <v>137</v>
      </c>
    </row>
    <row r="1494" spans="1:65" s="14" customFormat="1" ht="11.25" x14ac:dyDescent="0.2">
      <c r="B1494" s="207"/>
      <c r="C1494" s="208"/>
      <c r="D1494" s="198" t="s">
        <v>147</v>
      </c>
      <c r="E1494" s="209" t="s">
        <v>1</v>
      </c>
      <c r="F1494" s="210" t="s">
        <v>173</v>
      </c>
      <c r="G1494" s="208"/>
      <c r="H1494" s="211">
        <v>3.9660000000000002</v>
      </c>
      <c r="I1494" s="212"/>
      <c r="J1494" s="208"/>
      <c r="K1494" s="208"/>
      <c r="L1494" s="213"/>
      <c r="M1494" s="214"/>
      <c r="N1494" s="215"/>
      <c r="O1494" s="215"/>
      <c r="P1494" s="215"/>
      <c r="Q1494" s="215"/>
      <c r="R1494" s="215"/>
      <c r="S1494" s="215"/>
      <c r="T1494" s="216"/>
      <c r="AT1494" s="217" t="s">
        <v>147</v>
      </c>
      <c r="AU1494" s="217" t="s">
        <v>145</v>
      </c>
      <c r="AV1494" s="14" t="s">
        <v>145</v>
      </c>
      <c r="AW1494" s="14" t="s">
        <v>30</v>
      </c>
      <c r="AX1494" s="14" t="s">
        <v>73</v>
      </c>
      <c r="AY1494" s="217" t="s">
        <v>137</v>
      </c>
    </row>
    <row r="1495" spans="1:65" s="13" customFormat="1" ht="11.25" x14ac:dyDescent="0.2">
      <c r="B1495" s="196"/>
      <c r="C1495" s="197"/>
      <c r="D1495" s="198" t="s">
        <v>147</v>
      </c>
      <c r="E1495" s="199" t="s">
        <v>1</v>
      </c>
      <c r="F1495" s="200" t="s">
        <v>174</v>
      </c>
      <c r="G1495" s="197"/>
      <c r="H1495" s="199" t="s">
        <v>1</v>
      </c>
      <c r="I1495" s="201"/>
      <c r="J1495" s="197"/>
      <c r="K1495" s="197"/>
      <c r="L1495" s="202"/>
      <c r="M1495" s="203"/>
      <c r="N1495" s="204"/>
      <c r="O1495" s="204"/>
      <c r="P1495" s="204"/>
      <c r="Q1495" s="204"/>
      <c r="R1495" s="204"/>
      <c r="S1495" s="204"/>
      <c r="T1495" s="205"/>
      <c r="AT1495" s="206" t="s">
        <v>147</v>
      </c>
      <c r="AU1495" s="206" t="s">
        <v>145</v>
      </c>
      <c r="AV1495" s="13" t="s">
        <v>78</v>
      </c>
      <c r="AW1495" s="13" t="s">
        <v>30</v>
      </c>
      <c r="AX1495" s="13" t="s">
        <v>73</v>
      </c>
      <c r="AY1495" s="206" t="s">
        <v>137</v>
      </c>
    </row>
    <row r="1496" spans="1:65" s="14" customFormat="1" ht="11.25" x14ac:dyDescent="0.2">
      <c r="B1496" s="207"/>
      <c r="C1496" s="208"/>
      <c r="D1496" s="198" t="s">
        <v>147</v>
      </c>
      <c r="E1496" s="209" t="s">
        <v>1</v>
      </c>
      <c r="F1496" s="210" t="s">
        <v>175</v>
      </c>
      <c r="G1496" s="208"/>
      <c r="H1496" s="211">
        <v>21.07</v>
      </c>
      <c r="I1496" s="212"/>
      <c r="J1496" s="208"/>
      <c r="K1496" s="208"/>
      <c r="L1496" s="213"/>
      <c r="M1496" s="214"/>
      <c r="N1496" s="215"/>
      <c r="O1496" s="215"/>
      <c r="P1496" s="215"/>
      <c r="Q1496" s="215"/>
      <c r="R1496" s="215"/>
      <c r="S1496" s="215"/>
      <c r="T1496" s="216"/>
      <c r="AT1496" s="217" t="s">
        <v>147</v>
      </c>
      <c r="AU1496" s="217" t="s">
        <v>145</v>
      </c>
      <c r="AV1496" s="14" t="s">
        <v>145</v>
      </c>
      <c r="AW1496" s="14" t="s">
        <v>30</v>
      </c>
      <c r="AX1496" s="14" t="s">
        <v>73</v>
      </c>
      <c r="AY1496" s="217" t="s">
        <v>137</v>
      </c>
    </row>
    <row r="1497" spans="1:65" s="13" customFormat="1" ht="11.25" x14ac:dyDescent="0.2">
      <c r="B1497" s="196"/>
      <c r="C1497" s="197"/>
      <c r="D1497" s="198" t="s">
        <v>147</v>
      </c>
      <c r="E1497" s="199" t="s">
        <v>1</v>
      </c>
      <c r="F1497" s="200" t="s">
        <v>176</v>
      </c>
      <c r="G1497" s="197"/>
      <c r="H1497" s="199" t="s">
        <v>1</v>
      </c>
      <c r="I1497" s="201"/>
      <c r="J1497" s="197"/>
      <c r="K1497" s="197"/>
      <c r="L1497" s="202"/>
      <c r="M1497" s="203"/>
      <c r="N1497" s="204"/>
      <c r="O1497" s="204"/>
      <c r="P1497" s="204"/>
      <c r="Q1497" s="204"/>
      <c r="R1497" s="204"/>
      <c r="S1497" s="204"/>
      <c r="T1497" s="205"/>
      <c r="AT1497" s="206" t="s">
        <v>147</v>
      </c>
      <c r="AU1497" s="206" t="s">
        <v>145</v>
      </c>
      <c r="AV1497" s="13" t="s">
        <v>78</v>
      </c>
      <c r="AW1497" s="13" t="s">
        <v>30</v>
      </c>
      <c r="AX1497" s="13" t="s">
        <v>73</v>
      </c>
      <c r="AY1497" s="206" t="s">
        <v>137</v>
      </c>
    </row>
    <row r="1498" spans="1:65" s="14" customFormat="1" ht="11.25" x14ac:dyDescent="0.2">
      <c r="B1498" s="207"/>
      <c r="C1498" s="208"/>
      <c r="D1498" s="198" t="s">
        <v>147</v>
      </c>
      <c r="E1498" s="209" t="s">
        <v>1</v>
      </c>
      <c r="F1498" s="210" t="s">
        <v>177</v>
      </c>
      <c r="G1498" s="208"/>
      <c r="H1498" s="211">
        <v>12.760999999999999</v>
      </c>
      <c r="I1498" s="212"/>
      <c r="J1498" s="208"/>
      <c r="K1498" s="208"/>
      <c r="L1498" s="213"/>
      <c r="M1498" s="214"/>
      <c r="N1498" s="215"/>
      <c r="O1498" s="215"/>
      <c r="P1498" s="215"/>
      <c r="Q1498" s="215"/>
      <c r="R1498" s="215"/>
      <c r="S1498" s="215"/>
      <c r="T1498" s="216"/>
      <c r="AT1498" s="217" t="s">
        <v>147</v>
      </c>
      <c r="AU1498" s="217" t="s">
        <v>145</v>
      </c>
      <c r="AV1498" s="14" t="s">
        <v>145</v>
      </c>
      <c r="AW1498" s="14" t="s">
        <v>30</v>
      </c>
      <c r="AX1498" s="14" t="s">
        <v>73</v>
      </c>
      <c r="AY1498" s="217" t="s">
        <v>137</v>
      </c>
    </row>
    <row r="1499" spans="1:65" s="15" customFormat="1" ht="11.25" x14ac:dyDescent="0.2">
      <c r="B1499" s="218"/>
      <c r="C1499" s="219"/>
      <c r="D1499" s="198" t="s">
        <v>147</v>
      </c>
      <c r="E1499" s="220" t="s">
        <v>1</v>
      </c>
      <c r="F1499" s="221" t="s">
        <v>150</v>
      </c>
      <c r="G1499" s="219"/>
      <c r="H1499" s="222">
        <v>41.114999999999995</v>
      </c>
      <c r="I1499" s="223"/>
      <c r="J1499" s="219"/>
      <c r="K1499" s="219"/>
      <c r="L1499" s="224"/>
      <c r="M1499" s="225"/>
      <c r="N1499" s="226"/>
      <c r="O1499" s="226"/>
      <c r="P1499" s="226"/>
      <c r="Q1499" s="226"/>
      <c r="R1499" s="226"/>
      <c r="S1499" s="226"/>
      <c r="T1499" s="227"/>
      <c r="AT1499" s="228" t="s">
        <v>147</v>
      </c>
      <c r="AU1499" s="228" t="s">
        <v>145</v>
      </c>
      <c r="AV1499" s="15" t="s">
        <v>144</v>
      </c>
      <c r="AW1499" s="15" t="s">
        <v>30</v>
      </c>
      <c r="AX1499" s="15" t="s">
        <v>78</v>
      </c>
      <c r="AY1499" s="228" t="s">
        <v>137</v>
      </c>
    </row>
    <row r="1500" spans="1:65" s="2" customFormat="1" ht="16.5" customHeight="1" x14ac:dyDescent="0.2">
      <c r="A1500" s="34"/>
      <c r="B1500" s="35"/>
      <c r="C1500" s="229" t="s">
        <v>1921</v>
      </c>
      <c r="D1500" s="229" t="s">
        <v>416</v>
      </c>
      <c r="E1500" s="230" t="s">
        <v>1922</v>
      </c>
      <c r="F1500" s="231" t="s">
        <v>1923</v>
      </c>
      <c r="G1500" s="232" t="s">
        <v>154</v>
      </c>
      <c r="H1500" s="233">
        <v>43.170999999999999</v>
      </c>
      <c r="I1500" s="234"/>
      <c r="J1500" s="235">
        <f>ROUND(I1500*H1500,2)</f>
        <v>0</v>
      </c>
      <c r="K1500" s="236"/>
      <c r="L1500" s="237"/>
      <c r="M1500" s="238" t="s">
        <v>1</v>
      </c>
      <c r="N1500" s="239" t="s">
        <v>39</v>
      </c>
      <c r="O1500" s="71"/>
      <c r="P1500" s="192">
        <f>O1500*H1500</f>
        <v>0</v>
      </c>
      <c r="Q1500" s="192">
        <v>1.0000000000000001E-5</v>
      </c>
      <c r="R1500" s="192">
        <f>Q1500*H1500</f>
        <v>4.3171000000000003E-4</v>
      </c>
      <c r="S1500" s="192">
        <v>0</v>
      </c>
      <c r="T1500" s="193">
        <f>S1500*H1500</f>
        <v>0</v>
      </c>
      <c r="U1500" s="34"/>
      <c r="V1500" s="34"/>
      <c r="W1500" s="34"/>
      <c r="X1500" s="34"/>
      <c r="Y1500" s="34"/>
      <c r="Z1500" s="34"/>
      <c r="AA1500" s="34"/>
      <c r="AB1500" s="34"/>
      <c r="AC1500" s="34"/>
      <c r="AD1500" s="34"/>
      <c r="AE1500" s="34"/>
      <c r="AR1500" s="194" t="s">
        <v>306</v>
      </c>
      <c r="AT1500" s="194" t="s">
        <v>416</v>
      </c>
      <c r="AU1500" s="194" t="s">
        <v>145</v>
      </c>
      <c r="AY1500" s="17" t="s">
        <v>137</v>
      </c>
      <c r="BE1500" s="195">
        <f>IF(N1500="základní",J1500,0)</f>
        <v>0</v>
      </c>
      <c r="BF1500" s="195">
        <f>IF(N1500="snížená",J1500,0)</f>
        <v>0</v>
      </c>
      <c r="BG1500" s="195">
        <f>IF(N1500="zákl. přenesená",J1500,0)</f>
        <v>0</v>
      </c>
      <c r="BH1500" s="195">
        <f>IF(N1500="sníž. přenesená",J1500,0)</f>
        <v>0</v>
      </c>
      <c r="BI1500" s="195">
        <f>IF(N1500="nulová",J1500,0)</f>
        <v>0</v>
      </c>
      <c r="BJ1500" s="17" t="s">
        <v>145</v>
      </c>
      <c r="BK1500" s="195">
        <f>ROUND(I1500*H1500,2)</f>
        <v>0</v>
      </c>
      <c r="BL1500" s="17" t="s">
        <v>232</v>
      </c>
      <c r="BM1500" s="194" t="s">
        <v>1924</v>
      </c>
    </row>
    <row r="1501" spans="1:65" s="14" customFormat="1" ht="11.25" x14ac:dyDescent="0.2">
      <c r="B1501" s="207"/>
      <c r="C1501" s="208"/>
      <c r="D1501" s="198" t="s">
        <v>147</v>
      </c>
      <c r="E1501" s="208"/>
      <c r="F1501" s="210" t="s">
        <v>1925</v>
      </c>
      <c r="G1501" s="208"/>
      <c r="H1501" s="211">
        <v>43.170999999999999</v>
      </c>
      <c r="I1501" s="212"/>
      <c r="J1501" s="208"/>
      <c r="K1501" s="208"/>
      <c r="L1501" s="213"/>
      <c r="M1501" s="214"/>
      <c r="N1501" s="215"/>
      <c r="O1501" s="215"/>
      <c r="P1501" s="215"/>
      <c r="Q1501" s="215"/>
      <c r="R1501" s="215"/>
      <c r="S1501" s="215"/>
      <c r="T1501" s="216"/>
      <c r="AT1501" s="217" t="s">
        <v>147</v>
      </c>
      <c r="AU1501" s="217" t="s">
        <v>145</v>
      </c>
      <c r="AV1501" s="14" t="s">
        <v>145</v>
      </c>
      <c r="AW1501" s="14" t="s">
        <v>4</v>
      </c>
      <c r="AX1501" s="14" t="s">
        <v>78</v>
      </c>
      <c r="AY1501" s="217" t="s">
        <v>137</v>
      </c>
    </row>
    <row r="1502" spans="1:65" s="2" customFormat="1" ht="21.75" customHeight="1" x14ac:dyDescent="0.2">
      <c r="A1502" s="34"/>
      <c r="B1502" s="35"/>
      <c r="C1502" s="182" t="s">
        <v>1926</v>
      </c>
      <c r="D1502" s="182" t="s">
        <v>140</v>
      </c>
      <c r="E1502" s="183" t="s">
        <v>1927</v>
      </c>
      <c r="F1502" s="184" t="s">
        <v>1928</v>
      </c>
      <c r="G1502" s="185" t="s">
        <v>154</v>
      </c>
      <c r="H1502" s="186">
        <v>20</v>
      </c>
      <c r="I1502" s="187"/>
      <c r="J1502" s="188">
        <f>ROUND(I1502*H1502,2)</f>
        <v>0</v>
      </c>
      <c r="K1502" s="189"/>
      <c r="L1502" s="39"/>
      <c r="M1502" s="190" t="s">
        <v>1</v>
      </c>
      <c r="N1502" s="191" t="s">
        <v>39</v>
      </c>
      <c r="O1502" s="71"/>
      <c r="P1502" s="192">
        <f>O1502*H1502</f>
        <v>0</v>
      </c>
      <c r="Q1502" s="192">
        <v>0</v>
      </c>
      <c r="R1502" s="192">
        <f>Q1502*H1502</f>
        <v>0</v>
      </c>
      <c r="S1502" s="192">
        <v>3.0000000000000001E-5</v>
      </c>
      <c r="T1502" s="193">
        <f>S1502*H1502</f>
        <v>6.0000000000000006E-4</v>
      </c>
      <c r="U1502" s="34"/>
      <c r="V1502" s="34"/>
      <c r="W1502" s="34"/>
      <c r="X1502" s="34"/>
      <c r="Y1502" s="34"/>
      <c r="Z1502" s="34"/>
      <c r="AA1502" s="34"/>
      <c r="AB1502" s="34"/>
      <c r="AC1502" s="34"/>
      <c r="AD1502" s="34"/>
      <c r="AE1502" s="34"/>
      <c r="AR1502" s="194" t="s">
        <v>232</v>
      </c>
      <c r="AT1502" s="194" t="s">
        <v>140</v>
      </c>
      <c r="AU1502" s="194" t="s">
        <v>145</v>
      </c>
      <c r="AY1502" s="17" t="s">
        <v>137</v>
      </c>
      <c r="BE1502" s="195">
        <f>IF(N1502="základní",J1502,0)</f>
        <v>0</v>
      </c>
      <c r="BF1502" s="195">
        <f>IF(N1502="snížená",J1502,0)</f>
        <v>0</v>
      </c>
      <c r="BG1502" s="195">
        <f>IF(N1502="zákl. přenesená",J1502,0)</f>
        <v>0</v>
      </c>
      <c r="BH1502" s="195">
        <f>IF(N1502="sníž. přenesená",J1502,0)</f>
        <v>0</v>
      </c>
      <c r="BI1502" s="195">
        <f>IF(N1502="nulová",J1502,0)</f>
        <v>0</v>
      </c>
      <c r="BJ1502" s="17" t="s">
        <v>145</v>
      </c>
      <c r="BK1502" s="195">
        <f>ROUND(I1502*H1502,2)</f>
        <v>0</v>
      </c>
      <c r="BL1502" s="17" t="s">
        <v>232</v>
      </c>
      <c r="BM1502" s="194" t="s">
        <v>1929</v>
      </c>
    </row>
    <row r="1503" spans="1:65" s="14" customFormat="1" ht="11.25" x14ac:dyDescent="0.2">
      <c r="B1503" s="207"/>
      <c r="C1503" s="208"/>
      <c r="D1503" s="198" t="s">
        <v>147</v>
      </c>
      <c r="E1503" s="209" t="s">
        <v>1</v>
      </c>
      <c r="F1503" s="210" t="s">
        <v>253</v>
      </c>
      <c r="G1503" s="208"/>
      <c r="H1503" s="211">
        <v>20</v>
      </c>
      <c r="I1503" s="212"/>
      <c r="J1503" s="208"/>
      <c r="K1503" s="208"/>
      <c r="L1503" s="213"/>
      <c r="M1503" s="214"/>
      <c r="N1503" s="215"/>
      <c r="O1503" s="215"/>
      <c r="P1503" s="215"/>
      <c r="Q1503" s="215"/>
      <c r="R1503" s="215"/>
      <c r="S1503" s="215"/>
      <c r="T1503" s="216"/>
      <c r="AT1503" s="217" t="s">
        <v>147</v>
      </c>
      <c r="AU1503" s="217" t="s">
        <v>145</v>
      </c>
      <c r="AV1503" s="14" t="s">
        <v>145</v>
      </c>
      <c r="AW1503" s="14" t="s">
        <v>30</v>
      </c>
      <c r="AX1503" s="14" t="s">
        <v>78</v>
      </c>
      <c r="AY1503" s="217" t="s">
        <v>137</v>
      </c>
    </row>
    <row r="1504" spans="1:65" s="2" customFormat="1" ht="16.5" customHeight="1" x14ac:dyDescent="0.2">
      <c r="A1504" s="34"/>
      <c r="B1504" s="35"/>
      <c r="C1504" s="229" t="s">
        <v>1930</v>
      </c>
      <c r="D1504" s="229" t="s">
        <v>416</v>
      </c>
      <c r="E1504" s="230" t="s">
        <v>1922</v>
      </c>
      <c r="F1504" s="231" t="s">
        <v>1923</v>
      </c>
      <c r="G1504" s="232" t="s">
        <v>154</v>
      </c>
      <c r="H1504" s="233">
        <v>21</v>
      </c>
      <c r="I1504" s="234"/>
      <c r="J1504" s="235">
        <f>ROUND(I1504*H1504,2)</f>
        <v>0</v>
      </c>
      <c r="K1504" s="236"/>
      <c r="L1504" s="237"/>
      <c r="M1504" s="238" t="s">
        <v>1</v>
      </c>
      <c r="N1504" s="239" t="s">
        <v>39</v>
      </c>
      <c r="O1504" s="71"/>
      <c r="P1504" s="192">
        <f>O1504*H1504</f>
        <v>0</v>
      </c>
      <c r="Q1504" s="192">
        <v>1.0000000000000001E-5</v>
      </c>
      <c r="R1504" s="192">
        <f>Q1504*H1504</f>
        <v>2.1000000000000001E-4</v>
      </c>
      <c r="S1504" s="192">
        <v>0</v>
      </c>
      <c r="T1504" s="193">
        <f>S1504*H1504</f>
        <v>0</v>
      </c>
      <c r="U1504" s="34"/>
      <c r="V1504" s="34"/>
      <c r="W1504" s="34"/>
      <c r="X1504" s="34"/>
      <c r="Y1504" s="34"/>
      <c r="Z1504" s="34"/>
      <c r="AA1504" s="34"/>
      <c r="AB1504" s="34"/>
      <c r="AC1504" s="34"/>
      <c r="AD1504" s="34"/>
      <c r="AE1504" s="34"/>
      <c r="AR1504" s="194" t="s">
        <v>306</v>
      </c>
      <c r="AT1504" s="194" t="s">
        <v>416</v>
      </c>
      <c r="AU1504" s="194" t="s">
        <v>145</v>
      </c>
      <c r="AY1504" s="17" t="s">
        <v>137</v>
      </c>
      <c r="BE1504" s="195">
        <f>IF(N1504="základní",J1504,0)</f>
        <v>0</v>
      </c>
      <c r="BF1504" s="195">
        <f>IF(N1504="snížená",J1504,0)</f>
        <v>0</v>
      </c>
      <c r="BG1504" s="195">
        <f>IF(N1504="zákl. přenesená",J1504,0)</f>
        <v>0</v>
      </c>
      <c r="BH1504" s="195">
        <f>IF(N1504="sníž. přenesená",J1504,0)</f>
        <v>0</v>
      </c>
      <c r="BI1504" s="195">
        <f>IF(N1504="nulová",J1504,0)</f>
        <v>0</v>
      </c>
      <c r="BJ1504" s="17" t="s">
        <v>145</v>
      </c>
      <c r="BK1504" s="195">
        <f>ROUND(I1504*H1504,2)</f>
        <v>0</v>
      </c>
      <c r="BL1504" s="17" t="s">
        <v>232</v>
      </c>
      <c r="BM1504" s="194" t="s">
        <v>1931</v>
      </c>
    </row>
    <row r="1505" spans="1:65" s="14" customFormat="1" ht="11.25" x14ac:dyDescent="0.2">
      <c r="B1505" s="207"/>
      <c r="C1505" s="208"/>
      <c r="D1505" s="198" t="s">
        <v>147</v>
      </c>
      <c r="E1505" s="208"/>
      <c r="F1505" s="210" t="s">
        <v>1932</v>
      </c>
      <c r="G1505" s="208"/>
      <c r="H1505" s="211">
        <v>21</v>
      </c>
      <c r="I1505" s="212"/>
      <c r="J1505" s="208"/>
      <c r="K1505" s="208"/>
      <c r="L1505" s="213"/>
      <c r="M1505" s="214"/>
      <c r="N1505" s="215"/>
      <c r="O1505" s="215"/>
      <c r="P1505" s="215"/>
      <c r="Q1505" s="215"/>
      <c r="R1505" s="215"/>
      <c r="S1505" s="215"/>
      <c r="T1505" s="216"/>
      <c r="AT1505" s="217" t="s">
        <v>147</v>
      </c>
      <c r="AU1505" s="217" t="s">
        <v>145</v>
      </c>
      <c r="AV1505" s="14" t="s">
        <v>145</v>
      </c>
      <c r="AW1505" s="14" t="s">
        <v>4</v>
      </c>
      <c r="AX1505" s="14" t="s">
        <v>78</v>
      </c>
      <c r="AY1505" s="217" t="s">
        <v>137</v>
      </c>
    </row>
    <row r="1506" spans="1:65" s="2" customFormat="1" ht="24.2" customHeight="1" x14ac:dyDescent="0.2">
      <c r="A1506" s="34"/>
      <c r="B1506" s="35"/>
      <c r="C1506" s="182" t="s">
        <v>1933</v>
      </c>
      <c r="D1506" s="182" t="s">
        <v>140</v>
      </c>
      <c r="E1506" s="183" t="s">
        <v>1934</v>
      </c>
      <c r="F1506" s="184" t="s">
        <v>1935</v>
      </c>
      <c r="G1506" s="185" t="s">
        <v>154</v>
      </c>
      <c r="H1506" s="186">
        <v>136.81</v>
      </c>
      <c r="I1506" s="187"/>
      <c r="J1506" s="188">
        <f>ROUND(I1506*H1506,2)</f>
        <v>0</v>
      </c>
      <c r="K1506" s="189"/>
      <c r="L1506" s="39"/>
      <c r="M1506" s="190" t="s">
        <v>1</v>
      </c>
      <c r="N1506" s="191" t="s">
        <v>39</v>
      </c>
      <c r="O1506" s="71"/>
      <c r="P1506" s="192">
        <f>O1506*H1506</f>
        <v>0</v>
      </c>
      <c r="Q1506" s="192">
        <v>2.0000000000000001E-4</v>
      </c>
      <c r="R1506" s="192">
        <f>Q1506*H1506</f>
        <v>2.7362000000000001E-2</v>
      </c>
      <c r="S1506" s="192">
        <v>0</v>
      </c>
      <c r="T1506" s="193">
        <f>S1506*H1506</f>
        <v>0</v>
      </c>
      <c r="U1506" s="34"/>
      <c r="V1506" s="34"/>
      <c r="W1506" s="34"/>
      <c r="X1506" s="34"/>
      <c r="Y1506" s="34"/>
      <c r="Z1506" s="34"/>
      <c r="AA1506" s="34"/>
      <c r="AB1506" s="34"/>
      <c r="AC1506" s="34"/>
      <c r="AD1506" s="34"/>
      <c r="AE1506" s="34"/>
      <c r="AR1506" s="194" t="s">
        <v>232</v>
      </c>
      <c r="AT1506" s="194" t="s">
        <v>140</v>
      </c>
      <c r="AU1506" s="194" t="s">
        <v>145</v>
      </c>
      <c r="AY1506" s="17" t="s">
        <v>137</v>
      </c>
      <c r="BE1506" s="195">
        <f>IF(N1506="základní",J1506,0)</f>
        <v>0</v>
      </c>
      <c r="BF1506" s="195">
        <f>IF(N1506="snížená",J1506,0)</f>
        <v>0</v>
      </c>
      <c r="BG1506" s="195">
        <f>IF(N1506="zákl. přenesená",J1506,0)</f>
        <v>0</v>
      </c>
      <c r="BH1506" s="195">
        <f>IF(N1506="sníž. přenesená",J1506,0)</f>
        <v>0</v>
      </c>
      <c r="BI1506" s="195">
        <f>IF(N1506="nulová",J1506,0)</f>
        <v>0</v>
      </c>
      <c r="BJ1506" s="17" t="s">
        <v>145</v>
      </c>
      <c r="BK1506" s="195">
        <f>ROUND(I1506*H1506,2)</f>
        <v>0</v>
      </c>
      <c r="BL1506" s="17" t="s">
        <v>232</v>
      </c>
      <c r="BM1506" s="194" t="s">
        <v>1936</v>
      </c>
    </row>
    <row r="1507" spans="1:65" s="13" customFormat="1" ht="11.25" x14ac:dyDescent="0.2">
      <c r="B1507" s="196"/>
      <c r="C1507" s="197"/>
      <c r="D1507" s="198" t="s">
        <v>147</v>
      </c>
      <c r="E1507" s="199" t="s">
        <v>1</v>
      </c>
      <c r="F1507" s="200" t="s">
        <v>1897</v>
      </c>
      <c r="G1507" s="197"/>
      <c r="H1507" s="199" t="s">
        <v>1</v>
      </c>
      <c r="I1507" s="201"/>
      <c r="J1507" s="197"/>
      <c r="K1507" s="197"/>
      <c r="L1507" s="202"/>
      <c r="M1507" s="203"/>
      <c r="N1507" s="204"/>
      <c r="O1507" s="204"/>
      <c r="P1507" s="204"/>
      <c r="Q1507" s="204"/>
      <c r="R1507" s="204"/>
      <c r="S1507" s="204"/>
      <c r="T1507" s="205"/>
      <c r="AT1507" s="206" t="s">
        <v>147</v>
      </c>
      <c r="AU1507" s="206" t="s">
        <v>145</v>
      </c>
      <c r="AV1507" s="13" t="s">
        <v>78</v>
      </c>
      <c r="AW1507" s="13" t="s">
        <v>30</v>
      </c>
      <c r="AX1507" s="13" t="s">
        <v>73</v>
      </c>
      <c r="AY1507" s="206" t="s">
        <v>137</v>
      </c>
    </row>
    <row r="1508" spans="1:65" s="13" customFormat="1" ht="11.25" x14ac:dyDescent="0.2">
      <c r="B1508" s="196"/>
      <c r="C1508" s="197"/>
      <c r="D1508" s="198" t="s">
        <v>147</v>
      </c>
      <c r="E1508" s="199" t="s">
        <v>1</v>
      </c>
      <c r="F1508" s="200" t="s">
        <v>170</v>
      </c>
      <c r="G1508" s="197"/>
      <c r="H1508" s="199" t="s">
        <v>1</v>
      </c>
      <c r="I1508" s="201"/>
      <c r="J1508" s="197"/>
      <c r="K1508" s="197"/>
      <c r="L1508" s="202"/>
      <c r="M1508" s="203"/>
      <c r="N1508" s="204"/>
      <c r="O1508" s="204"/>
      <c r="P1508" s="204"/>
      <c r="Q1508" s="204"/>
      <c r="R1508" s="204"/>
      <c r="S1508" s="204"/>
      <c r="T1508" s="205"/>
      <c r="AT1508" s="206" t="s">
        <v>147</v>
      </c>
      <c r="AU1508" s="206" t="s">
        <v>145</v>
      </c>
      <c r="AV1508" s="13" t="s">
        <v>78</v>
      </c>
      <c r="AW1508" s="13" t="s">
        <v>30</v>
      </c>
      <c r="AX1508" s="13" t="s">
        <v>73</v>
      </c>
      <c r="AY1508" s="206" t="s">
        <v>137</v>
      </c>
    </row>
    <row r="1509" spans="1:65" s="14" customFormat="1" ht="11.25" x14ac:dyDescent="0.2">
      <c r="B1509" s="207"/>
      <c r="C1509" s="208"/>
      <c r="D1509" s="198" t="s">
        <v>147</v>
      </c>
      <c r="E1509" s="209" t="s">
        <v>1</v>
      </c>
      <c r="F1509" s="210" t="s">
        <v>171</v>
      </c>
      <c r="G1509" s="208"/>
      <c r="H1509" s="211">
        <v>3.3180000000000001</v>
      </c>
      <c r="I1509" s="212"/>
      <c r="J1509" s="208"/>
      <c r="K1509" s="208"/>
      <c r="L1509" s="213"/>
      <c r="M1509" s="214"/>
      <c r="N1509" s="215"/>
      <c r="O1509" s="215"/>
      <c r="P1509" s="215"/>
      <c r="Q1509" s="215"/>
      <c r="R1509" s="215"/>
      <c r="S1509" s="215"/>
      <c r="T1509" s="216"/>
      <c r="AT1509" s="217" t="s">
        <v>147</v>
      </c>
      <c r="AU1509" s="217" t="s">
        <v>145</v>
      </c>
      <c r="AV1509" s="14" t="s">
        <v>145</v>
      </c>
      <c r="AW1509" s="14" t="s">
        <v>30</v>
      </c>
      <c r="AX1509" s="14" t="s">
        <v>73</v>
      </c>
      <c r="AY1509" s="217" t="s">
        <v>137</v>
      </c>
    </row>
    <row r="1510" spans="1:65" s="13" customFormat="1" ht="11.25" x14ac:dyDescent="0.2">
      <c r="B1510" s="196"/>
      <c r="C1510" s="197"/>
      <c r="D1510" s="198" t="s">
        <v>147</v>
      </c>
      <c r="E1510" s="199" t="s">
        <v>1</v>
      </c>
      <c r="F1510" s="200" t="s">
        <v>172</v>
      </c>
      <c r="G1510" s="197"/>
      <c r="H1510" s="199" t="s">
        <v>1</v>
      </c>
      <c r="I1510" s="201"/>
      <c r="J1510" s="197"/>
      <c r="K1510" s="197"/>
      <c r="L1510" s="202"/>
      <c r="M1510" s="203"/>
      <c r="N1510" s="204"/>
      <c r="O1510" s="204"/>
      <c r="P1510" s="204"/>
      <c r="Q1510" s="204"/>
      <c r="R1510" s="204"/>
      <c r="S1510" s="204"/>
      <c r="T1510" s="205"/>
      <c r="AT1510" s="206" t="s">
        <v>147</v>
      </c>
      <c r="AU1510" s="206" t="s">
        <v>145</v>
      </c>
      <c r="AV1510" s="13" t="s">
        <v>78</v>
      </c>
      <c r="AW1510" s="13" t="s">
        <v>30</v>
      </c>
      <c r="AX1510" s="13" t="s">
        <v>73</v>
      </c>
      <c r="AY1510" s="206" t="s">
        <v>137</v>
      </c>
    </row>
    <row r="1511" spans="1:65" s="14" customFormat="1" ht="11.25" x14ac:dyDescent="0.2">
      <c r="B1511" s="207"/>
      <c r="C1511" s="208"/>
      <c r="D1511" s="198" t="s">
        <v>147</v>
      </c>
      <c r="E1511" s="209" t="s">
        <v>1</v>
      </c>
      <c r="F1511" s="210" t="s">
        <v>173</v>
      </c>
      <c r="G1511" s="208"/>
      <c r="H1511" s="211">
        <v>3.9660000000000002</v>
      </c>
      <c r="I1511" s="212"/>
      <c r="J1511" s="208"/>
      <c r="K1511" s="208"/>
      <c r="L1511" s="213"/>
      <c r="M1511" s="214"/>
      <c r="N1511" s="215"/>
      <c r="O1511" s="215"/>
      <c r="P1511" s="215"/>
      <c r="Q1511" s="215"/>
      <c r="R1511" s="215"/>
      <c r="S1511" s="215"/>
      <c r="T1511" s="216"/>
      <c r="AT1511" s="217" t="s">
        <v>147</v>
      </c>
      <c r="AU1511" s="217" t="s">
        <v>145</v>
      </c>
      <c r="AV1511" s="14" t="s">
        <v>145</v>
      </c>
      <c r="AW1511" s="14" t="s">
        <v>30</v>
      </c>
      <c r="AX1511" s="14" t="s">
        <v>73</v>
      </c>
      <c r="AY1511" s="217" t="s">
        <v>137</v>
      </c>
    </row>
    <row r="1512" spans="1:65" s="13" customFormat="1" ht="11.25" x14ac:dyDescent="0.2">
      <c r="B1512" s="196"/>
      <c r="C1512" s="197"/>
      <c r="D1512" s="198" t="s">
        <v>147</v>
      </c>
      <c r="E1512" s="199" t="s">
        <v>1</v>
      </c>
      <c r="F1512" s="200" t="s">
        <v>174</v>
      </c>
      <c r="G1512" s="197"/>
      <c r="H1512" s="199" t="s">
        <v>1</v>
      </c>
      <c r="I1512" s="201"/>
      <c r="J1512" s="197"/>
      <c r="K1512" s="197"/>
      <c r="L1512" s="202"/>
      <c r="M1512" s="203"/>
      <c r="N1512" s="204"/>
      <c r="O1512" s="204"/>
      <c r="P1512" s="204"/>
      <c r="Q1512" s="204"/>
      <c r="R1512" s="204"/>
      <c r="S1512" s="204"/>
      <c r="T1512" s="205"/>
      <c r="AT1512" s="206" t="s">
        <v>147</v>
      </c>
      <c r="AU1512" s="206" t="s">
        <v>145</v>
      </c>
      <c r="AV1512" s="13" t="s">
        <v>78</v>
      </c>
      <c r="AW1512" s="13" t="s">
        <v>30</v>
      </c>
      <c r="AX1512" s="13" t="s">
        <v>73</v>
      </c>
      <c r="AY1512" s="206" t="s">
        <v>137</v>
      </c>
    </row>
    <row r="1513" spans="1:65" s="14" customFormat="1" ht="11.25" x14ac:dyDescent="0.2">
      <c r="B1513" s="207"/>
      <c r="C1513" s="208"/>
      <c r="D1513" s="198" t="s">
        <v>147</v>
      </c>
      <c r="E1513" s="209" t="s">
        <v>1</v>
      </c>
      <c r="F1513" s="210" t="s">
        <v>175</v>
      </c>
      <c r="G1513" s="208"/>
      <c r="H1513" s="211">
        <v>21.07</v>
      </c>
      <c r="I1513" s="212"/>
      <c r="J1513" s="208"/>
      <c r="K1513" s="208"/>
      <c r="L1513" s="213"/>
      <c r="M1513" s="214"/>
      <c r="N1513" s="215"/>
      <c r="O1513" s="215"/>
      <c r="P1513" s="215"/>
      <c r="Q1513" s="215"/>
      <c r="R1513" s="215"/>
      <c r="S1513" s="215"/>
      <c r="T1513" s="216"/>
      <c r="AT1513" s="217" t="s">
        <v>147</v>
      </c>
      <c r="AU1513" s="217" t="s">
        <v>145</v>
      </c>
      <c r="AV1513" s="14" t="s">
        <v>145</v>
      </c>
      <c r="AW1513" s="14" t="s">
        <v>30</v>
      </c>
      <c r="AX1513" s="14" t="s">
        <v>73</v>
      </c>
      <c r="AY1513" s="217" t="s">
        <v>137</v>
      </c>
    </row>
    <row r="1514" spans="1:65" s="13" customFormat="1" ht="11.25" x14ac:dyDescent="0.2">
      <c r="B1514" s="196"/>
      <c r="C1514" s="197"/>
      <c r="D1514" s="198" t="s">
        <v>147</v>
      </c>
      <c r="E1514" s="199" t="s">
        <v>1</v>
      </c>
      <c r="F1514" s="200" t="s">
        <v>176</v>
      </c>
      <c r="G1514" s="197"/>
      <c r="H1514" s="199" t="s">
        <v>1</v>
      </c>
      <c r="I1514" s="201"/>
      <c r="J1514" s="197"/>
      <c r="K1514" s="197"/>
      <c r="L1514" s="202"/>
      <c r="M1514" s="203"/>
      <c r="N1514" s="204"/>
      <c r="O1514" s="204"/>
      <c r="P1514" s="204"/>
      <c r="Q1514" s="204"/>
      <c r="R1514" s="204"/>
      <c r="S1514" s="204"/>
      <c r="T1514" s="205"/>
      <c r="AT1514" s="206" t="s">
        <v>147</v>
      </c>
      <c r="AU1514" s="206" t="s">
        <v>145</v>
      </c>
      <c r="AV1514" s="13" t="s">
        <v>78</v>
      </c>
      <c r="AW1514" s="13" t="s">
        <v>30</v>
      </c>
      <c r="AX1514" s="13" t="s">
        <v>73</v>
      </c>
      <c r="AY1514" s="206" t="s">
        <v>137</v>
      </c>
    </row>
    <row r="1515" spans="1:65" s="14" customFormat="1" ht="11.25" x14ac:dyDescent="0.2">
      <c r="B1515" s="207"/>
      <c r="C1515" s="208"/>
      <c r="D1515" s="198" t="s">
        <v>147</v>
      </c>
      <c r="E1515" s="209" t="s">
        <v>1</v>
      </c>
      <c r="F1515" s="210" t="s">
        <v>177</v>
      </c>
      <c r="G1515" s="208"/>
      <c r="H1515" s="211">
        <v>12.760999999999999</v>
      </c>
      <c r="I1515" s="212"/>
      <c r="J1515" s="208"/>
      <c r="K1515" s="208"/>
      <c r="L1515" s="213"/>
      <c r="M1515" s="214"/>
      <c r="N1515" s="215"/>
      <c r="O1515" s="215"/>
      <c r="P1515" s="215"/>
      <c r="Q1515" s="215"/>
      <c r="R1515" s="215"/>
      <c r="S1515" s="215"/>
      <c r="T1515" s="216"/>
      <c r="AT1515" s="217" t="s">
        <v>147</v>
      </c>
      <c r="AU1515" s="217" t="s">
        <v>145</v>
      </c>
      <c r="AV1515" s="14" t="s">
        <v>145</v>
      </c>
      <c r="AW1515" s="14" t="s">
        <v>30</v>
      </c>
      <c r="AX1515" s="14" t="s">
        <v>73</v>
      </c>
      <c r="AY1515" s="217" t="s">
        <v>137</v>
      </c>
    </row>
    <row r="1516" spans="1:65" s="13" customFormat="1" ht="11.25" x14ac:dyDescent="0.2">
      <c r="B1516" s="196"/>
      <c r="C1516" s="197"/>
      <c r="D1516" s="198" t="s">
        <v>147</v>
      </c>
      <c r="E1516" s="199" t="s">
        <v>1</v>
      </c>
      <c r="F1516" s="200" t="s">
        <v>1898</v>
      </c>
      <c r="G1516" s="197"/>
      <c r="H1516" s="199" t="s">
        <v>1</v>
      </c>
      <c r="I1516" s="201"/>
      <c r="J1516" s="197"/>
      <c r="K1516" s="197"/>
      <c r="L1516" s="202"/>
      <c r="M1516" s="203"/>
      <c r="N1516" s="204"/>
      <c r="O1516" s="204"/>
      <c r="P1516" s="204"/>
      <c r="Q1516" s="204"/>
      <c r="R1516" s="204"/>
      <c r="S1516" s="204"/>
      <c r="T1516" s="205"/>
      <c r="AT1516" s="206" t="s">
        <v>147</v>
      </c>
      <c r="AU1516" s="206" t="s">
        <v>145</v>
      </c>
      <c r="AV1516" s="13" t="s">
        <v>78</v>
      </c>
      <c r="AW1516" s="13" t="s">
        <v>30</v>
      </c>
      <c r="AX1516" s="13" t="s">
        <v>73</v>
      </c>
      <c r="AY1516" s="206" t="s">
        <v>137</v>
      </c>
    </row>
    <row r="1517" spans="1:65" s="13" customFormat="1" ht="11.25" x14ac:dyDescent="0.2">
      <c r="B1517" s="196"/>
      <c r="C1517" s="197"/>
      <c r="D1517" s="198" t="s">
        <v>147</v>
      </c>
      <c r="E1517" s="199" t="s">
        <v>1</v>
      </c>
      <c r="F1517" s="200" t="s">
        <v>170</v>
      </c>
      <c r="G1517" s="197"/>
      <c r="H1517" s="199" t="s">
        <v>1</v>
      </c>
      <c r="I1517" s="201"/>
      <c r="J1517" s="197"/>
      <c r="K1517" s="197"/>
      <c r="L1517" s="202"/>
      <c r="M1517" s="203"/>
      <c r="N1517" s="204"/>
      <c r="O1517" s="204"/>
      <c r="P1517" s="204"/>
      <c r="Q1517" s="204"/>
      <c r="R1517" s="204"/>
      <c r="S1517" s="204"/>
      <c r="T1517" s="205"/>
      <c r="AT1517" s="206" t="s">
        <v>147</v>
      </c>
      <c r="AU1517" s="206" t="s">
        <v>145</v>
      </c>
      <c r="AV1517" s="13" t="s">
        <v>78</v>
      </c>
      <c r="AW1517" s="13" t="s">
        <v>30</v>
      </c>
      <c r="AX1517" s="13" t="s">
        <v>73</v>
      </c>
      <c r="AY1517" s="206" t="s">
        <v>137</v>
      </c>
    </row>
    <row r="1518" spans="1:65" s="14" customFormat="1" ht="11.25" x14ac:dyDescent="0.2">
      <c r="B1518" s="207"/>
      <c r="C1518" s="208"/>
      <c r="D1518" s="198" t="s">
        <v>147</v>
      </c>
      <c r="E1518" s="209" t="s">
        <v>1</v>
      </c>
      <c r="F1518" s="210" t="s">
        <v>205</v>
      </c>
      <c r="G1518" s="208"/>
      <c r="H1518" s="211">
        <v>17.463999999999999</v>
      </c>
      <c r="I1518" s="212"/>
      <c r="J1518" s="208"/>
      <c r="K1518" s="208"/>
      <c r="L1518" s="213"/>
      <c r="M1518" s="214"/>
      <c r="N1518" s="215"/>
      <c r="O1518" s="215"/>
      <c r="P1518" s="215"/>
      <c r="Q1518" s="215"/>
      <c r="R1518" s="215"/>
      <c r="S1518" s="215"/>
      <c r="T1518" s="216"/>
      <c r="AT1518" s="217" t="s">
        <v>147</v>
      </c>
      <c r="AU1518" s="217" t="s">
        <v>145</v>
      </c>
      <c r="AV1518" s="14" t="s">
        <v>145</v>
      </c>
      <c r="AW1518" s="14" t="s">
        <v>30</v>
      </c>
      <c r="AX1518" s="14" t="s">
        <v>73</v>
      </c>
      <c r="AY1518" s="217" t="s">
        <v>137</v>
      </c>
    </row>
    <row r="1519" spans="1:65" s="13" customFormat="1" ht="11.25" x14ac:dyDescent="0.2">
      <c r="B1519" s="196"/>
      <c r="C1519" s="197"/>
      <c r="D1519" s="198" t="s">
        <v>147</v>
      </c>
      <c r="E1519" s="199" t="s">
        <v>1</v>
      </c>
      <c r="F1519" s="200" t="s">
        <v>172</v>
      </c>
      <c r="G1519" s="197"/>
      <c r="H1519" s="199" t="s">
        <v>1</v>
      </c>
      <c r="I1519" s="201"/>
      <c r="J1519" s="197"/>
      <c r="K1519" s="197"/>
      <c r="L1519" s="202"/>
      <c r="M1519" s="203"/>
      <c r="N1519" s="204"/>
      <c r="O1519" s="204"/>
      <c r="P1519" s="204"/>
      <c r="Q1519" s="204"/>
      <c r="R1519" s="204"/>
      <c r="S1519" s="204"/>
      <c r="T1519" s="205"/>
      <c r="AT1519" s="206" t="s">
        <v>147</v>
      </c>
      <c r="AU1519" s="206" t="s">
        <v>145</v>
      </c>
      <c r="AV1519" s="13" t="s">
        <v>78</v>
      </c>
      <c r="AW1519" s="13" t="s">
        <v>30</v>
      </c>
      <c r="AX1519" s="13" t="s">
        <v>73</v>
      </c>
      <c r="AY1519" s="206" t="s">
        <v>137</v>
      </c>
    </row>
    <row r="1520" spans="1:65" s="14" customFormat="1" ht="22.5" x14ac:dyDescent="0.2">
      <c r="B1520" s="207"/>
      <c r="C1520" s="208"/>
      <c r="D1520" s="198" t="s">
        <v>147</v>
      </c>
      <c r="E1520" s="209" t="s">
        <v>1</v>
      </c>
      <c r="F1520" s="210" t="s">
        <v>206</v>
      </c>
      <c r="G1520" s="208"/>
      <c r="H1520" s="211">
        <v>25.422999999999998</v>
      </c>
      <c r="I1520" s="212"/>
      <c r="J1520" s="208"/>
      <c r="K1520" s="208"/>
      <c r="L1520" s="213"/>
      <c r="M1520" s="214"/>
      <c r="N1520" s="215"/>
      <c r="O1520" s="215"/>
      <c r="P1520" s="215"/>
      <c r="Q1520" s="215"/>
      <c r="R1520" s="215"/>
      <c r="S1520" s="215"/>
      <c r="T1520" s="216"/>
      <c r="AT1520" s="217" t="s">
        <v>147</v>
      </c>
      <c r="AU1520" s="217" t="s">
        <v>145</v>
      </c>
      <c r="AV1520" s="14" t="s">
        <v>145</v>
      </c>
      <c r="AW1520" s="14" t="s">
        <v>30</v>
      </c>
      <c r="AX1520" s="14" t="s">
        <v>73</v>
      </c>
      <c r="AY1520" s="217" t="s">
        <v>137</v>
      </c>
    </row>
    <row r="1521" spans="1:65" s="13" customFormat="1" ht="11.25" x14ac:dyDescent="0.2">
      <c r="B1521" s="196"/>
      <c r="C1521" s="197"/>
      <c r="D1521" s="198" t="s">
        <v>147</v>
      </c>
      <c r="E1521" s="199" t="s">
        <v>1</v>
      </c>
      <c r="F1521" s="200" t="s">
        <v>174</v>
      </c>
      <c r="G1521" s="197"/>
      <c r="H1521" s="199" t="s">
        <v>1</v>
      </c>
      <c r="I1521" s="201"/>
      <c r="J1521" s="197"/>
      <c r="K1521" s="197"/>
      <c r="L1521" s="202"/>
      <c r="M1521" s="203"/>
      <c r="N1521" s="204"/>
      <c r="O1521" s="204"/>
      <c r="P1521" s="204"/>
      <c r="Q1521" s="204"/>
      <c r="R1521" s="204"/>
      <c r="S1521" s="204"/>
      <c r="T1521" s="205"/>
      <c r="AT1521" s="206" t="s">
        <v>147</v>
      </c>
      <c r="AU1521" s="206" t="s">
        <v>145</v>
      </c>
      <c r="AV1521" s="13" t="s">
        <v>78</v>
      </c>
      <c r="AW1521" s="13" t="s">
        <v>30</v>
      </c>
      <c r="AX1521" s="13" t="s">
        <v>73</v>
      </c>
      <c r="AY1521" s="206" t="s">
        <v>137</v>
      </c>
    </row>
    <row r="1522" spans="1:65" s="14" customFormat="1" ht="22.5" x14ac:dyDescent="0.2">
      <c r="B1522" s="207"/>
      <c r="C1522" s="208"/>
      <c r="D1522" s="198" t="s">
        <v>147</v>
      </c>
      <c r="E1522" s="209" t="s">
        <v>1</v>
      </c>
      <c r="F1522" s="210" t="s">
        <v>207</v>
      </c>
      <c r="G1522" s="208"/>
      <c r="H1522" s="211">
        <v>49.56</v>
      </c>
      <c r="I1522" s="212"/>
      <c r="J1522" s="208"/>
      <c r="K1522" s="208"/>
      <c r="L1522" s="213"/>
      <c r="M1522" s="214"/>
      <c r="N1522" s="215"/>
      <c r="O1522" s="215"/>
      <c r="P1522" s="215"/>
      <c r="Q1522" s="215"/>
      <c r="R1522" s="215"/>
      <c r="S1522" s="215"/>
      <c r="T1522" s="216"/>
      <c r="AT1522" s="217" t="s">
        <v>147</v>
      </c>
      <c r="AU1522" s="217" t="s">
        <v>145</v>
      </c>
      <c r="AV1522" s="14" t="s">
        <v>145</v>
      </c>
      <c r="AW1522" s="14" t="s">
        <v>30</v>
      </c>
      <c r="AX1522" s="14" t="s">
        <v>73</v>
      </c>
      <c r="AY1522" s="217" t="s">
        <v>137</v>
      </c>
    </row>
    <row r="1523" spans="1:65" s="13" customFormat="1" ht="11.25" x14ac:dyDescent="0.2">
      <c r="B1523" s="196"/>
      <c r="C1523" s="197"/>
      <c r="D1523" s="198" t="s">
        <v>147</v>
      </c>
      <c r="E1523" s="199" t="s">
        <v>1</v>
      </c>
      <c r="F1523" s="200" t="s">
        <v>176</v>
      </c>
      <c r="G1523" s="197"/>
      <c r="H1523" s="199" t="s">
        <v>1</v>
      </c>
      <c r="I1523" s="201"/>
      <c r="J1523" s="197"/>
      <c r="K1523" s="197"/>
      <c r="L1523" s="202"/>
      <c r="M1523" s="203"/>
      <c r="N1523" s="204"/>
      <c r="O1523" s="204"/>
      <c r="P1523" s="204"/>
      <c r="Q1523" s="204"/>
      <c r="R1523" s="204"/>
      <c r="S1523" s="204"/>
      <c r="T1523" s="205"/>
      <c r="AT1523" s="206" t="s">
        <v>147</v>
      </c>
      <c r="AU1523" s="206" t="s">
        <v>145</v>
      </c>
      <c r="AV1523" s="13" t="s">
        <v>78</v>
      </c>
      <c r="AW1523" s="13" t="s">
        <v>30</v>
      </c>
      <c r="AX1523" s="13" t="s">
        <v>73</v>
      </c>
      <c r="AY1523" s="206" t="s">
        <v>137</v>
      </c>
    </row>
    <row r="1524" spans="1:65" s="14" customFormat="1" ht="11.25" x14ac:dyDescent="0.2">
      <c r="B1524" s="207"/>
      <c r="C1524" s="208"/>
      <c r="D1524" s="198" t="s">
        <v>147</v>
      </c>
      <c r="E1524" s="209" t="s">
        <v>1</v>
      </c>
      <c r="F1524" s="210" t="s">
        <v>208</v>
      </c>
      <c r="G1524" s="208"/>
      <c r="H1524" s="211">
        <v>39.072000000000003</v>
      </c>
      <c r="I1524" s="212"/>
      <c r="J1524" s="208"/>
      <c r="K1524" s="208"/>
      <c r="L1524" s="213"/>
      <c r="M1524" s="214"/>
      <c r="N1524" s="215"/>
      <c r="O1524" s="215"/>
      <c r="P1524" s="215"/>
      <c r="Q1524" s="215"/>
      <c r="R1524" s="215"/>
      <c r="S1524" s="215"/>
      <c r="T1524" s="216"/>
      <c r="AT1524" s="217" t="s">
        <v>147</v>
      </c>
      <c r="AU1524" s="217" t="s">
        <v>145</v>
      </c>
      <c r="AV1524" s="14" t="s">
        <v>145</v>
      </c>
      <c r="AW1524" s="14" t="s">
        <v>30</v>
      </c>
      <c r="AX1524" s="14" t="s">
        <v>73</v>
      </c>
      <c r="AY1524" s="217" t="s">
        <v>137</v>
      </c>
    </row>
    <row r="1525" spans="1:65" s="13" customFormat="1" ht="11.25" x14ac:dyDescent="0.2">
      <c r="B1525" s="196"/>
      <c r="C1525" s="197"/>
      <c r="D1525" s="198" t="s">
        <v>147</v>
      </c>
      <c r="E1525" s="199" t="s">
        <v>1</v>
      </c>
      <c r="F1525" s="200" t="s">
        <v>209</v>
      </c>
      <c r="G1525" s="197"/>
      <c r="H1525" s="199" t="s">
        <v>1</v>
      </c>
      <c r="I1525" s="201"/>
      <c r="J1525" s="197"/>
      <c r="K1525" s="197"/>
      <c r="L1525" s="202"/>
      <c r="M1525" s="203"/>
      <c r="N1525" s="204"/>
      <c r="O1525" s="204"/>
      <c r="P1525" s="204"/>
      <c r="Q1525" s="204"/>
      <c r="R1525" s="204"/>
      <c r="S1525" s="204"/>
      <c r="T1525" s="205"/>
      <c r="AT1525" s="206" t="s">
        <v>147</v>
      </c>
      <c r="AU1525" s="206" t="s">
        <v>145</v>
      </c>
      <c r="AV1525" s="13" t="s">
        <v>78</v>
      </c>
      <c r="AW1525" s="13" t="s">
        <v>30</v>
      </c>
      <c r="AX1525" s="13" t="s">
        <v>73</v>
      </c>
      <c r="AY1525" s="206" t="s">
        <v>137</v>
      </c>
    </row>
    <row r="1526" spans="1:65" s="14" customFormat="1" ht="11.25" x14ac:dyDescent="0.2">
      <c r="B1526" s="207"/>
      <c r="C1526" s="208"/>
      <c r="D1526" s="198" t="s">
        <v>147</v>
      </c>
      <c r="E1526" s="209" t="s">
        <v>1</v>
      </c>
      <c r="F1526" s="210" t="s">
        <v>210</v>
      </c>
      <c r="G1526" s="208"/>
      <c r="H1526" s="211">
        <v>-17.911999999999999</v>
      </c>
      <c r="I1526" s="212"/>
      <c r="J1526" s="208"/>
      <c r="K1526" s="208"/>
      <c r="L1526" s="213"/>
      <c r="M1526" s="214"/>
      <c r="N1526" s="215"/>
      <c r="O1526" s="215"/>
      <c r="P1526" s="215"/>
      <c r="Q1526" s="215"/>
      <c r="R1526" s="215"/>
      <c r="S1526" s="215"/>
      <c r="T1526" s="216"/>
      <c r="AT1526" s="217" t="s">
        <v>147</v>
      </c>
      <c r="AU1526" s="217" t="s">
        <v>145</v>
      </c>
      <c r="AV1526" s="14" t="s">
        <v>145</v>
      </c>
      <c r="AW1526" s="14" t="s">
        <v>30</v>
      </c>
      <c r="AX1526" s="14" t="s">
        <v>73</v>
      </c>
      <c r="AY1526" s="217" t="s">
        <v>137</v>
      </c>
    </row>
    <row r="1527" spans="1:65" s="13" customFormat="1" ht="11.25" x14ac:dyDescent="0.2">
      <c r="B1527" s="196"/>
      <c r="C1527" s="197"/>
      <c r="D1527" s="198" t="s">
        <v>147</v>
      </c>
      <c r="E1527" s="199" t="s">
        <v>1</v>
      </c>
      <c r="F1527" s="200" t="s">
        <v>1899</v>
      </c>
      <c r="G1527" s="197"/>
      <c r="H1527" s="199" t="s">
        <v>1</v>
      </c>
      <c r="I1527" s="201"/>
      <c r="J1527" s="197"/>
      <c r="K1527" s="197"/>
      <c r="L1527" s="202"/>
      <c r="M1527" s="203"/>
      <c r="N1527" s="204"/>
      <c r="O1527" s="204"/>
      <c r="P1527" s="204"/>
      <c r="Q1527" s="204"/>
      <c r="R1527" s="204"/>
      <c r="S1527" s="204"/>
      <c r="T1527" s="205"/>
      <c r="AT1527" s="206" t="s">
        <v>147</v>
      </c>
      <c r="AU1527" s="206" t="s">
        <v>145</v>
      </c>
      <c r="AV1527" s="13" t="s">
        <v>78</v>
      </c>
      <c r="AW1527" s="13" t="s">
        <v>30</v>
      </c>
      <c r="AX1527" s="13" t="s">
        <v>73</v>
      </c>
      <c r="AY1527" s="206" t="s">
        <v>137</v>
      </c>
    </row>
    <row r="1528" spans="1:65" s="14" customFormat="1" ht="11.25" x14ac:dyDescent="0.2">
      <c r="B1528" s="207"/>
      <c r="C1528" s="208"/>
      <c r="D1528" s="198" t="s">
        <v>147</v>
      </c>
      <c r="E1528" s="209" t="s">
        <v>1</v>
      </c>
      <c r="F1528" s="210" t="s">
        <v>210</v>
      </c>
      <c r="G1528" s="208"/>
      <c r="H1528" s="211">
        <v>-17.911999999999999</v>
      </c>
      <c r="I1528" s="212"/>
      <c r="J1528" s="208"/>
      <c r="K1528" s="208"/>
      <c r="L1528" s="213"/>
      <c r="M1528" s="214"/>
      <c r="N1528" s="215"/>
      <c r="O1528" s="215"/>
      <c r="P1528" s="215"/>
      <c r="Q1528" s="215"/>
      <c r="R1528" s="215"/>
      <c r="S1528" s="215"/>
      <c r="T1528" s="216"/>
      <c r="AT1528" s="217" t="s">
        <v>147</v>
      </c>
      <c r="AU1528" s="217" t="s">
        <v>145</v>
      </c>
      <c r="AV1528" s="14" t="s">
        <v>145</v>
      </c>
      <c r="AW1528" s="14" t="s">
        <v>30</v>
      </c>
      <c r="AX1528" s="14" t="s">
        <v>73</v>
      </c>
      <c r="AY1528" s="217" t="s">
        <v>137</v>
      </c>
    </row>
    <row r="1529" spans="1:65" s="15" customFormat="1" ht="11.25" x14ac:dyDescent="0.2">
      <c r="B1529" s="218"/>
      <c r="C1529" s="219"/>
      <c r="D1529" s="198" t="s">
        <v>147</v>
      </c>
      <c r="E1529" s="220" t="s">
        <v>1</v>
      </c>
      <c r="F1529" s="221" t="s">
        <v>150</v>
      </c>
      <c r="G1529" s="219"/>
      <c r="H1529" s="222">
        <v>136.81</v>
      </c>
      <c r="I1529" s="223"/>
      <c r="J1529" s="219"/>
      <c r="K1529" s="219"/>
      <c r="L1529" s="224"/>
      <c r="M1529" s="225"/>
      <c r="N1529" s="226"/>
      <c r="O1529" s="226"/>
      <c r="P1529" s="226"/>
      <c r="Q1529" s="226"/>
      <c r="R1529" s="226"/>
      <c r="S1529" s="226"/>
      <c r="T1529" s="227"/>
      <c r="AT1529" s="228" t="s">
        <v>147</v>
      </c>
      <c r="AU1529" s="228" t="s">
        <v>145</v>
      </c>
      <c r="AV1529" s="15" t="s">
        <v>144</v>
      </c>
      <c r="AW1529" s="15" t="s">
        <v>30</v>
      </c>
      <c r="AX1529" s="15" t="s">
        <v>78</v>
      </c>
      <c r="AY1529" s="228" t="s">
        <v>137</v>
      </c>
    </row>
    <row r="1530" spans="1:65" s="2" customFormat="1" ht="33" customHeight="1" x14ac:dyDescent="0.2">
      <c r="A1530" s="34"/>
      <c r="B1530" s="35"/>
      <c r="C1530" s="182" t="s">
        <v>1937</v>
      </c>
      <c r="D1530" s="182" t="s">
        <v>140</v>
      </c>
      <c r="E1530" s="183" t="s">
        <v>1938</v>
      </c>
      <c r="F1530" s="184" t="s">
        <v>1939</v>
      </c>
      <c r="G1530" s="185" t="s">
        <v>154</v>
      </c>
      <c r="H1530" s="186">
        <v>136.81</v>
      </c>
      <c r="I1530" s="187"/>
      <c r="J1530" s="188">
        <f>ROUND(I1530*H1530,2)</f>
        <v>0</v>
      </c>
      <c r="K1530" s="189"/>
      <c r="L1530" s="39"/>
      <c r="M1530" s="190" t="s">
        <v>1</v>
      </c>
      <c r="N1530" s="191" t="s">
        <v>39</v>
      </c>
      <c r="O1530" s="71"/>
      <c r="P1530" s="192">
        <f>O1530*H1530</f>
        <v>0</v>
      </c>
      <c r="Q1530" s="192">
        <v>2.5999999999999998E-4</v>
      </c>
      <c r="R1530" s="192">
        <f>Q1530*H1530</f>
        <v>3.5570600000000001E-2</v>
      </c>
      <c r="S1530" s="192">
        <v>0</v>
      </c>
      <c r="T1530" s="193">
        <f>S1530*H1530</f>
        <v>0</v>
      </c>
      <c r="U1530" s="34"/>
      <c r="V1530" s="34"/>
      <c r="W1530" s="34"/>
      <c r="X1530" s="34"/>
      <c r="Y1530" s="34"/>
      <c r="Z1530" s="34"/>
      <c r="AA1530" s="34"/>
      <c r="AB1530" s="34"/>
      <c r="AC1530" s="34"/>
      <c r="AD1530" s="34"/>
      <c r="AE1530" s="34"/>
      <c r="AR1530" s="194" t="s">
        <v>232</v>
      </c>
      <c r="AT1530" s="194" t="s">
        <v>140</v>
      </c>
      <c r="AU1530" s="194" t="s">
        <v>145</v>
      </c>
      <c r="AY1530" s="17" t="s">
        <v>137</v>
      </c>
      <c r="BE1530" s="195">
        <f>IF(N1530="základní",J1530,0)</f>
        <v>0</v>
      </c>
      <c r="BF1530" s="195">
        <f>IF(N1530="snížená",J1530,0)</f>
        <v>0</v>
      </c>
      <c r="BG1530" s="195">
        <f>IF(N1530="zákl. přenesená",J1530,0)</f>
        <v>0</v>
      </c>
      <c r="BH1530" s="195">
        <f>IF(N1530="sníž. přenesená",J1530,0)</f>
        <v>0</v>
      </c>
      <c r="BI1530" s="195">
        <f>IF(N1530="nulová",J1530,0)</f>
        <v>0</v>
      </c>
      <c r="BJ1530" s="17" t="s">
        <v>145</v>
      </c>
      <c r="BK1530" s="195">
        <f>ROUND(I1530*H1530,2)</f>
        <v>0</v>
      </c>
      <c r="BL1530" s="17" t="s">
        <v>232</v>
      </c>
      <c r="BM1530" s="194" t="s">
        <v>1940</v>
      </c>
    </row>
    <row r="1531" spans="1:65" s="13" customFormat="1" ht="11.25" x14ac:dyDescent="0.2">
      <c r="B1531" s="196"/>
      <c r="C1531" s="197"/>
      <c r="D1531" s="198" t="s">
        <v>147</v>
      </c>
      <c r="E1531" s="199" t="s">
        <v>1</v>
      </c>
      <c r="F1531" s="200" t="s">
        <v>1897</v>
      </c>
      <c r="G1531" s="197"/>
      <c r="H1531" s="199" t="s">
        <v>1</v>
      </c>
      <c r="I1531" s="201"/>
      <c r="J1531" s="197"/>
      <c r="K1531" s="197"/>
      <c r="L1531" s="202"/>
      <c r="M1531" s="203"/>
      <c r="N1531" s="204"/>
      <c r="O1531" s="204"/>
      <c r="P1531" s="204"/>
      <c r="Q1531" s="204"/>
      <c r="R1531" s="204"/>
      <c r="S1531" s="204"/>
      <c r="T1531" s="205"/>
      <c r="AT1531" s="206" t="s">
        <v>147</v>
      </c>
      <c r="AU1531" s="206" t="s">
        <v>145</v>
      </c>
      <c r="AV1531" s="13" t="s">
        <v>78</v>
      </c>
      <c r="AW1531" s="13" t="s">
        <v>30</v>
      </c>
      <c r="AX1531" s="13" t="s">
        <v>73</v>
      </c>
      <c r="AY1531" s="206" t="s">
        <v>137</v>
      </c>
    </row>
    <row r="1532" spans="1:65" s="13" customFormat="1" ht="11.25" x14ac:dyDescent="0.2">
      <c r="B1532" s="196"/>
      <c r="C1532" s="197"/>
      <c r="D1532" s="198" t="s">
        <v>147</v>
      </c>
      <c r="E1532" s="199" t="s">
        <v>1</v>
      </c>
      <c r="F1532" s="200" t="s">
        <v>170</v>
      </c>
      <c r="G1532" s="197"/>
      <c r="H1532" s="199" t="s">
        <v>1</v>
      </c>
      <c r="I1532" s="201"/>
      <c r="J1532" s="197"/>
      <c r="K1532" s="197"/>
      <c r="L1532" s="202"/>
      <c r="M1532" s="203"/>
      <c r="N1532" s="204"/>
      <c r="O1532" s="204"/>
      <c r="P1532" s="204"/>
      <c r="Q1532" s="204"/>
      <c r="R1532" s="204"/>
      <c r="S1532" s="204"/>
      <c r="T1532" s="205"/>
      <c r="AT1532" s="206" t="s">
        <v>147</v>
      </c>
      <c r="AU1532" s="206" t="s">
        <v>145</v>
      </c>
      <c r="AV1532" s="13" t="s">
        <v>78</v>
      </c>
      <c r="AW1532" s="13" t="s">
        <v>30</v>
      </c>
      <c r="AX1532" s="13" t="s">
        <v>73</v>
      </c>
      <c r="AY1532" s="206" t="s">
        <v>137</v>
      </c>
    </row>
    <row r="1533" spans="1:65" s="14" customFormat="1" ht="11.25" x14ac:dyDescent="0.2">
      <c r="B1533" s="207"/>
      <c r="C1533" s="208"/>
      <c r="D1533" s="198" t="s">
        <v>147</v>
      </c>
      <c r="E1533" s="209" t="s">
        <v>1</v>
      </c>
      <c r="F1533" s="210" t="s">
        <v>171</v>
      </c>
      <c r="G1533" s="208"/>
      <c r="H1533" s="211">
        <v>3.3180000000000001</v>
      </c>
      <c r="I1533" s="212"/>
      <c r="J1533" s="208"/>
      <c r="K1533" s="208"/>
      <c r="L1533" s="213"/>
      <c r="M1533" s="214"/>
      <c r="N1533" s="215"/>
      <c r="O1533" s="215"/>
      <c r="P1533" s="215"/>
      <c r="Q1533" s="215"/>
      <c r="R1533" s="215"/>
      <c r="S1533" s="215"/>
      <c r="T1533" s="216"/>
      <c r="AT1533" s="217" t="s">
        <v>147</v>
      </c>
      <c r="AU1533" s="217" t="s">
        <v>145</v>
      </c>
      <c r="AV1533" s="14" t="s">
        <v>145</v>
      </c>
      <c r="AW1533" s="14" t="s">
        <v>30</v>
      </c>
      <c r="AX1533" s="14" t="s">
        <v>73</v>
      </c>
      <c r="AY1533" s="217" t="s">
        <v>137</v>
      </c>
    </row>
    <row r="1534" spans="1:65" s="13" customFormat="1" ht="11.25" x14ac:dyDescent="0.2">
      <c r="B1534" s="196"/>
      <c r="C1534" s="197"/>
      <c r="D1534" s="198" t="s">
        <v>147</v>
      </c>
      <c r="E1534" s="199" t="s">
        <v>1</v>
      </c>
      <c r="F1534" s="200" t="s">
        <v>172</v>
      </c>
      <c r="G1534" s="197"/>
      <c r="H1534" s="199" t="s">
        <v>1</v>
      </c>
      <c r="I1534" s="201"/>
      <c r="J1534" s="197"/>
      <c r="K1534" s="197"/>
      <c r="L1534" s="202"/>
      <c r="M1534" s="203"/>
      <c r="N1534" s="204"/>
      <c r="O1534" s="204"/>
      <c r="P1534" s="204"/>
      <c r="Q1534" s="204"/>
      <c r="R1534" s="204"/>
      <c r="S1534" s="204"/>
      <c r="T1534" s="205"/>
      <c r="AT1534" s="206" t="s">
        <v>147</v>
      </c>
      <c r="AU1534" s="206" t="s">
        <v>145</v>
      </c>
      <c r="AV1534" s="13" t="s">
        <v>78</v>
      </c>
      <c r="AW1534" s="13" t="s">
        <v>30</v>
      </c>
      <c r="AX1534" s="13" t="s">
        <v>73</v>
      </c>
      <c r="AY1534" s="206" t="s">
        <v>137</v>
      </c>
    </row>
    <row r="1535" spans="1:65" s="14" customFormat="1" ht="11.25" x14ac:dyDescent="0.2">
      <c r="B1535" s="207"/>
      <c r="C1535" s="208"/>
      <c r="D1535" s="198" t="s">
        <v>147</v>
      </c>
      <c r="E1535" s="209" t="s">
        <v>1</v>
      </c>
      <c r="F1535" s="210" t="s">
        <v>173</v>
      </c>
      <c r="G1535" s="208"/>
      <c r="H1535" s="211">
        <v>3.9660000000000002</v>
      </c>
      <c r="I1535" s="212"/>
      <c r="J1535" s="208"/>
      <c r="K1535" s="208"/>
      <c r="L1535" s="213"/>
      <c r="M1535" s="214"/>
      <c r="N1535" s="215"/>
      <c r="O1535" s="215"/>
      <c r="P1535" s="215"/>
      <c r="Q1535" s="215"/>
      <c r="R1535" s="215"/>
      <c r="S1535" s="215"/>
      <c r="T1535" s="216"/>
      <c r="AT1535" s="217" t="s">
        <v>147</v>
      </c>
      <c r="AU1535" s="217" t="s">
        <v>145</v>
      </c>
      <c r="AV1535" s="14" t="s">
        <v>145</v>
      </c>
      <c r="AW1535" s="14" t="s">
        <v>30</v>
      </c>
      <c r="AX1535" s="14" t="s">
        <v>73</v>
      </c>
      <c r="AY1535" s="217" t="s">
        <v>137</v>
      </c>
    </row>
    <row r="1536" spans="1:65" s="13" customFormat="1" ht="11.25" x14ac:dyDescent="0.2">
      <c r="B1536" s="196"/>
      <c r="C1536" s="197"/>
      <c r="D1536" s="198" t="s">
        <v>147</v>
      </c>
      <c r="E1536" s="199" t="s">
        <v>1</v>
      </c>
      <c r="F1536" s="200" t="s">
        <v>174</v>
      </c>
      <c r="G1536" s="197"/>
      <c r="H1536" s="199" t="s">
        <v>1</v>
      </c>
      <c r="I1536" s="201"/>
      <c r="J1536" s="197"/>
      <c r="K1536" s="197"/>
      <c r="L1536" s="202"/>
      <c r="M1536" s="203"/>
      <c r="N1536" s="204"/>
      <c r="O1536" s="204"/>
      <c r="P1536" s="204"/>
      <c r="Q1536" s="204"/>
      <c r="R1536" s="204"/>
      <c r="S1536" s="204"/>
      <c r="T1536" s="205"/>
      <c r="AT1536" s="206" t="s">
        <v>147</v>
      </c>
      <c r="AU1536" s="206" t="s">
        <v>145</v>
      </c>
      <c r="AV1536" s="13" t="s">
        <v>78</v>
      </c>
      <c r="AW1536" s="13" t="s">
        <v>30</v>
      </c>
      <c r="AX1536" s="13" t="s">
        <v>73</v>
      </c>
      <c r="AY1536" s="206" t="s">
        <v>137</v>
      </c>
    </row>
    <row r="1537" spans="2:51" s="14" customFormat="1" ht="11.25" x14ac:dyDescent="0.2">
      <c r="B1537" s="207"/>
      <c r="C1537" s="208"/>
      <c r="D1537" s="198" t="s">
        <v>147</v>
      </c>
      <c r="E1537" s="209" t="s">
        <v>1</v>
      </c>
      <c r="F1537" s="210" t="s">
        <v>175</v>
      </c>
      <c r="G1537" s="208"/>
      <c r="H1537" s="211">
        <v>21.07</v>
      </c>
      <c r="I1537" s="212"/>
      <c r="J1537" s="208"/>
      <c r="K1537" s="208"/>
      <c r="L1537" s="213"/>
      <c r="M1537" s="214"/>
      <c r="N1537" s="215"/>
      <c r="O1537" s="215"/>
      <c r="P1537" s="215"/>
      <c r="Q1537" s="215"/>
      <c r="R1537" s="215"/>
      <c r="S1537" s="215"/>
      <c r="T1537" s="216"/>
      <c r="AT1537" s="217" t="s">
        <v>147</v>
      </c>
      <c r="AU1537" s="217" t="s">
        <v>145</v>
      </c>
      <c r="AV1537" s="14" t="s">
        <v>145</v>
      </c>
      <c r="AW1537" s="14" t="s">
        <v>30</v>
      </c>
      <c r="AX1537" s="14" t="s">
        <v>73</v>
      </c>
      <c r="AY1537" s="217" t="s">
        <v>137</v>
      </c>
    </row>
    <row r="1538" spans="2:51" s="13" customFormat="1" ht="11.25" x14ac:dyDescent="0.2">
      <c r="B1538" s="196"/>
      <c r="C1538" s="197"/>
      <c r="D1538" s="198" t="s">
        <v>147</v>
      </c>
      <c r="E1538" s="199" t="s">
        <v>1</v>
      </c>
      <c r="F1538" s="200" t="s">
        <v>176</v>
      </c>
      <c r="G1538" s="197"/>
      <c r="H1538" s="199" t="s">
        <v>1</v>
      </c>
      <c r="I1538" s="201"/>
      <c r="J1538" s="197"/>
      <c r="K1538" s="197"/>
      <c r="L1538" s="202"/>
      <c r="M1538" s="203"/>
      <c r="N1538" s="204"/>
      <c r="O1538" s="204"/>
      <c r="P1538" s="204"/>
      <c r="Q1538" s="204"/>
      <c r="R1538" s="204"/>
      <c r="S1538" s="204"/>
      <c r="T1538" s="205"/>
      <c r="AT1538" s="206" t="s">
        <v>147</v>
      </c>
      <c r="AU1538" s="206" t="s">
        <v>145</v>
      </c>
      <c r="AV1538" s="13" t="s">
        <v>78</v>
      </c>
      <c r="AW1538" s="13" t="s">
        <v>30</v>
      </c>
      <c r="AX1538" s="13" t="s">
        <v>73</v>
      </c>
      <c r="AY1538" s="206" t="s">
        <v>137</v>
      </c>
    </row>
    <row r="1539" spans="2:51" s="14" customFormat="1" ht="11.25" x14ac:dyDescent="0.2">
      <c r="B1539" s="207"/>
      <c r="C1539" s="208"/>
      <c r="D1539" s="198" t="s">
        <v>147</v>
      </c>
      <c r="E1539" s="209" t="s">
        <v>1</v>
      </c>
      <c r="F1539" s="210" t="s">
        <v>177</v>
      </c>
      <c r="G1539" s="208"/>
      <c r="H1539" s="211">
        <v>12.760999999999999</v>
      </c>
      <c r="I1539" s="212"/>
      <c r="J1539" s="208"/>
      <c r="K1539" s="208"/>
      <c r="L1539" s="213"/>
      <c r="M1539" s="214"/>
      <c r="N1539" s="215"/>
      <c r="O1539" s="215"/>
      <c r="P1539" s="215"/>
      <c r="Q1539" s="215"/>
      <c r="R1539" s="215"/>
      <c r="S1539" s="215"/>
      <c r="T1539" s="216"/>
      <c r="AT1539" s="217" t="s">
        <v>147</v>
      </c>
      <c r="AU1539" s="217" t="s">
        <v>145</v>
      </c>
      <c r="AV1539" s="14" t="s">
        <v>145</v>
      </c>
      <c r="AW1539" s="14" t="s">
        <v>30</v>
      </c>
      <c r="AX1539" s="14" t="s">
        <v>73</v>
      </c>
      <c r="AY1539" s="217" t="s">
        <v>137</v>
      </c>
    </row>
    <row r="1540" spans="2:51" s="13" customFormat="1" ht="11.25" x14ac:dyDescent="0.2">
      <c r="B1540" s="196"/>
      <c r="C1540" s="197"/>
      <c r="D1540" s="198" t="s">
        <v>147</v>
      </c>
      <c r="E1540" s="199" t="s">
        <v>1</v>
      </c>
      <c r="F1540" s="200" t="s">
        <v>1898</v>
      </c>
      <c r="G1540" s="197"/>
      <c r="H1540" s="199" t="s">
        <v>1</v>
      </c>
      <c r="I1540" s="201"/>
      <c r="J1540" s="197"/>
      <c r="K1540" s="197"/>
      <c r="L1540" s="202"/>
      <c r="M1540" s="203"/>
      <c r="N1540" s="204"/>
      <c r="O1540" s="204"/>
      <c r="P1540" s="204"/>
      <c r="Q1540" s="204"/>
      <c r="R1540" s="204"/>
      <c r="S1540" s="204"/>
      <c r="T1540" s="205"/>
      <c r="AT1540" s="206" t="s">
        <v>147</v>
      </c>
      <c r="AU1540" s="206" t="s">
        <v>145</v>
      </c>
      <c r="AV1540" s="13" t="s">
        <v>78</v>
      </c>
      <c r="AW1540" s="13" t="s">
        <v>30</v>
      </c>
      <c r="AX1540" s="13" t="s">
        <v>73</v>
      </c>
      <c r="AY1540" s="206" t="s">
        <v>137</v>
      </c>
    </row>
    <row r="1541" spans="2:51" s="13" customFormat="1" ht="11.25" x14ac:dyDescent="0.2">
      <c r="B1541" s="196"/>
      <c r="C1541" s="197"/>
      <c r="D1541" s="198" t="s">
        <v>147</v>
      </c>
      <c r="E1541" s="199" t="s">
        <v>1</v>
      </c>
      <c r="F1541" s="200" t="s">
        <v>170</v>
      </c>
      <c r="G1541" s="197"/>
      <c r="H1541" s="199" t="s">
        <v>1</v>
      </c>
      <c r="I1541" s="201"/>
      <c r="J1541" s="197"/>
      <c r="K1541" s="197"/>
      <c r="L1541" s="202"/>
      <c r="M1541" s="203"/>
      <c r="N1541" s="204"/>
      <c r="O1541" s="204"/>
      <c r="P1541" s="204"/>
      <c r="Q1541" s="204"/>
      <c r="R1541" s="204"/>
      <c r="S1541" s="204"/>
      <c r="T1541" s="205"/>
      <c r="AT1541" s="206" t="s">
        <v>147</v>
      </c>
      <c r="AU1541" s="206" t="s">
        <v>145</v>
      </c>
      <c r="AV1541" s="13" t="s">
        <v>78</v>
      </c>
      <c r="AW1541" s="13" t="s">
        <v>30</v>
      </c>
      <c r="AX1541" s="13" t="s">
        <v>73</v>
      </c>
      <c r="AY1541" s="206" t="s">
        <v>137</v>
      </c>
    </row>
    <row r="1542" spans="2:51" s="14" customFormat="1" ht="11.25" x14ac:dyDescent="0.2">
      <c r="B1542" s="207"/>
      <c r="C1542" s="208"/>
      <c r="D1542" s="198" t="s">
        <v>147</v>
      </c>
      <c r="E1542" s="209" t="s">
        <v>1</v>
      </c>
      <c r="F1542" s="210" t="s">
        <v>205</v>
      </c>
      <c r="G1542" s="208"/>
      <c r="H1542" s="211">
        <v>17.463999999999999</v>
      </c>
      <c r="I1542" s="212"/>
      <c r="J1542" s="208"/>
      <c r="K1542" s="208"/>
      <c r="L1542" s="213"/>
      <c r="M1542" s="214"/>
      <c r="N1542" s="215"/>
      <c r="O1542" s="215"/>
      <c r="P1542" s="215"/>
      <c r="Q1542" s="215"/>
      <c r="R1542" s="215"/>
      <c r="S1542" s="215"/>
      <c r="T1542" s="216"/>
      <c r="AT1542" s="217" t="s">
        <v>147</v>
      </c>
      <c r="AU1542" s="217" t="s">
        <v>145</v>
      </c>
      <c r="AV1542" s="14" t="s">
        <v>145</v>
      </c>
      <c r="AW1542" s="14" t="s">
        <v>30</v>
      </c>
      <c r="AX1542" s="14" t="s">
        <v>73</v>
      </c>
      <c r="AY1542" s="217" t="s">
        <v>137</v>
      </c>
    </row>
    <row r="1543" spans="2:51" s="13" customFormat="1" ht="11.25" x14ac:dyDescent="0.2">
      <c r="B1543" s="196"/>
      <c r="C1543" s="197"/>
      <c r="D1543" s="198" t="s">
        <v>147</v>
      </c>
      <c r="E1543" s="199" t="s">
        <v>1</v>
      </c>
      <c r="F1543" s="200" t="s">
        <v>172</v>
      </c>
      <c r="G1543" s="197"/>
      <c r="H1543" s="199" t="s">
        <v>1</v>
      </c>
      <c r="I1543" s="201"/>
      <c r="J1543" s="197"/>
      <c r="K1543" s="197"/>
      <c r="L1543" s="202"/>
      <c r="M1543" s="203"/>
      <c r="N1543" s="204"/>
      <c r="O1543" s="204"/>
      <c r="P1543" s="204"/>
      <c r="Q1543" s="204"/>
      <c r="R1543" s="204"/>
      <c r="S1543" s="204"/>
      <c r="T1543" s="205"/>
      <c r="AT1543" s="206" t="s">
        <v>147</v>
      </c>
      <c r="AU1543" s="206" t="s">
        <v>145</v>
      </c>
      <c r="AV1543" s="13" t="s">
        <v>78</v>
      </c>
      <c r="AW1543" s="13" t="s">
        <v>30</v>
      </c>
      <c r="AX1543" s="13" t="s">
        <v>73</v>
      </c>
      <c r="AY1543" s="206" t="s">
        <v>137</v>
      </c>
    </row>
    <row r="1544" spans="2:51" s="14" customFormat="1" ht="22.5" x14ac:dyDescent="0.2">
      <c r="B1544" s="207"/>
      <c r="C1544" s="208"/>
      <c r="D1544" s="198" t="s">
        <v>147</v>
      </c>
      <c r="E1544" s="209" t="s">
        <v>1</v>
      </c>
      <c r="F1544" s="210" t="s">
        <v>206</v>
      </c>
      <c r="G1544" s="208"/>
      <c r="H1544" s="211">
        <v>25.422999999999998</v>
      </c>
      <c r="I1544" s="212"/>
      <c r="J1544" s="208"/>
      <c r="K1544" s="208"/>
      <c r="L1544" s="213"/>
      <c r="M1544" s="214"/>
      <c r="N1544" s="215"/>
      <c r="O1544" s="215"/>
      <c r="P1544" s="215"/>
      <c r="Q1544" s="215"/>
      <c r="R1544" s="215"/>
      <c r="S1544" s="215"/>
      <c r="T1544" s="216"/>
      <c r="AT1544" s="217" t="s">
        <v>147</v>
      </c>
      <c r="AU1544" s="217" t="s">
        <v>145</v>
      </c>
      <c r="AV1544" s="14" t="s">
        <v>145</v>
      </c>
      <c r="AW1544" s="14" t="s">
        <v>30</v>
      </c>
      <c r="AX1544" s="14" t="s">
        <v>73</v>
      </c>
      <c r="AY1544" s="217" t="s">
        <v>137</v>
      </c>
    </row>
    <row r="1545" spans="2:51" s="13" customFormat="1" ht="11.25" x14ac:dyDescent="0.2">
      <c r="B1545" s="196"/>
      <c r="C1545" s="197"/>
      <c r="D1545" s="198" t="s">
        <v>147</v>
      </c>
      <c r="E1545" s="199" t="s">
        <v>1</v>
      </c>
      <c r="F1545" s="200" t="s">
        <v>174</v>
      </c>
      <c r="G1545" s="197"/>
      <c r="H1545" s="199" t="s">
        <v>1</v>
      </c>
      <c r="I1545" s="201"/>
      <c r="J1545" s="197"/>
      <c r="K1545" s="197"/>
      <c r="L1545" s="202"/>
      <c r="M1545" s="203"/>
      <c r="N1545" s="204"/>
      <c r="O1545" s="204"/>
      <c r="P1545" s="204"/>
      <c r="Q1545" s="204"/>
      <c r="R1545" s="204"/>
      <c r="S1545" s="204"/>
      <c r="T1545" s="205"/>
      <c r="AT1545" s="206" t="s">
        <v>147</v>
      </c>
      <c r="AU1545" s="206" t="s">
        <v>145</v>
      </c>
      <c r="AV1545" s="13" t="s">
        <v>78</v>
      </c>
      <c r="AW1545" s="13" t="s">
        <v>30</v>
      </c>
      <c r="AX1545" s="13" t="s">
        <v>73</v>
      </c>
      <c r="AY1545" s="206" t="s">
        <v>137</v>
      </c>
    </row>
    <row r="1546" spans="2:51" s="14" customFormat="1" ht="22.5" x14ac:dyDescent="0.2">
      <c r="B1546" s="207"/>
      <c r="C1546" s="208"/>
      <c r="D1546" s="198" t="s">
        <v>147</v>
      </c>
      <c r="E1546" s="209" t="s">
        <v>1</v>
      </c>
      <c r="F1546" s="210" t="s">
        <v>207</v>
      </c>
      <c r="G1546" s="208"/>
      <c r="H1546" s="211">
        <v>49.56</v>
      </c>
      <c r="I1546" s="212"/>
      <c r="J1546" s="208"/>
      <c r="K1546" s="208"/>
      <c r="L1546" s="213"/>
      <c r="M1546" s="214"/>
      <c r="N1546" s="215"/>
      <c r="O1546" s="215"/>
      <c r="P1546" s="215"/>
      <c r="Q1546" s="215"/>
      <c r="R1546" s="215"/>
      <c r="S1546" s="215"/>
      <c r="T1546" s="216"/>
      <c r="AT1546" s="217" t="s">
        <v>147</v>
      </c>
      <c r="AU1546" s="217" t="s">
        <v>145</v>
      </c>
      <c r="AV1546" s="14" t="s">
        <v>145</v>
      </c>
      <c r="AW1546" s="14" t="s">
        <v>30</v>
      </c>
      <c r="AX1546" s="14" t="s">
        <v>73</v>
      </c>
      <c r="AY1546" s="217" t="s">
        <v>137</v>
      </c>
    </row>
    <row r="1547" spans="2:51" s="13" customFormat="1" ht="11.25" x14ac:dyDescent="0.2">
      <c r="B1547" s="196"/>
      <c r="C1547" s="197"/>
      <c r="D1547" s="198" t="s">
        <v>147</v>
      </c>
      <c r="E1547" s="199" t="s">
        <v>1</v>
      </c>
      <c r="F1547" s="200" t="s">
        <v>176</v>
      </c>
      <c r="G1547" s="197"/>
      <c r="H1547" s="199" t="s">
        <v>1</v>
      </c>
      <c r="I1547" s="201"/>
      <c r="J1547" s="197"/>
      <c r="K1547" s="197"/>
      <c r="L1547" s="202"/>
      <c r="M1547" s="203"/>
      <c r="N1547" s="204"/>
      <c r="O1547" s="204"/>
      <c r="P1547" s="204"/>
      <c r="Q1547" s="204"/>
      <c r="R1547" s="204"/>
      <c r="S1547" s="204"/>
      <c r="T1547" s="205"/>
      <c r="AT1547" s="206" t="s">
        <v>147</v>
      </c>
      <c r="AU1547" s="206" t="s">
        <v>145</v>
      </c>
      <c r="AV1547" s="13" t="s">
        <v>78</v>
      </c>
      <c r="AW1547" s="13" t="s">
        <v>30</v>
      </c>
      <c r="AX1547" s="13" t="s">
        <v>73</v>
      </c>
      <c r="AY1547" s="206" t="s">
        <v>137</v>
      </c>
    </row>
    <row r="1548" spans="2:51" s="14" customFormat="1" ht="11.25" x14ac:dyDescent="0.2">
      <c r="B1548" s="207"/>
      <c r="C1548" s="208"/>
      <c r="D1548" s="198" t="s">
        <v>147</v>
      </c>
      <c r="E1548" s="209" t="s">
        <v>1</v>
      </c>
      <c r="F1548" s="210" t="s">
        <v>208</v>
      </c>
      <c r="G1548" s="208"/>
      <c r="H1548" s="211">
        <v>39.072000000000003</v>
      </c>
      <c r="I1548" s="212"/>
      <c r="J1548" s="208"/>
      <c r="K1548" s="208"/>
      <c r="L1548" s="213"/>
      <c r="M1548" s="214"/>
      <c r="N1548" s="215"/>
      <c r="O1548" s="215"/>
      <c r="P1548" s="215"/>
      <c r="Q1548" s="215"/>
      <c r="R1548" s="215"/>
      <c r="S1548" s="215"/>
      <c r="T1548" s="216"/>
      <c r="AT1548" s="217" t="s">
        <v>147</v>
      </c>
      <c r="AU1548" s="217" t="s">
        <v>145</v>
      </c>
      <c r="AV1548" s="14" t="s">
        <v>145</v>
      </c>
      <c r="AW1548" s="14" t="s">
        <v>30</v>
      </c>
      <c r="AX1548" s="14" t="s">
        <v>73</v>
      </c>
      <c r="AY1548" s="217" t="s">
        <v>137</v>
      </c>
    </row>
    <row r="1549" spans="2:51" s="13" customFormat="1" ht="11.25" x14ac:dyDescent="0.2">
      <c r="B1549" s="196"/>
      <c r="C1549" s="197"/>
      <c r="D1549" s="198" t="s">
        <v>147</v>
      </c>
      <c r="E1549" s="199" t="s">
        <v>1</v>
      </c>
      <c r="F1549" s="200" t="s">
        <v>209</v>
      </c>
      <c r="G1549" s="197"/>
      <c r="H1549" s="199" t="s">
        <v>1</v>
      </c>
      <c r="I1549" s="201"/>
      <c r="J1549" s="197"/>
      <c r="K1549" s="197"/>
      <c r="L1549" s="202"/>
      <c r="M1549" s="203"/>
      <c r="N1549" s="204"/>
      <c r="O1549" s="204"/>
      <c r="P1549" s="204"/>
      <c r="Q1549" s="204"/>
      <c r="R1549" s="204"/>
      <c r="S1549" s="204"/>
      <c r="T1549" s="205"/>
      <c r="AT1549" s="206" t="s">
        <v>147</v>
      </c>
      <c r="AU1549" s="206" t="s">
        <v>145</v>
      </c>
      <c r="AV1549" s="13" t="s">
        <v>78</v>
      </c>
      <c r="AW1549" s="13" t="s">
        <v>30</v>
      </c>
      <c r="AX1549" s="13" t="s">
        <v>73</v>
      </c>
      <c r="AY1549" s="206" t="s">
        <v>137</v>
      </c>
    </row>
    <row r="1550" spans="2:51" s="14" customFormat="1" ht="11.25" x14ac:dyDescent="0.2">
      <c r="B1550" s="207"/>
      <c r="C1550" s="208"/>
      <c r="D1550" s="198" t="s">
        <v>147</v>
      </c>
      <c r="E1550" s="209" t="s">
        <v>1</v>
      </c>
      <c r="F1550" s="210" t="s">
        <v>210</v>
      </c>
      <c r="G1550" s="208"/>
      <c r="H1550" s="211">
        <v>-17.911999999999999</v>
      </c>
      <c r="I1550" s="212"/>
      <c r="J1550" s="208"/>
      <c r="K1550" s="208"/>
      <c r="L1550" s="213"/>
      <c r="M1550" s="214"/>
      <c r="N1550" s="215"/>
      <c r="O1550" s="215"/>
      <c r="P1550" s="215"/>
      <c r="Q1550" s="215"/>
      <c r="R1550" s="215"/>
      <c r="S1550" s="215"/>
      <c r="T1550" s="216"/>
      <c r="AT1550" s="217" t="s">
        <v>147</v>
      </c>
      <c r="AU1550" s="217" t="s">
        <v>145</v>
      </c>
      <c r="AV1550" s="14" t="s">
        <v>145</v>
      </c>
      <c r="AW1550" s="14" t="s">
        <v>30</v>
      </c>
      <c r="AX1550" s="14" t="s">
        <v>73</v>
      </c>
      <c r="AY1550" s="217" t="s">
        <v>137</v>
      </c>
    </row>
    <row r="1551" spans="2:51" s="13" customFormat="1" ht="11.25" x14ac:dyDescent="0.2">
      <c r="B1551" s="196"/>
      <c r="C1551" s="197"/>
      <c r="D1551" s="198" t="s">
        <v>147</v>
      </c>
      <c r="E1551" s="199" t="s">
        <v>1</v>
      </c>
      <c r="F1551" s="200" t="s">
        <v>1899</v>
      </c>
      <c r="G1551" s="197"/>
      <c r="H1551" s="199" t="s">
        <v>1</v>
      </c>
      <c r="I1551" s="201"/>
      <c r="J1551" s="197"/>
      <c r="K1551" s="197"/>
      <c r="L1551" s="202"/>
      <c r="M1551" s="203"/>
      <c r="N1551" s="204"/>
      <c r="O1551" s="204"/>
      <c r="P1551" s="204"/>
      <c r="Q1551" s="204"/>
      <c r="R1551" s="204"/>
      <c r="S1551" s="204"/>
      <c r="T1551" s="205"/>
      <c r="AT1551" s="206" t="s">
        <v>147</v>
      </c>
      <c r="AU1551" s="206" t="s">
        <v>145</v>
      </c>
      <c r="AV1551" s="13" t="s">
        <v>78</v>
      </c>
      <c r="AW1551" s="13" t="s">
        <v>30</v>
      </c>
      <c r="AX1551" s="13" t="s">
        <v>73</v>
      </c>
      <c r="AY1551" s="206" t="s">
        <v>137</v>
      </c>
    </row>
    <row r="1552" spans="2:51" s="14" customFormat="1" ht="11.25" x14ac:dyDescent="0.2">
      <c r="B1552" s="207"/>
      <c r="C1552" s="208"/>
      <c r="D1552" s="198" t="s">
        <v>147</v>
      </c>
      <c r="E1552" s="209" t="s">
        <v>1</v>
      </c>
      <c r="F1552" s="210" t="s">
        <v>210</v>
      </c>
      <c r="G1552" s="208"/>
      <c r="H1552" s="211">
        <v>-17.911999999999999</v>
      </c>
      <c r="I1552" s="212"/>
      <c r="J1552" s="208"/>
      <c r="K1552" s="208"/>
      <c r="L1552" s="213"/>
      <c r="M1552" s="214"/>
      <c r="N1552" s="215"/>
      <c r="O1552" s="215"/>
      <c r="P1552" s="215"/>
      <c r="Q1552" s="215"/>
      <c r="R1552" s="215"/>
      <c r="S1552" s="215"/>
      <c r="T1552" s="216"/>
      <c r="AT1552" s="217" t="s">
        <v>147</v>
      </c>
      <c r="AU1552" s="217" t="s">
        <v>145</v>
      </c>
      <c r="AV1552" s="14" t="s">
        <v>145</v>
      </c>
      <c r="AW1552" s="14" t="s">
        <v>30</v>
      </c>
      <c r="AX1552" s="14" t="s">
        <v>73</v>
      </c>
      <c r="AY1552" s="217" t="s">
        <v>137</v>
      </c>
    </row>
    <row r="1553" spans="1:65" s="15" customFormat="1" ht="11.25" x14ac:dyDescent="0.2">
      <c r="B1553" s="218"/>
      <c r="C1553" s="219"/>
      <c r="D1553" s="198" t="s">
        <v>147</v>
      </c>
      <c r="E1553" s="220" t="s">
        <v>1</v>
      </c>
      <c r="F1553" s="221" t="s">
        <v>150</v>
      </c>
      <c r="G1553" s="219"/>
      <c r="H1553" s="222">
        <v>136.81</v>
      </c>
      <c r="I1553" s="223"/>
      <c r="J1553" s="219"/>
      <c r="K1553" s="219"/>
      <c r="L1553" s="224"/>
      <c r="M1553" s="225"/>
      <c r="N1553" s="226"/>
      <c r="O1553" s="226"/>
      <c r="P1553" s="226"/>
      <c r="Q1553" s="226"/>
      <c r="R1553" s="226"/>
      <c r="S1553" s="226"/>
      <c r="T1553" s="227"/>
      <c r="AT1553" s="228" t="s">
        <v>147</v>
      </c>
      <c r="AU1553" s="228" t="s">
        <v>145</v>
      </c>
      <c r="AV1553" s="15" t="s">
        <v>144</v>
      </c>
      <c r="AW1553" s="15" t="s">
        <v>30</v>
      </c>
      <c r="AX1553" s="15" t="s">
        <v>78</v>
      </c>
      <c r="AY1553" s="228" t="s">
        <v>137</v>
      </c>
    </row>
    <row r="1554" spans="1:65" s="2" customFormat="1" ht="24.2" customHeight="1" x14ac:dyDescent="0.2">
      <c r="A1554" s="34"/>
      <c r="B1554" s="35"/>
      <c r="C1554" s="182" t="s">
        <v>1941</v>
      </c>
      <c r="D1554" s="182" t="s">
        <v>140</v>
      </c>
      <c r="E1554" s="183" t="s">
        <v>1942</v>
      </c>
      <c r="F1554" s="184" t="s">
        <v>1943</v>
      </c>
      <c r="G1554" s="185" t="s">
        <v>154</v>
      </c>
      <c r="H1554" s="186">
        <v>14.347</v>
      </c>
      <c r="I1554" s="187"/>
      <c r="J1554" s="188">
        <f>ROUND(I1554*H1554,2)</f>
        <v>0</v>
      </c>
      <c r="K1554" s="189"/>
      <c r="L1554" s="39"/>
      <c r="M1554" s="190" t="s">
        <v>1</v>
      </c>
      <c r="N1554" s="191" t="s">
        <v>39</v>
      </c>
      <c r="O1554" s="71"/>
      <c r="P1554" s="192">
        <f>O1554*H1554</f>
        <v>0</v>
      </c>
      <c r="Q1554" s="192">
        <v>0</v>
      </c>
      <c r="R1554" s="192">
        <f>Q1554*H1554</f>
        <v>0</v>
      </c>
      <c r="S1554" s="192">
        <v>0</v>
      </c>
      <c r="T1554" s="193">
        <f>S1554*H1554</f>
        <v>0</v>
      </c>
      <c r="U1554" s="34"/>
      <c r="V1554" s="34"/>
      <c r="W1554" s="34"/>
      <c r="X1554" s="34"/>
      <c r="Y1554" s="34"/>
      <c r="Z1554" s="34"/>
      <c r="AA1554" s="34"/>
      <c r="AB1554" s="34"/>
      <c r="AC1554" s="34"/>
      <c r="AD1554" s="34"/>
      <c r="AE1554" s="34"/>
      <c r="AR1554" s="194" t="s">
        <v>232</v>
      </c>
      <c r="AT1554" s="194" t="s">
        <v>140</v>
      </c>
      <c r="AU1554" s="194" t="s">
        <v>145</v>
      </c>
      <c r="AY1554" s="17" t="s">
        <v>137</v>
      </c>
      <c r="BE1554" s="195">
        <f>IF(N1554="základní",J1554,0)</f>
        <v>0</v>
      </c>
      <c r="BF1554" s="195">
        <f>IF(N1554="snížená",J1554,0)</f>
        <v>0</v>
      </c>
      <c r="BG1554" s="195">
        <f>IF(N1554="zákl. přenesená",J1554,0)</f>
        <v>0</v>
      </c>
      <c r="BH1554" s="195">
        <f>IF(N1554="sníž. přenesená",J1554,0)</f>
        <v>0</v>
      </c>
      <c r="BI1554" s="195">
        <f>IF(N1554="nulová",J1554,0)</f>
        <v>0</v>
      </c>
      <c r="BJ1554" s="17" t="s">
        <v>145</v>
      </c>
      <c r="BK1554" s="195">
        <f>ROUND(I1554*H1554,2)</f>
        <v>0</v>
      </c>
      <c r="BL1554" s="17" t="s">
        <v>232</v>
      </c>
      <c r="BM1554" s="194" t="s">
        <v>1944</v>
      </c>
    </row>
    <row r="1555" spans="1:65" s="13" customFormat="1" ht="11.25" x14ac:dyDescent="0.2">
      <c r="B1555" s="196"/>
      <c r="C1555" s="197"/>
      <c r="D1555" s="198" t="s">
        <v>147</v>
      </c>
      <c r="E1555" s="199" t="s">
        <v>1</v>
      </c>
      <c r="F1555" s="200" t="s">
        <v>1897</v>
      </c>
      <c r="G1555" s="197"/>
      <c r="H1555" s="199" t="s">
        <v>1</v>
      </c>
      <c r="I1555" s="201"/>
      <c r="J1555" s="197"/>
      <c r="K1555" s="197"/>
      <c r="L1555" s="202"/>
      <c r="M1555" s="203"/>
      <c r="N1555" s="204"/>
      <c r="O1555" s="204"/>
      <c r="P1555" s="204"/>
      <c r="Q1555" s="204"/>
      <c r="R1555" s="204"/>
      <c r="S1555" s="204"/>
      <c r="T1555" s="205"/>
      <c r="AT1555" s="206" t="s">
        <v>147</v>
      </c>
      <c r="AU1555" s="206" t="s">
        <v>145</v>
      </c>
      <c r="AV1555" s="13" t="s">
        <v>78</v>
      </c>
      <c r="AW1555" s="13" t="s">
        <v>30</v>
      </c>
      <c r="AX1555" s="13" t="s">
        <v>73</v>
      </c>
      <c r="AY1555" s="206" t="s">
        <v>137</v>
      </c>
    </row>
    <row r="1556" spans="1:65" s="13" customFormat="1" ht="11.25" x14ac:dyDescent="0.2">
      <c r="B1556" s="196"/>
      <c r="C1556" s="197"/>
      <c r="D1556" s="198" t="s">
        <v>147</v>
      </c>
      <c r="E1556" s="199" t="s">
        <v>1</v>
      </c>
      <c r="F1556" s="200" t="s">
        <v>170</v>
      </c>
      <c r="G1556" s="197"/>
      <c r="H1556" s="199" t="s">
        <v>1</v>
      </c>
      <c r="I1556" s="201"/>
      <c r="J1556" s="197"/>
      <c r="K1556" s="197"/>
      <c r="L1556" s="202"/>
      <c r="M1556" s="203"/>
      <c r="N1556" s="204"/>
      <c r="O1556" s="204"/>
      <c r="P1556" s="204"/>
      <c r="Q1556" s="204"/>
      <c r="R1556" s="204"/>
      <c r="S1556" s="204"/>
      <c r="T1556" s="205"/>
      <c r="AT1556" s="206" t="s">
        <v>147</v>
      </c>
      <c r="AU1556" s="206" t="s">
        <v>145</v>
      </c>
      <c r="AV1556" s="13" t="s">
        <v>78</v>
      </c>
      <c r="AW1556" s="13" t="s">
        <v>30</v>
      </c>
      <c r="AX1556" s="13" t="s">
        <v>73</v>
      </c>
      <c r="AY1556" s="206" t="s">
        <v>137</v>
      </c>
    </row>
    <row r="1557" spans="1:65" s="14" customFormat="1" ht="11.25" x14ac:dyDescent="0.2">
      <c r="B1557" s="207"/>
      <c r="C1557" s="208"/>
      <c r="D1557" s="198" t="s">
        <v>147</v>
      </c>
      <c r="E1557" s="209" t="s">
        <v>1</v>
      </c>
      <c r="F1557" s="210" t="s">
        <v>171</v>
      </c>
      <c r="G1557" s="208"/>
      <c r="H1557" s="211">
        <v>3.3180000000000001</v>
      </c>
      <c r="I1557" s="212"/>
      <c r="J1557" s="208"/>
      <c r="K1557" s="208"/>
      <c r="L1557" s="213"/>
      <c r="M1557" s="214"/>
      <c r="N1557" s="215"/>
      <c r="O1557" s="215"/>
      <c r="P1557" s="215"/>
      <c r="Q1557" s="215"/>
      <c r="R1557" s="215"/>
      <c r="S1557" s="215"/>
      <c r="T1557" s="216"/>
      <c r="AT1557" s="217" t="s">
        <v>147</v>
      </c>
      <c r="AU1557" s="217" t="s">
        <v>145</v>
      </c>
      <c r="AV1557" s="14" t="s">
        <v>145</v>
      </c>
      <c r="AW1557" s="14" t="s">
        <v>30</v>
      </c>
      <c r="AX1557" s="14" t="s">
        <v>73</v>
      </c>
      <c r="AY1557" s="217" t="s">
        <v>137</v>
      </c>
    </row>
    <row r="1558" spans="1:65" s="13" customFormat="1" ht="11.25" x14ac:dyDescent="0.2">
      <c r="B1558" s="196"/>
      <c r="C1558" s="197"/>
      <c r="D1558" s="198" t="s">
        <v>147</v>
      </c>
      <c r="E1558" s="199" t="s">
        <v>1</v>
      </c>
      <c r="F1558" s="200" t="s">
        <v>172</v>
      </c>
      <c r="G1558" s="197"/>
      <c r="H1558" s="199" t="s">
        <v>1</v>
      </c>
      <c r="I1558" s="201"/>
      <c r="J1558" s="197"/>
      <c r="K1558" s="197"/>
      <c r="L1558" s="202"/>
      <c r="M1558" s="203"/>
      <c r="N1558" s="204"/>
      <c r="O1558" s="204"/>
      <c r="P1558" s="204"/>
      <c r="Q1558" s="204"/>
      <c r="R1558" s="204"/>
      <c r="S1558" s="204"/>
      <c r="T1558" s="205"/>
      <c r="AT1558" s="206" t="s">
        <v>147</v>
      </c>
      <c r="AU1558" s="206" t="s">
        <v>145</v>
      </c>
      <c r="AV1558" s="13" t="s">
        <v>78</v>
      </c>
      <c r="AW1558" s="13" t="s">
        <v>30</v>
      </c>
      <c r="AX1558" s="13" t="s">
        <v>73</v>
      </c>
      <c r="AY1558" s="206" t="s">
        <v>137</v>
      </c>
    </row>
    <row r="1559" spans="1:65" s="14" customFormat="1" ht="11.25" x14ac:dyDescent="0.2">
      <c r="B1559" s="207"/>
      <c r="C1559" s="208"/>
      <c r="D1559" s="198" t="s">
        <v>147</v>
      </c>
      <c r="E1559" s="209" t="s">
        <v>1</v>
      </c>
      <c r="F1559" s="210" t="s">
        <v>173</v>
      </c>
      <c r="G1559" s="208"/>
      <c r="H1559" s="211">
        <v>3.9660000000000002</v>
      </c>
      <c r="I1559" s="212"/>
      <c r="J1559" s="208"/>
      <c r="K1559" s="208"/>
      <c r="L1559" s="213"/>
      <c r="M1559" s="214"/>
      <c r="N1559" s="215"/>
      <c r="O1559" s="215"/>
      <c r="P1559" s="215"/>
      <c r="Q1559" s="215"/>
      <c r="R1559" s="215"/>
      <c r="S1559" s="215"/>
      <c r="T1559" s="216"/>
      <c r="AT1559" s="217" t="s">
        <v>147</v>
      </c>
      <c r="AU1559" s="217" t="s">
        <v>145</v>
      </c>
      <c r="AV1559" s="14" t="s">
        <v>145</v>
      </c>
      <c r="AW1559" s="14" t="s">
        <v>30</v>
      </c>
      <c r="AX1559" s="14" t="s">
        <v>73</v>
      </c>
      <c r="AY1559" s="217" t="s">
        <v>137</v>
      </c>
    </row>
    <row r="1560" spans="1:65" s="13" customFormat="1" ht="11.25" x14ac:dyDescent="0.2">
      <c r="B1560" s="196"/>
      <c r="C1560" s="197"/>
      <c r="D1560" s="198" t="s">
        <v>147</v>
      </c>
      <c r="E1560" s="199" t="s">
        <v>1</v>
      </c>
      <c r="F1560" s="200" t="s">
        <v>1898</v>
      </c>
      <c r="G1560" s="197"/>
      <c r="H1560" s="199" t="s">
        <v>1</v>
      </c>
      <c r="I1560" s="201"/>
      <c r="J1560" s="197"/>
      <c r="K1560" s="197"/>
      <c r="L1560" s="202"/>
      <c r="M1560" s="203"/>
      <c r="N1560" s="204"/>
      <c r="O1560" s="204"/>
      <c r="P1560" s="204"/>
      <c r="Q1560" s="204"/>
      <c r="R1560" s="204"/>
      <c r="S1560" s="204"/>
      <c r="T1560" s="205"/>
      <c r="AT1560" s="206" t="s">
        <v>147</v>
      </c>
      <c r="AU1560" s="206" t="s">
        <v>145</v>
      </c>
      <c r="AV1560" s="13" t="s">
        <v>78</v>
      </c>
      <c r="AW1560" s="13" t="s">
        <v>30</v>
      </c>
      <c r="AX1560" s="13" t="s">
        <v>73</v>
      </c>
      <c r="AY1560" s="206" t="s">
        <v>137</v>
      </c>
    </row>
    <row r="1561" spans="1:65" s="13" customFormat="1" ht="11.25" x14ac:dyDescent="0.2">
      <c r="B1561" s="196"/>
      <c r="C1561" s="197"/>
      <c r="D1561" s="198" t="s">
        <v>147</v>
      </c>
      <c r="E1561" s="199" t="s">
        <v>1</v>
      </c>
      <c r="F1561" s="200" t="s">
        <v>170</v>
      </c>
      <c r="G1561" s="197"/>
      <c r="H1561" s="199" t="s">
        <v>1</v>
      </c>
      <c r="I1561" s="201"/>
      <c r="J1561" s="197"/>
      <c r="K1561" s="197"/>
      <c r="L1561" s="202"/>
      <c r="M1561" s="203"/>
      <c r="N1561" s="204"/>
      <c r="O1561" s="204"/>
      <c r="P1561" s="204"/>
      <c r="Q1561" s="204"/>
      <c r="R1561" s="204"/>
      <c r="S1561" s="204"/>
      <c r="T1561" s="205"/>
      <c r="AT1561" s="206" t="s">
        <v>147</v>
      </c>
      <c r="AU1561" s="206" t="s">
        <v>145</v>
      </c>
      <c r="AV1561" s="13" t="s">
        <v>78</v>
      </c>
      <c r="AW1561" s="13" t="s">
        <v>30</v>
      </c>
      <c r="AX1561" s="13" t="s">
        <v>73</v>
      </c>
      <c r="AY1561" s="206" t="s">
        <v>137</v>
      </c>
    </row>
    <row r="1562" spans="1:65" s="14" customFormat="1" ht="11.25" x14ac:dyDescent="0.2">
      <c r="B1562" s="207"/>
      <c r="C1562" s="208"/>
      <c r="D1562" s="198" t="s">
        <v>147</v>
      </c>
      <c r="E1562" s="209" t="s">
        <v>1</v>
      </c>
      <c r="F1562" s="210" t="s">
        <v>205</v>
      </c>
      <c r="G1562" s="208"/>
      <c r="H1562" s="211">
        <v>17.463999999999999</v>
      </c>
      <c r="I1562" s="212"/>
      <c r="J1562" s="208"/>
      <c r="K1562" s="208"/>
      <c r="L1562" s="213"/>
      <c r="M1562" s="214"/>
      <c r="N1562" s="215"/>
      <c r="O1562" s="215"/>
      <c r="P1562" s="215"/>
      <c r="Q1562" s="215"/>
      <c r="R1562" s="215"/>
      <c r="S1562" s="215"/>
      <c r="T1562" s="216"/>
      <c r="AT1562" s="217" t="s">
        <v>147</v>
      </c>
      <c r="AU1562" s="217" t="s">
        <v>145</v>
      </c>
      <c r="AV1562" s="14" t="s">
        <v>145</v>
      </c>
      <c r="AW1562" s="14" t="s">
        <v>30</v>
      </c>
      <c r="AX1562" s="14" t="s">
        <v>73</v>
      </c>
      <c r="AY1562" s="217" t="s">
        <v>137</v>
      </c>
    </row>
    <row r="1563" spans="1:65" s="13" customFormat="1" ht="11.25" x14ac:dyDescent="0.2">
      <c r="B1563" s="196"/>
      <c r="C1563" s="197"/>
      <c r="D1563" s="198" t="s">
        <v>147</v>
      </c>
      <c r="E1563" s="199" t="s">
        <v>1</v>
      </c>
      <c r="F1563" s="200" t="s">
        <v>172</v>
      </c>
      <c r="G1563" s="197"/>
      <c r="H1563" s="199" t="s">
        <v>1</v>
      </c>
      <c r="I1563" s="201"/>
      <c r="J1563" s="197"/>
      <c r="K1563" s="197"/>
      <c r="L1563" s="202"/>
      <c r="M1563" s="203"/>
      <c r="N1563" s="204"/>
      <c r="O1563" s="204"/>
      <c r="P1563" s="204"/>
      <c r="Q1563" s="204"/>
      <c r="R1563" s="204"/>
      <c r="S1563" s="204"/>
      <c r="T1563" s="205"/>
      <c r="AT1563" s="206" t="s">
        <v>147</v>
      </c>
      <c r="AU1563" s="206" t="s">
        <v>145</v>
      </c>
      <c r="AV1563" s="13" t="s">
        <v>78</v>
      </c>
      <c r="AW1563" s="13" t="s">
        <v>30</v>
      </c>
      <c r="AX1563" s="13" t="s">
        <v>73</v>
      </c>
      <c r="AY1563" s="206" t="s">
        <v>137</v>
      </c>
    </row>
    <row r="1564" spans="1:65" s="14" customFormat="1" ht="22.5" x14ac:dyDescent="0.2">
      <c r="B1564" s="207"/>
      <c r="C1564" s="208"/>
      <c r="D1564" s="198" t="s">
        <v>147</v>
      </c>
      <c r="E1564" s="209" t="s">
        <v>1</v>
      </c>
      <c r="F1564" s="210" t="s">
        <v>206</v>
      </c>
      <c r="G1564" s="208"/>
      <c r="H1564" s="211">
        <v>25.422999999999998</v>
      </c>
      <c r="I1564" s="212"/>
      <c r="J1564" s="208"/>
      <c r="K1564" s="208"/>
      <c r="L1564" s="213"/>
      <c r="M1564" s="214"/>
      <c r="N1564" s="215"/>
      <c r="O1564" s="215"/>
      <c r="P1564" s="215"/>
      <c r="Q1564" s="215"/>
      <c r="R1564" s="215"/>
      <c r="S1564" s="215"/>
      <c r="T1564" s="216"/>
      <c r="AT1564" s="217" t="s">
        <v>147</v>
      </c>
      <c r="AU1564" s="217" t="s">
        <v>145</v>
      </c>
      <c r="AV1564" s="14" t="s">
        <v>145</v>
      </c>
      <c r="AW1564" s="14" t="s">
        <v>30</v>
      </c>
      <c r="AX1564" s="14" t="s">
        <v>73</v>
      </c>
      <c r="AY1564" s="217" t="s">
        <v>137</v>
      </c>
    </row>
    <row r="1565" spans="1:65" s="13" customFormat="1" ht="11.25" x14ac:dyDescent="0.2">
      <c r="B1565" s="196"/>
      <c r="C1565" s="197"/>
      <c r="D1565" s="198" t="s">
        <v>147</v>
      </c>
      <c r="E1565" s="199" t="s">
        <v>1</v>
      </c>
      <c r="F1565" s="200" t="s">
        <v>209</v>
      </c>
      <c r="G1565" s="197"/>
      <c r="H1565" s="199" t="s">
        <v>1</v>
      </c>
      <c r="I1565" s="201"/>
      <c r="J1565" s="197"/>
      <c r="K1565" s="197"/>
      <c r="L1565" s="202"/>
      <c r="M1565" s="203"/>
      <c r="N1565" s="204"/>
      <c r="O1565" s="204"/>
      <c r="P1565" s="204"/>
      <c r="Q1565" s="204"/>
      <c r="R1565" s="204"/>
      <c r="S1565" s="204"/>
      <c r="T1565" s="205"/>
      <c r="AT1565" s="206" t="s">
        <v>147</v>
      </c>
      <c r="AU1565" s="206" t="s">
        <v>145</v>
      </c>
      <c r="AV1565" s="13" t="s">
        <v>78</v>
      </c>
      <c r="AW1565" s="13" t="s">
        <v>30</v>
      </c>
      <c r="AX1565" s="13" t="s">
        <v>73</v>
      </c>
      <c r="AY1565" s="206" t="s">
        <v>137</v>
      </c>
    </row>
    <row r="1566" spans="1:65" s="14" customFormat="1" ht="11.25" x14ac:dyDescent="0.2">
      <c r="B1566" s="207"/>
      <c r="C1566" s="208"/>
      <c r="D1566" s="198" t="s">
        <v>147</v>
      </c>
      <c r="E1566" s="209" t="s">
        <v>1</v>
      </c>
      <c r="F1566" s="210" t="s">
        <v>210</v>
      </c>
      <c r="G1566" s="208"/>
      <c r="H1566" s="211">
        <v>-17.911999999999999</v>
      </c>
      <c r="I1566" s="212"/>
      <c r="J1566" s="208"/>
      <c r="K1566" s="208"/>
      <c r="L1566" s="213"/>
      <c r="M1566" s="214"/>
      <c r="N1566" s="215"/>
      <c r="O1566" s="215"/>
      <c r="P1566" s="215"/>
      <c r="Q1566" s="215"/>
      <c r="R1566" s="215"/>
      <c r="S1566" s="215"/>
      <c r="T1566" s="216"/>
      <c r="AT1566" s="217" t="s">
        <v>147</v>
      </c>
      <c r="AU1566" s="217" t="s">
        <v>145</v>
      </c>
      <c r="AV1566" s="14" t="s">
        <v>145</v>
      </c>
      <c r="AW1566" s="14" t="s">
        <v>30</v>
      </c>
      <c r="AX1566" s="14" t="s">
        <v>73</v>
      </c>
      <c r="AY1566" s="217" t="s">
        <v>137</v>
      </c>
    </row>
    <row r="1567" spans="1:65" s="13" customFormat="1" ht="11.25" x14ac:dyDescent="0.2">
      <c r="B1567" s="196"/>
      <c r="C1567" s="197"/>
      <c r="D1567" s="198" t="s">
        <v>147</v>
      </c>
      <c r="E1567" s="199" t="s">
        <v>1</v>
      </c>
      <c r="F1567" s="200" t="s">
        <v>1899</v>
      </c>
      <c r="G1567" s="197"/>
      <c r="H1567" s="199" t="s">
        <v>1</v>
      </c>
      <c r="I1567" s="201"/>
      <c r="J1567" s="197"/>
      <c r="K1567" s="197"/>
      <c r="L1567" s="202"/>
      <c r="M1567" s="203"/>
      <c r="N1567" s="204"/>
      <c r="O1567" s="204"/>
      <c r="P1567" s="204"/>
      <c r="Q1567" s="204"/>
      <c r="R1567" s="204"/>
      <c r="S1567" s="204"/>
      <c r="T1567" s="205"/>
      <c r="AT1567" s="206" t="s">
        <v>147</v>
      </c>
      <c r="AU1567" s="206" t="s">
        <v>145</v>
      </c>
      <c r="AV1567" s="13" t="s">
        <v>78</v>
      </c>
      <c r="AW1567" s="13" t="s">
        <v>30</v>
      </c>
      <c r="AX1567" s="13" t="s">
        <v>73</v>
      </c>
      <c r="AY1567" s="206" t="s">
        <v>137</v>
      </c>
    </row>
    <row r="1568" spans="1:65" s="14" customFormat="1" ht="11.25" x14ac:dyDescent="0.2">
      <c r="B1568" s="207"/>
      <c r="C1568" s="208"/>
      <c r="D1568" s="198" t="s">
        <v>147</v>
      </c>
      <c r="E1568" s="209" t="s">
        <v>1</v>
      </c>
      <c r="F1568" s="210" t="s">
        <v>210</v>
      </c>
      <c r="G1568" s="208"/>
      <c r="H1568" s="211">
        <v>-17.911999999999999</v>
      </c>
      <c r="I1568" s="212"/>
      <c r="J1568" s="208"/>
      <c r="K1568" s="208"/>
      <c r="L1568" s="213"/>
      <c r="M1568" s="214"/>
      <c r="N1568" s="215"/>
      <c r="O1568" s="215"/>
      <c r="P1568" s="215"/>
      <c r="Q1568" s="215"/>
      <c r="R1568" s="215"/>
      <c r="S1568" s="215"/>
      <c r="T1568" s="216"/>
      <c r="AT1568" s="217" t="s">
        <v>147</v>
      </c>
      <c r="AU1568" s="217" t="s">
        <v>145</v>
      </c>
      <c r="AV1568" s="14" t="s">
        <v>145</v>
      </c>
      <c r="AW1568" s="14" t="s">
        <v>30</v>
      </c>
      <c r="AX1568" s="14" t="s">
        <v>73</v>
      </c>
      <c r="AY1568" s="217" t="s">
        <v>137</v>
      </c>
    </row>
    <row r="1569" spans="1:65" s="15" customFormat="1" ht="11.25" x14ac:dyDescent="0.2">
      <c r="B1569" s="218"/>
      <c r="C1569" s="219"/>
      <c r="D1569" s="198" t="s">
        <v>147</v>
      </c>
      <c r="E1569" s="220" t="s">
        <v>1</v>
      </c>
      <c r="F1569" s="221" t="s">
        <v>150</v>
      </c>
      <c r="G1569" s="219"/>
      <c r="H1569" s="222">
        <v>14.346999999999994</v>
      </c>
      <c r="I1569" s="223"/>
      <c r="J1569" s="219"/>
      <c r="K1569" s="219"/>
      <c r="L1569" s="224"/>
      <c r="M1569" s="225"/>
      <c r="N1569" s="226"/>
      <c r="O1569" s="226"/>
      <c r="P1569" s="226"/>
      <c r="Q1569" s="226"/>
      <c r="R1569" s="226"/>
      <c r="S1569" s="226"/>
      <c r="T1569" s="227"/>
      <c r="AT1569" s="228" t="s">
        <v>147</v>
      </c>
      <c r="AU1569" s="228" t="s">
        <v>145</v>
      </c>
      <c r="AV1569" s="15" t="s">
        <v>144</v>
      </c>
      <c r="AW1569" s="15" t="s">
        <v>30</v>
      </c>
      <c r="AX1569" s="15" t="s">
        <v>78</v>
      </c>
      <c r="AY1569" s="228" t="s">
        <v>137</v>
      </c>
    </row>
    <row r="1570" spans="1:65" s="12" customFormat="1" ht="22.9" customHeight="1" x14ac:dyDescent="0.2">
      <c r="B1570" s="166"/>
      <c r="C1570" s="167"/>
      <c r="D1570" s="168" t="s">
        <v>72</v>
      </c>
      <c r="E1570" s="180" t="s">
        <v>1945</v>
      </c>
      <c r="F1570" s="180" t="s">
        <v>1946</v>
      </c>
      <c r="G1570" s="167"/>
      <c r="H1570" s="167"/>
      <c r="I1570" s="170"/>
      <c r="J1570" s="181">
        <f>BK1570</f>
        <v>0</v>
      </c>
      <c r="K1570" s="167"/>
      <c r="L1570" s="172"/>
      <c r="M1570" s="173"/>
      <c r="N1570" s="174"/>
      <c r="O1570" s="174"/>
      <c r="P1570" s="175">
        <f>SUM(P1571:P1584)</f>
        <v>0</v>
      </c>
      <c r="Q1570" s="174"/>
      <c r="R1570" s="175">
        <f>SUM(R1571:R1584)</f>
        <v>1.7047299999999998E-2</v>
      </c>
      <c r="S1570" s="174"/>
      <c r="T1570" s="176">
        <f>SUM(T1571:T1584)</f>
        <v>0</v>
      </c>
      <c r="AR1570" s="177" t="s">
        <v>145</v>
      </c>
      <c r="AT1570" s="178" t="s">
        <v>72</v>
      </c>
      <c r="AU1570" s="178" t="s">
        <v>78</v>
      </c>
      <c r="AY1570" s="177" t="s">
        <v>137</v>
      </c>
      <c r="BK1570" s="179">
        <f>SUM(BK1571:BK1584)</f>
        <v>0</v>
      </c>
    </row>
    <row r="1571" spans="1:65" s="2" customFormat="1" ht="24.2" customHeight="1" x14ac:dyDescent="0.2">
      <c r="A1571" s="34"/>
      <c r="B1571" s="35"/>
      <c r="C1571" s="182" t="s">
        <v>1947</v>
      </c>
      <c r="D1571" s="182" t="s">
        <v>140</v>
      </c>
      <c r="E1571" s="183" t="s">
        <v>1948</v>
      </c>
      <c r="F1571" s="184" t="s">
        <v>1949</v>
      </c>
      <c r="G1571" s="185" t="s">
        <v>154</v>
      </c>
      <c r="H1571" s="186">
        <v>8.02</v>
      </c>
      <c r="I1571" s="187"/>
      <c r="J1571" s="188">
        <f>ROUND(I1571*H1571,2)</f>
        <v>0</v>
      </c>
      <c r="K1571" s="189"/>
      <c r="L1571" s="39"/>
      <c r="M1571" s="190" t="s">
        <v>1</v>
      </c>
      <c r="N1571" s="191" t="s">
        <v>39</v>
      </c>
      <c r="O1571" s="71"/>
      <c r="P1571" s="192">
        <f>O1571*H1571</f>
        <v>0</v>
      </c>
      <c r="Q1571" s="192">
        <v>0</v>
      </c>
      <c r="R1571" s="192">
        <f>Q1571*H1571</f>
        <v>0</v>
      </c>
      <c r="S1571" s="192">
        <v>0</v>
      </c>
      <c r="T1571" s="193">
        <f>S1571*H1571</f>
        <v>0</v>
      </c>
      <c r="U1571" s="34"/>
      <c r="V1571" s="34"/>
      <c r="W1571" s="34"/>
      <c r="X1571" s="34"/>
      <c r="Y1571" s="34"/>
      <c r="Z1571" s="34"/>
      <c r="AA1571" s="34"/>
      <c r="AB1571" s="34"/>
      <c r="AC1571" s="34"/>
      <c r="AD1571" s="34"/>
      <c r="AE1571" s="34"/>
      <c r="AR1571" s="194" t="s">
        <v>232</v>
      </c>
      <c r="AT1571" s="194" t="s">
        <v>140</v>
      </c>
      <c r="AU1571" s="194" t="s">
        <v>145</v>
      </c>
      <c r="AY1571" s="17" t="s">
        <v>137</v>
      </c>
      <c r="BE1571" s="195">
        <f>IF(N1571="základní",J1571,0)</f>
        <v>0</v>
      </c>
      <c r="BF1571" s="195">
        <f>IF(N1571="snížená",J1571,0)</f>
        <v>0</v>
      </c>
      <c r="BG1571" s="195">
        <f>IF(N1571="zákl. přenesená",J1571,0)</f>
        <v>0</v>
      </c>
      <c r="BH1571" s="195">
        <f>IF(N1571="sníž. přenesená",J1571,0)</f>
        <v>0</v>
      </c>
      <c r="BI1571" s="195">
        <f>IF(N1571="nulová",J1571,0)</f>
        <v>0</v>
      </c>
      <c r="BJ1571" s="17" t="s">
        <v>145</v>
      </c>
      <c r="BK1571" s="195">
        <f>ROUND(I1571*H1571,2)</f>
        <v>0</v>
      </c>
      <c r="BL1571" s="17" t="s">
        <v>232</v>
      </c>
      <c r="BM1571" s="194" t="s">
        <v>1950</v>
      </c>
    </row>
    <row r="1572" spans="1:65" s="14" customFormat="1" ht="11.25" x14ac:dyDescent="0.2">
      <c r="B1572" s="207"/>
      <c r="C1572" s="208"/>
      <c r="D1572" s="198" t="s">
        <v>147</v>
      </c>
      <c r="E1572" s="209" t="s">
        <v>1</v>
      </c>
      <c r="F1572" s="210" t="s">
        <v>1951</v>
      </c>
      <c r="G1572" s="208"/>
      <c r="H1572" s="211">
        <v>8.02</v>
      </c>
      <c r="I1572" s="212"/>
      <c r="J1572" s="208"/>
      <c r="K1572" s="208"/>
      <c r="L1572" s="213"/>
      <c r="M1572" s="214"/>
      <c r="N1572" s="215"/>
      <c r="O1572" s="215"/>
      <c r="P1572" s="215"/>
      <c r="Q1572" s="215"/>
      <c r="R1572" s="215"/>
      <c r="S1572" s="215"/>
      <c r="T1572" s="216"/>
      <c r="AT1572" s="217" t="s">
        <v>147</v>
      </c>
      <c r="AU1572" s="217" t="s">
        <v>145</v>
      </c>
      <c r="AV1572" s="14" t="s">
        <v>145</v>
      </c>
      <c r="AW1572" s="14" t="s">
        <v>30</v>
      </c>
      <c r="AX1572" s="14" t="s">
        <v>78</v>
      </c>
      <c r="AY1572" s="217" t="s">
        <v>137</v>
      </c>
    </row>
    <row r="1573" spans="1:65" s="2" customFormat="1" ht="16.5" customHeight="1" x14ac:dyDescent="0.2">
      <c r="A1573" s="34"/>
      <c r="B1573" s="35"/>
      <c r="C1573" s="229" t="s">
        <v>1952</v>
      </c>
      <c r="D1573" s="229" t="s">
        <v>416</v>
      </c>
      <c r="E1573" s="230" t="s">
        <v>1953</v>
      </c>
      <c r="F1573" s="231" t="s">
        <v>1954</v>
      </c>
      <c r="G1573" s="232" t="s">
        <v>154</v>
      </c>
      <c r="H1573" s="233">
        <v>8.4209999999999994</v>
      </c>
      <c r="I1573" s="234"/>
      <c r="J1573" s="235">
        <f>ROUND(I1573*H1573,2)</f>
        <v>0</v>
      </c>
      <c r="K1573" s="236"/>
      <c r="L1573" s="237"/>
      <c r="M1573" s="238" t="s">
        <v>1</v>
      </c>
      <c r="N1573" s="239" t="s">
        <v>39</v>
      </c>
      <c r="O1573" s="71"/>
      <c r="P1573" s="192">
        <f>O1573*H1573</f>
        <v>0</v>
      </c>
      <c r="Q1573" s="192">
        <v>1.2999999999999999E-3</v>
      </c>
      <c r="R1573" s="192">
        <f>Q1573*H1573</f>
        <v>1.0947299999999998E-2</v>
      </c>
      <c r="S1573" s="192">
        <v>0</v>
      </c>
      <c r="T1573" s="193">
        <f>S1573*H1573</f>
        <v>0</v>
      </c>
      <c r="U1573" s="34"/>
      <c r="V1573" s="34"/>
      <c r="W1573" s="34"/>
      <c r="X1573" s="34"/>
      <c r="Y1573" s="34"/>
      <c r="Z1573" s="34"/>
      <c r="AA1573" s="34"/>
      <c r="AB1573" s="34"/>
      <c r="AC1573" s="34"/>
      <c r="AD1573" s="34"/>
      <c r="AE1573" s="34"/>
      <c r="AR1573" s="194" t="s">
        <v>306</v>
      </c>
      <c r="AT1573" s="194" t="s">
        <v>416</v>
      </c>
      <c r="AU1573" s="194" t="s">
        <v>145</v>
      </c>
      <c r="AY1573" s="17" t="s">
        <v>137</v>
      </c>
      <c r="BE1573" s="195">
        <f>IF(N1573="základní",J1573,0)</f>
        <v>0</v>
      </c>
      <c r="BF1573" s="195">
        <f>IF(N1573="snížená",J1573,0)</f>
        <v>0</v>
      </c>
      <c r="BG1573" s="195">
        <f>IF(N1573="zákl. přenesená",J1573,0)</f>
        <v>0</v>
      </c>
      <c r="BH1573" s="195">
        <f>IF(N1573="sníž. přenesená",J1573,0)</f>
        <v>0</v>
      </c>
      <c r="BI1573" s="195">
        <f>IF(N1573="nulová",J1573,0)</f>
        <v>0</v>
      </c>
      <c r="BJ1573" s="17" t="s">
        <v>145</v>
      </c>
      <c r="BK1573" s="195">
        <f>ROUND(I1573*H1573,2)</f>
        <v>0</v>
      </c>
      <c r="BL1573" s="17" t="s">
        <v>232</v>
      </c>
      <c r="BM1573" s="194" t="s">
        <v>1955</v>
      </c>
    </row>
    <row r="1574" spans="1:65" s="14" customFormat="1" ht="11.25" x14ac:dyDescent="0.2">
      <c r="B1574" s="207"/>
      <c r="C1574" s="208"/>
      <c r="D1574" s="198" t="s">
        <v>147</v>
      </c>
      <c r="E1574" s="209" t="s">
        <v>1</v>
      </c>
      <c r="F1574" s="210" t="s">
        <v>1951</v>
      </c>
      <c r="G1574" s="208"/>
      <c r="H1574" s="211">
        <v>8.02</v>
      </c>
      <c r="I1574" s="212"/>
      <c r="J1574" s="208"/>
      <c r="K1574" s="208"/>
      <c r="L1574" s="213"/>
      <c r="M1574" s="214"/>
      <c r="N1574" s="215"/>
      <c r="O1574" s="215"/>
      <c r="P1574" s="215"/>
      <c r="Q1574" s="215"/>
      <c r="R1574" s="215"/>
      <c r="S1574" s="215"/>
      <c r="T1574" s="216"/>
      <c r="AT1574" s="217" t="s">
        <v>147</v>
      </c>
      <c r="AU1574" s="217" t="s">
        <v>145</v>
      </c>
      <c r="AV1574" s="14" t="s">
        <v>145</v>
      </c>
      <c r="AW1574" s="14" t="s">
        <v>30</v>
      </c>
      <c r="AX1574" s="14" t="s">
        <v>78</v>
      </c>
      <c r="AY1574" s="217" t="s">
        <v>137</v>
      </c>
    </row>
    <row r="1575" spans="1:65" s="14" customFormat="1" ht="11.25" x14ac:dyDescent="0.2">
      <c r="B1575" s="207"/>
      <c r="C1575" s="208"/>
      <c r="D1575" s="198" t="s">
        <v>147</v>
      </c>
      <c r="E1575" s="208"/>
      <c r="F1575" s="210" t="s">
        <v>1956</v>
      </c>
      <c r="G1575" s="208"/>
      <c r="H1575" s="211">
        <v>8.4209999999999994</v>
      </c>
      <c r="I1575" s="212"/>
      <c r="J1575" s="208"/>
      <c r="K1575" s="208"/>
      <c r="L1575" s="213"/>
      <c r="M1575" s="214"/>
      <c r="N1575" s="215"/>
      <c r="O1575" s="215"/>
      <c r="P1575" s="215"/>
      <c r="Q1575" s="215"/>
      <c r="R1575" s="215"/>
      <c r="S1575" s="215"/>
      <c r="T1575" s="216"/>
      <c r="AT1575" s="217" t="s">
        <v>147</v>
      </c>
      <c r="AU1575" s="217" t="s">
        <v>145</v>
      </c>
      <c r="AV1575" s="14" t="s">
        <v>145</v>
      </c>
      <c r="AW1575" s="14" t="s">
        <v>4</v>
      </c>
      <c r="AX1575" s="14" t="s">
        <v>78</v>
      </c>
      <c r="AY1575" s="217" t="s">
        <v>137</v>
      </c>
    </row>
    <row r="1576" spans="1:65" s="2" customFormat="1" ht="16.5" customHeight="1" x14ac:dyDescent="0.2">
      <c r="A1576" s="34"/>
      <c r="B1576" s="35"/>
      <c r="C1576" s="182" t="s">
        <v>1957</v>
      </c>
      <c r="D1576" s="182" t="s">
        <v>140</v>
      </c>
      <c r="E1576" s="183" t="s">
        <v>1958</v>
      </c>
      <c r="F1576" s="184" t="s">
        <v>1959</v>
      </c>
      <c r="G1576" s="185" t="s">
        <v>154</v>
      </c>
      <c r="H1576" s="186">
        <v>2</v>
      </c>
      <c r="I1576" s="187"/>
      <c r="J1576" s="188">
        <f>ROUND(I1576*H1576,2)</f>
        <v>0</v>
      </c>
      <c r="K1576" s="189"/>
      <c r="L1576" s="39"/>
      <c r="M1576" s="190" t="s">
        <v>1</v>
      </c>
      <c r="N1576" s="191" t="s">
        <v>39</v>
      </c>
      <c r="O1576" s="71"/>
      <c r="P1576" s="192">
        <f>O1576*H1576</f>
        <v>0</v>
      </c>
      <c r="Q1576" s="192">
        <v>1.4999999999999999E-4</v>
      </c>
      <c r="R1576" s="192">
        <f>Q1576*H1576</f>
        <v>2.9999999999999997E-4</v>
      </c>
      <c r="S1576" s="192">
        <v>0</v>
      </c>
      <c r="T1576" s="193">
        <f>S1576*H1576</f>
        <v>0</v>
      </c>
      <c r="U1576" s="34"/>
      <c r="V1576" s="34"/>
      <c r="W1576" s="34"/>
      <c r="X1576" s="34"/>
      <c r="Y1576" s="34"/>
      <c r="Z1576" s="34"/>
      <c r="AA1576" s="34"/>
      <c r="AB1576" s="34"/>
      <c r="AC1576" s="34"/>
      <c r="AD1576" s="34"/>
      <c r="AE1576" s="34"/>
      <c r="AR1576" s="194" t="s">
        <v>232</v>
      </c>
      <c r="AT1576" s="194" t="s">
        <v>140</v>
      </c>
      <c r="AU1576" s="194" t="s">
        <v>145</v>
      </c>
      <c r="AY1576" s="17" t="s">
        <v>137</v>
      </c>
      <c r="BE1576" s="195">
        <f>IF(N1576="základní",J1576,0)</f>
        <v>0</v>
      </c>
      <c r="BF1576" s="195">
        <f>IF(N1576="snížená",J1576,0)</f>
        <v>0</v>
      </c>
      <c r="BG1576" s="195">
        <f>IF(N1576="zákl. přenesená",J1576,0)</f>
        <v>0</v>
      </c>
      <c r="BH1576" s="195">
        <f>IF(N1576="sníž. přenesená",J1576,0)</f>
        <v>0</v>
      </c>
      <c r="BI1576" s="195">
        <f>IF(N1576="nulová",J1576,0)</f>
        <v>0</v>
      </c>
      <c r="BJ1576" s="17" t="s">
        <v>145</v>
      </c>
      <c r="BK1576" s="195">
        <f>ROUND(I1576*H1576,2)</f>
        <v>0</v>
      </c>
      <c r="BL1576" s="17" t="s">
        <v>232</v>
      </c>
      <c r="BM1576" s="194" t="s">
        <v>1960</v>
      </c>
    </row>
    <row r="1577" spans="1:65" s="13" customFormat="1" ht="11.25" x14ac:dyDescent="0.2">
      <c r="B1577" s="196"/>
      <c r="C1577" s="197"/>
      <c r="D1577" s="198" t="s">
        <v>147</v>
      </c>
      <c r="E1577" s="199" t="s">
        <v>1</v>
      </c>
      <c r="F1577" s="200" t="s">
        <v>1961</v>
      </c>
      <c r="G1577" s="197"/>
      <c r="H1577" s="199" t="s">
        <v>1</v>
      </c>
      <c r="I1577" s="201"/>
      <c r="J1577" s="197"/>
      <c r="K1577" s="197"/>
      <c r="L1577" s="202"/>
      <c r="M1577" s="203"/>
      <c r="N1577" s="204"/>
      <c r="O1577" s="204"/>
      <c r="P1577" s="204"/>
      <c r="Q1577" s="204"/>
      <c r="R1577" s="204"/>
      <c r="S1577" s="204"/>
      <c r="T1577" s="205"/>
      <c r="AT1577" s="206" t="s">
        <v>147</v>
      </c>
      <c r="AU1577" s="206" t="s">
        <v>145</v>
      </c>
      <c r="AV1577" s="13" t="s">
        <v>78</v>
      </c>
      <c r="AW1577" s="13" t="s">
        <v>30</v>
      </c>
      <c r="AX1577" s="13" t="s">
        <v>73</v>
      </c>
      <c r="AY1577" s="206" t="s">
        <v>137</v>
      </c>
    </row>
    <row r="1578" spans="1:65" s="14" customFormat="1" ht="11.25" x14ac:dyDescent="0.2">
      <c r="B1578" s="207"/>
      <c r="C1578" s="208"/>
      <c r="D1578" s="198" t="s">
        <v>147</v>
      </c>
      <c r="E1578" s="209" t="s">
        <v>1</v>
      </c>
      <c r="F1578" s="210" t="s">
        <v>145</v>
      </c>
      <c r="G1578" s="208"/>
      <c r="H1578" s="211">
        <v>2</v>
      </c>
      <c r="I1578" s="212"/>
      <c r="J1578" s="208"/>
      <c r="K1578" s="208"/>
      <c r="L1578" s="213"/>
      <c r="M1578" s="214"/>
      <c r="N1578" s="215"/>
      <c r="O1578" s="215"/>
      <c r="P1578" s="215"/>
      <c r="Q1578" s="215"/>
      <c r="R1578" s="215"/>
      <c r="S1578" s="215"/>
      <c r="T1578" s="216"/>
      <c r="AT1578" s="217" t="s">
        <v>147</v>
      </c>
      <c r="AU1578" s="217" t="s">
        <v>145</v>
      </c>
      <c r="AV1578" s="14" t="s">
        <v>145</v>
      </c>
      <c r="AW1578" s="14" t="s">
        <v>30</v>
      </c>
      <c r="AX1578" s="14" t="s">
        <v>78</v>
      </c>
      <c r="AY1578" s="217" t="s">
        <v>137</v>
      </c>
    </row>
    <row r="1579" spans="1:65" s="2" customFormat="1" ht="24.2" customHeight="1" x14ac:dyDescent="0.2">
      <c r="A1579" s="34"/>
      <c r="B1579" s="35"/>
      <c r="C1579" s="182" t="s">
        <v>1962</v>
      </c>
      <c r="D1579" s="182" t="s">
        <v>140</v>
      </c>
      <c r="E1579" s="183" t="s">
        <v>1963</v>
      </c>
      <c r="F1579" s="184" t="s">
        <v>1964</v>
      </c>
      <c r="G1579" s="185" t="s">
        <v>161</v>
      </c>
      <c r="H1579" s="186">
        <v>5</v>
      </c>
      <c r="I1579" s="187"/>
      <c r="J1579" s="188">
        <f>ROUND(I1579*H1579,2)</f>
        <v>0</v>
      </c>
      <c r="K1579" s="189"/>
      <c r="L1579" s="39"/>
      <c r="M1579" s="190" t="s">
        <v>1</v>
      </c>
      <c r="N1579" s="191" t="s">
        <v>39</v>
      </c>
      <c r="O1579" s="71"/>
      <c r="P1579" s="192">
        <f>O1579*H1579</f>
        <v>0</v>
      </c>
      <c r="Q1579" s="192">
        <v>0</v>
      </c>
      <c r="R1579" s="192">
        <f>Q1579*H1579</f>
        <v>0</v>
      </c>
      <c r="S1579" s="192">
        <v>0</v>
      </c>
      <c r="T1579" s="193">
        <f>S1579*H1579</f>
        <v>0</v>
      </c>
      <c r="U1579" s="34"/>
      <c r="V1579" s="34"/>
      <c r="W1579" s="34"/>
      <c r="X1579" s="34"/>
      <c r="Y1579" s="34"/>
      <c r="Z1579" s="34"/>
      <c r="AA1579" s="34"/>
      <c r="AB1579" s="34"/>
      <c r="AC1579" s="34"/>
      <c r="AD1579" s="34"/>
      <c r="AE1579" s="34"/>
      <c r="AR1579" s="194" t="s">
        <v>232</v>
      </c>
      <c r="AT1579" s="194" t="s">
        <v>140</v>
      </c>
      <c r="AU1579" s="194" t="s">
        <v>145</v>
      </c>
      <c r="AY1579" s="17" t="s">
        <v>137</v>
      </c>
      <c r="BE1579" s="195">
        <f>IF(N1579="základní",J1579,0)</f>
        <v>0</v>
      </c>
      <c r="BF1579" s="195">
        <f>IF(N1579="snížená",J1579,0)</f>
        <v>0</v>
      </c>
      <c r="BG1579" s="195">
        <f>IF(N1579="zákl. přenesená",J1579,0)</f>
        <v>0</v>
      </c>
      <c r="BH1579" s="195">
        <f>IF(N1579="sníž. přenesená",J1579,0)</f>
        <v>0</v>
      </c>
      <c r="BI1579" s="195">
        <f>IF(N1579="nulová",J1579,0)</f>
        <v>0</v>
      </c>
      <c r="BJ1579" s="17" t="s">
        <v>145</v>
      </c>
      <c r="BK1579" s="195">
        <f>ROUND(I1579*H1579,2)</f>
        <v>0</v>
      </c>
      <c r="BL1579" s="17" t="s">
        <v>232</v>
      </c>
      <c r="BM1579" s="194" t="s">
        <v>1965</v>
      </c>
    </row>
    <row r="1580" spans="1:65" s="2" customFormat="1" ht="16.5" customHeight="1" x14ac:dyDescent="0.2">
      <c r="A1580" s="34"/>
      <c r="B1580" s="35"/>
      <c r="C1580" s="229" t="s">
        <v>1966</v>
      </c>
      <c r="D1580" s="229" t="s">
        <v>416</v>
      </c>
      <c r="E1580" s="230" t="s">
        <v>1967</v>
      </c>
      <c r="F1580" s="231" t="s">
        <v>1968</v>
      </c>
      <c r="G1580" s="232" t="s">
        <v>1623</v>
      </c>
      <c r="H1580" s="233">
        <v>1</v>
      </c>
      <c r="I1580" s="234"/>
      <c r="J1580" s="235">
        <f>ROUND(I1580*H1580,2)</f>
        <v>0</v>
      </c>
      <c r="K1580" s="236"/>
      <c r="L1580" s="237"/>
      <c r="M1580" s="238" t="s">
        <v>1</v>
      </c>
      <c r="N1580" s="239" t="s">
        <v>39</v>
      </c>
      <c r="O1580" s="71"/>
      <c r="P1580" s="192">
        <f>O1580*H1580</f>
        <v>0</v>
      </c>
      <c r="Q1580" s="192">
        <v>1E-3</v>
      </c>
      <c r="R1580" s="192">
        <f>Q1580*H1580</f>
        <v>1E-3</v>
      </c>
      <c r="S1580" s="192">
        <v>0</v>
      </c>
      <c r="T1580" s="193">
        <f>S1580*H1580</f>
        <v>0</v>
      </c>
      <c r="U1580" s="34"/>
      <c r="V1580" s="34"/>
      <c r="W1580" s="34"/>
      <c r="X1580" s="34"/>
      <c r="Y1580" s="34"/>
      <c r="Z1580" s="34"/>
      <c r="AA1580" s="34"/>
      <c r="AB1580" s="34"/>
      <c r="AC1580" s="34"/>
      <c r="AD1580" s="34"/>
      <c r="AE1580" s="34"/>
      <c r="AR1580" s="194" t="s">
        <v>306</v>
      </c>
      <c r="AT1580" s="194" t="s">
        <v>416</v>
      </c>
      <c r="AU1580" s="194" t="s">
        <v>145</v>
      </c>
      <c r="AY1580" s="17" t="s">
        <v>137</v>
      </c>
      <c r="BE1580" s="195">
        <f>IF(N1580="základní",J1580,0)</f>
        <v>0</v>
      </c>
      <c r="BF1580" s="195">
        <f>IF(N1580="snížená",J1580,0)</f>
        <v>0</v>
      </c>
      <c r="BG1580" s="195">
        <f>IF(N1580="zákl. přenesená",J1580,0)</f>
        <v>0</v>
      </c>
      <c r="BH1580" s="195">
        <f>IF(N1580="sníž. přenesená",J1580,0)</f>
        <v>0</v>
      </c>
      <c r="BI1580" s="195">
        <f>IF(N1580="nulová",J1580,0)</f>
        <v>0</v>
      </c>
      <c r="BJ1580" s="17" t="s">
        <v>145</v>
      </c>
      <c r="BK1580" s="195">
        <f>ROUND(I1580*H1580,2)</f>
        <v>0</v>
      </c>
      <c r="BL1580" s="17" t="s">
        <v>232</v>
      </c>
      <c r="BM1580" s="194" t="s">
        <v>1969</v>
      </c>
    </row>
    <row r="1581" spans="1:65" s="2" customFormat="1" ht="24.2" customHeight="1" x14ac:dyDescent="0.2">
      <c r="A1581" s="34"/>
      <c r="B1581" s="35"/>
      <c r="C1581" s="229" t="s">
        <v>1970</v>
      </c>
      <c r="D1581" s="229" t="s">
        <v>416</v>
      </c>
      <c r="E1581" s="230" t="s">
        <v>1971</v>
      </c>
      <c r="F1581" s="231" t="s">
        <v>1972</v>
      </c>
      <c r="G1581" s="232" t="s">
        <v>143</v>
      </c>
      <c r="H1581" s="233">
        <v>1</v>
      </c>
      <c r="I1581" s="234"/>
      <c r="J1581" s="235">
        <f>ROUND(I1581*H1581,2)</f>
        <v>0</v>
      </c>
      <c r="K1581" s="236"/>
      <c r="L1581" s="237"/>
      <c r="M1581" s="238" t="s">
        <v>1</v>
      </c>
      <c r="N1581" s="239" t="s">
        <v>39</v>
      </c>
      <c r="O1581" s="71"/>
      <c r="P1581" s="192">
        <f>O1581*H1581</f>
        <v>0</v>
      </c>
      <c r="Q1581" s="192">
        <v>4.7999999999999996E-3</v>
      </c>
      <c r="R1581" s="192">
        <f>Q1581*H1581</f>
        <v>4.7999999999999996E-3</v>
      </c>
      <c r="S1581" s="192">
        <v>0</v>
      </c>
      <c r="T1581" s="193">
        <f>S1581*H1581</f>
        <v>0</v>
      </c>
      <c r="U1581" s="34"/>
      <c r="V1581" s="34"/>
      <c r="W1581" s="34"/>
      <c r="X1581" s="34"/>
      <c r="Y1581" s="34"/>
      <c r="Z1581" s="34"/>
      <c r="AA1581" s="34"/>
      <c r="AB1581" s="34"/>
      <c r="AC1581" s="34"/>
      <c r="AD1581" s="34"/>
      <c r="AE1581" s="34"/>
      <c r="AR1581" s="194" t="s">
        <v>306</v>
      </c>
      <c r="AT1581" s="194" t="s">
        <v>416</v>
      </c>
      <c r="AU1581" s="194" t="s">
        <v>145</v>
      </c>
      <c r="AY1581" s="17" t="s">
        <v>137</v>
      </c>
      <c r="BE1581" s="195">
        <f>IF(N1581="základní",J1581,0)</f>
        <v>0</v>
      </c>
      <c r="BF1581" s="195">
        <f>IF(N1581="snížená",J1581,0)</f>
        <v>0</v>
      </c>
      <c r="BG1581" s="195">
        <f>IF(N1581="zákl. přenesená",J1581,0)</f>
        <v>0</v>
      </c>
      <c r="BH1581" s="195">
        <f>IF(N1581="sníž. přenesená",J1581,0)</f>
        <v>0</v>
      </c>
      <c r="BI1581" s="195">
        <f>IF(N1581="nulová",J1581,0)</f>
        <v>0</v>
      </c>
      <c r="BJ1581" s="17" t="s">
        <v>145</v>
      </c>
      <c r="BK1581" s="195">
        <f>ROUND(I1581*H1581,2)</f>
        <v>0</v>
      </c>
      <c r="BL1581" s="17" t="s">
        <v>232</v>
      </c>
      <c r="BM1581" s="194" t="s">
        <v>1973</v>
      </c>
    </row>
    <row r="1582" spans="1:65" s="2" customFormat="1" ht="24.2" customHeight="1" x14ac:dyDescent="0.2">
      <c r="A1582" s="34"/>
      <c r="B1582" s="35"/>
      <c r="C1582" s="182" t="s">
        <v>1974</v>
      </c>
      <c r="D1582" s="182" t="s">
        <v>140</v>
      </c>
      <c r="E1582" s="183" t="s">
        <v>1975</v>
      </c>
      <c r="F1582" s="184" t="s">
        <v>1976</v>
      </c>
      <c r="G1582" s="185" t="s">
        <v>373</v>
      </c>
      <c r="H1582" s="186">
        <v>1.7000000000000001E-2</v>
      </c>
      <c r="I1582" s="187"/>
      <c r="J1582" s="188">
        <f>ROUND(I1582*H1582,2)</f>
        <v>0</v>
      </c>
      <c r="K1582" s="189"/>
      <c r="L1582" s="39"/>
      <c r="M1582" s="190" t="s">
        <v>1</v>
      </c>
      <c r="N1582" s="191" t="s">
        <v>39</v>
      </c>
      <c r="O1582" s="71"/>
      <c r="P1582" s="192">
        <f>O1582*H1582</f>
        <v>0</v>
      </c>
      <c r="Q1582" s="192">
        <v>0</v>
      </c>
      <c r="R1582" s="192">
        <f>Q1582*H1582</f>
        <v>0</v>
      </c>
      <c r="S1582" s="192">
        <v>0</v>
      </c>
      <c r="T1582" s="193">
        <f>S1582*H1582</f>
        <v>0</v>
      </c>
      <c r="U1582" s="34"/>
      <c r="V1582" s="34"/>
      <c r="W1582" s="34"/>
      <c r="X1582" s="34"/>
      <c r="Y1582" s="34"/>
      <c r="Z1582" s="34"/>
      <c r="AA1582" s="34"/>
      <c r="AB1582" s="34"/>
      <c r="AC1582" s="34"/>
      <c r="AD1582" s="34"/>
      <c r="AE1582" s="34"/>
      <c r="AR1582" s="194" t="s">
        <v>232</v>
      </c>
      <c r="AT1582" s="194" t="s">
        <v>140</v>
      </c>
      <c r="AU1582" s="194" t="s">
        <v>145</v>
      </c>
      <c r="AY1582" s="17" t="s">
        <v>137</v>
      </c>
      <c r="BE1582" s="195">
        <f>IF(N1582="základní",J1582,0)</f>
        <v>0</v>
      </c>
      <c r="BF1582" s="195">
        <f>IF(N1582="snížená",J1582,0)</f>
        <v>0</v>
      </c>
      <c r="BG1582" s="195">
        <f>IF(N1582="zákl. přenesená",J1582,0)</f>
        <v>0</v>
      </c>
      <c r="BH1582" s="195">
        <f>IF(N1582="sníž. přenesená",J1582,0)</f>
        <v>0</v>
      </c>
      <c r="BI1582" s="195">
        <f>IF(N1582="nulová",J1582,0)</f>
        <v>0</v>
      </c>
      <c r="BJ1582" s="17" t="s">
        <v>145</v>
      </c>
      <c r="BK1582" s="195">
        <f>ROUND(I1582*H1582,2)</f>
        <v>0</v>
      </c>
      <c r="BL1582" s="17" t="s">
        <v>232</v>
      </c>
      <c r="BM1582" s="194" t="s">
        <v>1977</v>
      </c>
    </row>
    <row r="1583" spans="1:65" s="2" customFormat="1" ht="37.9" customHeight="1" x14ac:dyDescent="0.2">
      <c r="A1583" s="34"/>
      <c r="B1583" s="35"/>
      <c r="C1583" s="182" t="s">
        <v>1978</v>
      </c>
      <c r="D1583" s="182" t="s">
        <v>140</v>
      </c>
      <c r="E1583" s="183" t="s">
        <v>1979</v>
      </c>
      <c r="F1583" s="184" t="s">
        <v>1980</v>
      </c>
      <c r="G1583" s="185" t="s">
        <v>373</v>
      </c>
      <c r="H1583" s="186">
        <v>3.4000000000000002E-2</v>
      </c>
      <c r="I1583" s="187"/>
      <c r="J1583" s="188">
        <f>ROUND(I1583*H1583,2)</f>
        <v>0</v>
      </c>
      <c r="K1583" s="189"/>
      <c r="L1583" s="39"/>
      <c r="M1583" s="190" t="s">
        <v>1</v>
      </c>
      <c r="N1583" s="191" t="s">
        <v>39</v>
      </c>
      <c r="O1583" s="71"/>
      <c r="P1583" s="192">
        <f>O1583*H1583</f>
        <v>0</v>
      </c>
      <c r="Q1583" s="192">
        <v>0</v>
      </c>
      <c r="R1583" s="192">
        <f>Q1583*H1583</f>
        <v>0</v>
      </c>
      <c r="S1583" s="192">
        <v>0</v>
      </c>
      <c r="T1583" s="193">
        <f>S1583*H1583</f>
        <v>0</v>
      </c>
      <c r="U1583" s="34"/>
      <c r="V1583" s="34"/>
      <c r="W1583" s="34"/>
      <c r="X1583" s="34"/>
      <c r="Y1583" s="34"/>
      <c r="Z1583" s="34"/>
      <c r="AA1583" s="34"/>
      <c r="AB1583" s="34"/>
      <c r="AC1583" s="34"/>
      <c r="AD1583" s="34"/>
      <c r="AE1583" s="34"/>
      <c r="AR1583" s="194" t="s">
        <v>232</v>
      </c>
      <c r="AT1583" s="194" t="s">
        <v>140</v>
      </c>
      <c r="AU1583" s="194" t="s">
        <v>145</v>
      </c>
      <c r="AY1583" s="17" t="s">
        <v>137</v>
      </c>
      <c r="BE1583" s="195">
        <f>IF(N1583="základní",J1583,0)</f>
        <v>0</v>
      </c>
      <c r="BF1583" s="195">
        <f>IF(N1583="snížená",J1583,0)</f>
        <v>0</v>
      </c>
      <c r="BG1583" s="195">
        <f>IF(N1583="zákl. přenesená",J1583,0)</f>
        <v>0</v>
      </c>
      <c r="BH1583" s="195">
        <f>IF(N1583="sníž. přenesená",J1583,0)</f>
        <v>0</v>
      </c>
      <c r="BI1583" s="195">
        <f>IF(N1583="nulová",J1583,0)</f>
        <v>0</v>
      </c>
      <c r="BJ1583" s="17" t="s">
        <v>145</v>
      </c>
      <c r="BK1583" s="195">
        <f>ROUND(I1583*H1583,2)</f>
        <v>0</v>
      </c>
      <c r="BL1583" s="17" t="s">
        <v>232</v>
      </c>
      <c r="BM1583" s="194" t="s">
        <v>1981</v>
      </c>
    </row>
    <row r="1584" spans="1:65" s="14" customFormat="1" ht="11.25" x14ac:dyDescent="0.2">
      <c r="B1584" s="207"/>
      <c r="C1584" s="208"/>
      <c r="D1584" s="198" t="s">
        <v>147</v>
      </c>
      <c r="E1584" s="208"/>
      <c r="F1584" s="210" t="s">
        <v>1982</v>
      </c>
      <c r="G1584" s="208"/>
      <c r="H1584" s="211">
        <v>3.4000000000000002E-2</v>
      </c>
      <c r="I1584" s="212"/>
      <c r="J1584" s="208"/>
      <c r="K1584" s="208"/>
      <c r="L1584" s="213"/>
      <c r="M1584" s="214"/>
      <c r="N1584" s="215"/>
      <c r="O1584" s="215"/>
      <c r="P1584" s="215"/>
      <c r="Q1584" s="215"/>
      <c r="R1584" s="215"/>
      <c r="S1584" s="215"/>
      <c r="T1584" s="216"/>
      <c r="AT1584" s="217" t="s">
        <v>147</v>
      </c>
      <c r="AU1584" s="217" t="s">
        <v>145</v>
      </c>
      <c r="AV1584" s="14" t="s">
        <v>145</v>
      </c>
      <c r="AW1584" s="14" t="s">
        <v>4</v>
      </c>
      <c r="AX1584" s="14" t="s">
        <v>78</v>
      </c>
      <c r="AY1584" s="217" t="s">
        <v>137</v>
      </c>
    </row>
    <row r="1585" spans="1:65" s="12" customFormat="1" ht="25.9" customHeight="1" x14ac:dyDescent="0.2">
      <c r="B1585" s="166"/>
      <c r="C1585" s="167"/>
      <c r="D1585" s="168" t="s">
        <v>72</v>
      </c>
      <c r="E1585" s="169" t="s">
        <v>1983</v>
      </c>
      <c r="F1585" s="169" t="s">
        <v>1984</v>
      </c>
      <c r="G1585" s="167"/>
      <c r="H1585" s="167"/>
      <c r="I1585" s="170"/>
      <c r="J1585" s="171">
        <f>BK1585</f>
        <v>0</v>
      </c>
      <c r="K1585" s="167"/>
      <c r="L1585" s="172"/>
      <c r="M1585" s="173"/>
      <c r="N1585" s="174"/>
      <c r="O1585" s="174"/>
      <c r="P1585" s="175">
        <f>SUM(P1586:P1588)</f>
        <v>0</v>
      </c>
      <c r="Q1585" s="174"/>
      <c r="R1585" s="175">
        <f>SUM(R1586:R1588)</f>
        <v>0</v>
      </c>
      <c r="S1585" s="174"/>
      <c r="T1585" s="176">
        <f>SUM(T1586:T1588)</f>
        <v>0</v>
      </c>
      <c r="AR1585" s="177" t="s">
        <v>144</v>
      </c>
      <c r="AT1585" s="178" t="s">
        <v>72</v>
      </c>
      <c r="AU1585" s="178" t="s">
        <v>73</v>
      </c>
      <c r="AY1585" s="177" t="s">
        <v>137</v>
      </c>
      <c r="BK1585" s="179">
        <f>SUM(BK1586:BK1588)</f>
        <v>0</v>
      </c>
    </row>
    <row r="1586" spans="1:65" s="2" customFormat="1" ht="21.75" customHeight="1" x14ac:dyDescent="0.2">
      <c r="A1586" s="34"/>
      <c r="B1586" s="35"/>
      <c r="C1586" s="182" t="s">
        <v>1985</v>
      </c>
      <c r="D1586" s="182" t="s">
        <v>140</v>
      </c>
      <c r="E1586" s="183" t="s">
        <v>1986</v>
      </c>
      <c r="F1586" s="184" t="s">
        <v>1987</v>
      </c>
      <c r="G1586" s="185" t="s">
        <v>1988</v>
      </c>
      <c r="H1586" s="186">
        <v>8</v>
      </c>
      <c r="I1586" s="187"/>
      <c r="J1586" s="188">
        <f>ROUND(I1586*H1586,2)</f>
        <v>0</v>
      </c>
      <c r="K1586" s="189"/>
      <c r="L1586" s="39"/>
      <c r="M1586" s="190" t="s">
        <v>1</v>
      </c>
      <c r="N1586" s="191" t="s">
        <v>39</v>
      </c>
      <c r="O1586" s="71"/>
      <c r="P1586" s="192">
        <f>O1586*H1586</f>
        <v>0</v>
      </c>
      <c r="Q1586" s="192">
        <v>0</v>
      </c>
      <c r="R1586" s="192">
        <f>Q1586*H1586</f>
        <v>0</v>
      </c>
      <c r="S1586" s="192">
        <v>0</v>
      </c>
      <c r="T1586" s="193">
        <f>S1586*H1586</f>
        <v>0</v>
      </c>
      <c r="U1586" s="34"/>
      <c r="V1586" s="34"/>
      <c r="W1586" s="34"/>
      <c r="X1586" s="34"/>
      <c r="Y1586" s="34"/>
      <c r="Z1586" s="34"/>
      <c r="AA1586" s="34"/>
      <c r="AB1586" s="34"/>
      <c r="AC1586" s="34"/>
      <c r="AD1586" s="34"/>
      <c r="AE1586" s="34"/>
      <c r="AR1586" s="194" t="s">
        <v>1989</v>
      </c>
      <c r="AT1586" s="194" t="s">
        <v>140</v>
      </c>
      <c r="AU1586" s="194" t="s">
        <v>78</v>
      </c>
      <c r="AY1586" s="17" t="s">
        <v>137</v>
      </c>
      <c r="BE1586" s="195">
        <f>IF(N1586="základní",J1586,0)</f>
        <v>0</v>
      </c>
      <c r="BF1586" s="195">
        <f>IF(N1586="snížená",J1586,0)</f>
        <v>0</v>
      </c>
      <c r="BG1586" s="195">
        <f>IF(N1586="zákl. přenesená",J1586,0)</f>
        <v>0</v>
      </c>
      <c r="BH1586" s="195">
        <f>IF(N1586="sníž. přenesená",J1586,0)</f>
        <v>0</v>
      </c>
      <c r="BI1586" s="195">
        <f>IF(N1586="nulová",J1586,0)</f>
        <v>0</v>
      </c>
      <c r="BJ1586" s="17" t="s">
        <v>145</v>
      </c>
      <c r="BK1586" s="195">
        <f>ROUND(I1586*H1586,2)</f>
        <v>0</v>
      </c>
      <c r="BL1586" s="17" t="s">
        <v>1989</v>
      </c>
      <c r="BM1586" s="194" t="s">
        <v>1990</v>
      </c>
    </row>
    <row r="1587" spans="1:65" s="13" customFormat="1" ht="11.25" x14ac:dyDescent="0.2">
      <c r="B1587" s="196"/>
      <c r="C1587" s="197"/>
      <c r="D1587" s="198" t="s">
        <v>147</v>
      </c>
      <c r="E1587" s="199" t="s">
        <v>1</v>
      </c>
      <c r="F1587" s="200" t="s">
        <v>1991</v>
      </c>
      <c r="G1587" s="197"/>
      <c r="H1587" s="199" t="s">
        <v>1</v>
      </c>
      <c r="I1587" s="201"/>
      <c r="J1587" s="197"/>
      <c r="K1587" s="197"/>
      <c r="L1587" s="202"/>
      <c r="M1587" s="203"/>
      <c r="N1587" s="204"/>
      <c r="O1587" s="204"/>
      <c r="P1587" s="204"/>
      <c r="Q1587" s="204"/>
      <c r="R1587" s="204"/>
      <c r="S1587" s="204"/>
      <c r="T1587" s="205"/>
      <c r="AT1587" s="206" t="s">
        <v>147</v>
      </c>
      <c r="AU1587" s="206" t="s">
        <v>78</v>
      </c>
      <c r="AV1587" s="13" t="s">
        <v>78</v>
      </c>
      <c r="AW1587" s="13" t="s">
        <v>30</v>
      </c>
      <c r="AX1587" s="13" t="s">
        <v>73</v>
      </c>
      <c r="AY1587" s="206" t="s">
        <v>137</v>
      </c>
    </row>
    <row r="1588" spans="1:65" s="14" customFormat="1" ht="11.25" x14ac:dyDescent="0.2">
      <c r="B1588" s="207"/>
      <c r="C1588" s="208"/>
      <c r="D1588" s="198" t="s">
        <v>147</v>
      </c>
      <c r="E1588" s="209" t="s">
        <v>1</v>
      </c>
      <c r="F1588" s="210" t="s">
        <v>149</v>
      </c>
      <c r="G1588" s="208"/>
      <c r="H1588" s="211">
        <v>8</v>
      </c>
      <c r="I1588" s="212"/>
      <c r="J1588" s="208"/>
      <c r="K1588" s="208"/>
      <c r="L1588" s="213"/>
      <c r="M1588" s="214"/>
      <c r="N1588" s="215"/>
      <c r="O1588" s="215"/>
      <c r="P1588" s="215"/>
      <c r="Q1588" s="215"/>
      <c r="R1588" s="215"/>
      <c r="S1588" s="215"/>
      <c r="T1588" s="216"/>
      <c r="AT1588" s="217" t="s">
        <v>147</v>
      </c>
      <c r="AU1588" s="217" t="s">
        <v>78</v>
      </c>
      <c r="AV1588" s="14" t="s">
        <v>145</v>
      </c>
      <c r="AW1588" s="14" t="s">
        <v>30</v>
      </c>
      <c r="AX1588" s="14" t="s">
        <v>78</v>
      </c>
      <c r="AY1588" s="217" t="s">
        <v>137</v>
      </c>
    </row>
    <row r="1589" spans="1:65" s="12" customFormat="1" ht="25.9" customHeight="1" x14ac:dyDescent="0.2">
      <c r="B1589" s="166"/>
      <c r="C1589" s="167"/>
      <c r="D1589" s="168" t="s">
        <v>72</v>
      </c>
      <c r="E1589" s="169" t="s">
        <v>1992</v>
      </c>
      <c r="F1589" s="169" t="s">
        <v>1993</v>
      </c>
      <c r="G1589" s="167"/>
      <c r="H1589" s="167"/>
      <c r="I1589" s="170"/>
      <c r="J1589" s="171">
        <f>BK1589</f>
        <v>0</v>
      </c>
      <c r="K1589" s="167"/>
      <c r="L1589" s="172"/>
      <c r="M1589" s="173"/>
      <c r="N1589" s="174"/>
      <c r="O1589" s="174"/>
      <c r="P1589" s="175">
        <f>P1590+P1592+P1594</f>
        <v>0</v>
      </c>
      <c r="Q1589" s="174"/>
      <c r="R1589" s="175">
        <f>R1590+R1592+R1594</f>
        <v>0</v>
      </c>
      <c r="S1589" s="174"/>
      <c r="T1589" s="176">
        <f>T1590+T1592+T1594</f>
        <v>0</v>
      </c>
      <c r="AR1589" s="177" t="s">
        <v>151</v>
      </c>
      <c r="AT1589" s="178" t="s">
        <v>72</v>
      </c>
      <c r="AU1589" s="178" t="s">
        <v>73</v>
      </c>
      <c r="AY1589" s="177" t="s">
        <v>137</v>
      </c>
      <c r="BK1589" s="179">
        <f>BK1590+BK1592+BK1594</f>
        <v>0</v>
      </c>
    </row>
    <row r="1590" spans="1:65" s="12" customFormat="1" ht="22.9" customHeight="1" x14ac:dyDescent="0.2">
      <c r="B1590" s="166"/>
      <c r="C1590" s="167"/>
      <c r="D1590" s="168" t="s">
        <v>72</v>
      </c>
      <c r="E1590" s="180" t="s">
        <v>1994</v>
      </c>
      <c r="F1590" s="180" t="s">
        <v>1995</v>
      </c>
      <c r="G1590" s="167"/>
      <c r="H1590" s="167"/>
      <c r="I1590" s="170"/>
      <c r="J1590" s="181">
        <f>BK1590</f>
        <v>0</v>
      </c>
      <c r="K1590" s="167"/>
      <c r="L1590" s="172"/>
      <c r="M1590" s="173"/>
      <c r="N1590" s="174"/>
      <c r="O1590" s="174"/>
      <c r="P1590" s="175">
        <f>P1591</f>
        <v>0</v>
      </c>
      <c r="Q1590" s="174"/>
      <c r="R1590" s="175">
        <f>R1591</f>
        <v>0</v>
      </c>
      <c r="S1590" s="174"/>
      <c r="T1590" s="176">
        <f>T1591</f>
        <v>0</v>
      </c>
      <c r="AR1590" s="177" t="s">
        <v>151</v>
      </c>
      <c r="AT1590" s="178" t="s">
        <v>72</v>
      </c>
      <c r="AU1590" s="178" t="s">
        <v>78</v>
      </c>
      <c r="AY1590" s="177" t="s">
        <v>137</v>
      </c>
      <c r="BK1590" s="179">
        <f>BK1591</f>
        <v>0</v>
      </c>
    </row>
    <row r="1591" spans="1:65" s="2" customFormat="1" ht="16.5" customHeight="1" x14ac:dyDescent="0.2">
      <c r="A1591" s="34"/>
      <c r="B1591" s="35"/>
      <c r="C1591" s="182" t="s">
        <v>1996</v>
      </c>
      <c r="D1591" s="182" t="s">
        <v>140</v>
      </c>
      <c r="E1591" s="183" t="s">
        <v>1997</v>
      </c>
      <c r="F1591" s="184" t="s">
        <v>1995</v>
      </c>
      <c r="G1591" s="185" t="s">
        <v>1998</v>
      </c>
      <c r="H1591" s="186">
        <v>45</v>
      </c>
      <c r="I1591" s="187"/>
      <c r="J1591" s="188">
        <f>ROUND(I1591*H1591,2)</f>
        <v>0</v>
      </c>
      <c r="K1591" s="189"/>
      <c r="L1591" s="39"/>
      <c r="M1591" s="190" t="s">
        <v>1</v>
      </c>
      <c r="N1591" s="191" t="s">
        <v>39</v>
      </c>
      <c r="O1591" s="71"/>
      <c r="P1591" s="192">
        <f>O1591*H1591</f>
        <v>0</v>
      </c>
      <c r="Q1591" s="192">
        <v>0</v>
      </c>
      <c r="R1591" s="192">
        <f>Q1591*H1591</f>
        <v>0</v>
      </c>
      <c r="S1591" s="192">
        <v>0</v>
      </c>
      <c r="T1591" s="193">
        <f>S1591*H1591</f>
        <v>0</v>
      </c>
      <c r="U1591" s="34"/>
      <c r="V1591" s="34"/>
      <c r="W1591" s="34"/>
      <c r="X1591" s="34"/>
      <c r="Y1591" s="34"/>
      <c r="Z1591" s="34"/>
      <c r="AA1591" s="34"/>
      <c r="AB1591" s="34"/>
      <c r="AC1591" s="34"/>
      <c r="AD1591" s="34"/>
      <c r="AE1591" s="34"/>
      <c r="AR1591" s="194" t="s">
        <v>1999</v>
      </c>
      <c r="AT1591" s="194" t="s">
        <v>140</v>
      </c>
      <c r="AU1591" s="194" t="s">
        <v>145</v>
      </c>
      <c r="AY1591" s="17" t="s">
        <v>137</v>
      </c>
      <c r="BE1591" s="195">
        <f>IF(N1591="základní",J1591,0)</f>
        <v>0</v>
      </c>
      <c r="BF1591" s="195">
        <f>IF(N1591="snížená",J1591,0)</f>
        <v>0</v>
      </c>
      <c r="BG1591" s="195">
        <f>IF(N1591="zákl. přenesená",J1591,0)</f>
        <v>0</v>
      </c>
      <c r="BH1591" s="195">
        <f>IF(N1591="sníž. přenesená",J1591,0)</f>
        <v>0</v>
      </c>
      <c r="BI1591" s="195">
        <f>IF(N1591="nulová",J1591,0)</f>
        <v>0</v>
      </c>
      <c r="BJ1591" s="17" t="s">
        <v>145</v>
      </c>
      <c r="BK1591" s="195">
        <f>ROUND(I1591*H1591,2)</f>
        <v>0</v>
      </c>
      <c r="BL1591" s="17" t="s">
        <v>1999</v>
      </c>
      <c r="BM1591" s="194" t="s">
        <v>2000</v>
      </c>
    </row>
    <row r="1592" spans="1:65" s="12" customFormat="1" ht="22.9" customHeight="1" x14ac:dyDescent="0.2">
      <c r="B1592" s="166"/>
      <c r="C1592" s="167"/>
      <c r="D1592" s="168" t="s">
        <v>72</v>
      </c>
      <c r="E1592" s="180" t="s">
        <v>2001</v>
      </c>
      <c r="F1592" s="180" t="s">
        <v>2002</v>
      </c>
      <c r="G1592" s="167"/>
      <c r="H1592" s="167"/>
      <c r="I1592" s="170"/>
      <c r="J1592" s="181">
        <f>BK1592</f>
        <v>0</v>
      </c>
      <c r="K1592" s="167"/>
      <c r="L1592" s="172"/>
      <c r="M1592" s="173"/>
      <c r="N1592" s="174"/>
      <c r="O1592" s="174"/>
      <c r="P1592" s="175">
        <f>P1593</f>
        <v>0</v>
      </c>
      <c r="Q1592" s="174"/>
      <c r="R1592" s="175">
        <f>R1593</f>
        <v>0</v>
      </c>
      <c r="S1592" s="174"/>
      <c r="T1592" s="176">
        <f>T1593</f>
        <v>0</v>
      </c>
      <c r="AR1592" s="177" t="s">
        <v>151</v>
      </c>
      <c r="AT1592" s="178" t="s">
        <v>72</v>
      </c>
      <c r="AU1592" s="178" t="s">
        <v>78</v>
      </c>
      <c r="AY1592" s="177" t="s">
        <v>137</v>
      </c>
      <c r="BK1592" s="179">
        <f>BK1593</f>
        <v>0</v>
      </c>
    </row>
    <row r="1593" spans="1:65" s="2" customFormat="1" ht="16.5" customHeight="1" x14ac:dyDescent="0.2">
      <c r="A1593" s="34"/>
      <c r="B1593" s="35"/>
      <c r="C1593" s="182" t="s">
        <v>2003</v>
      </c>
      <c r="D1593" s="182" t="s">
        <v>140</v>
      </c>
      <c r="E1593" s="183" t="s">
        <v>2004</v>
      </c>
      <c r="F1593" s="184" t="s">
        <v>2005</v>
      </c>
      <c r="G1593" s="185" t="s">
        <v>1071</v>
      </c>
      <c r="H1593" s="186">
        <v>1</v>
      </c>
      <c r="I1593" s="187"/>
      <c r="J1593" s="188">
        <f>ROUND(I1593*H1593,2)</f>
        <v>0</v>
      </c>
      <c r="K1593" s="189"/>
      <c r="L1593" s="39"/>
      <c r="M1593" s="190" t="s">
        <v>1</v>
      </c>
      <c r="N1593" s="191" t="s">
        <v>39</v>
      </c>
      <c r="O1593" s="71"/>
      <c r="P1593" s="192">
        <f>O1593*H1593</f>
        <v>0</v>
      </c>
      <c r="Q1593" s="192">
        <v>0</v>
      </c>
      <c r="R1593" s="192">
        <f>Q1593*H1593</f>
        <v>0</v>
      </c>
      <c r="S1593" s="192">
        <v>0</v>
      </c>
      <c r="T1593" s="193">
        <f>S1593*H1593</f>
        <v>0</v>
      </c>
      <c r="U1593" s="34"/>
      <c r="V1593" s="34"/>
      <c r="W1593" s="34"/>
      <c r="X1593" s="34"/>
      <c r="Y1593" s="34"/>
      <c r="Z1593" s="34"/>
      <c r="AA1593" s="34"/>
      <c r="AB1593" s="34"/>
      <c r="AC1593" s="34"/>
      <c r="AD1593" s="34"/>
      <c r="AE1593" s="34"/>
      <c r="AR1593" s="194" t="s">
        <v>1999</v>
      </c>
      <c r="AT1593" s="194" t="s">
        <v>140</v>
      </c>
      <c r="AU1593" s="194" t="s">
        <v>145</v>
      </c>
      <c r="AY1593" s="17" t="s">
        <v>137</v>
      </c>
      <c r="BE1593" s="195">
        <f>IF(N1593="základní",J1593,0)</f>
        <v>0</v>
      </c>
      <c r="BF1593" s="195">
        <f>IF(N1593="snížená",J1593,0)</f>
        <v>0</v>
      </c>
      <c r="BG1593" s="195">
        <f>IF(N1593="zákl. přenesená",J1593,0)</f>
        <v>0</v>
      </c>
      <c r="BH1593" s="195">
        <f>IF(N1593="sníž. přenesená",J1593,0)</f>
        <v>0</v>
      </c>
      <c r="BI1593" s="195">
        <f>IF(N1593="nulová",J1593,0)</f>
        <v>0</v>
      </c>
      <c r="BJ1593" s="17" t="s">
        <v>145</v>
      </c>
      <c r="BK1593" s="195">
        <f>ROUND(I1593*H1593,2)</f>
        <v>0</v>
      </c>
      <c r="BL1593" s="17" t="s">
        <v>1999</v>
      </c>
      <c r="BM1593" s="194" t="s">
        <v>2006</v>
      </c>
    </row>
    <row r="1594" spans="1:65" s="12" customFormat="1" ht="22.9" customHeight="1" x14ac:dyDescent="0.2">
      <c r="B1594" s="166"/>
      <c r="C1594" s="167"/>
      <c r="D1594" s="168" t="s">
        <v>72</v>
      </c>
      <c r="E1594" s="180" t="s">
        <v>2007</v>
      </c>
      <c r="F1594" s="180" t="s">
        <v>2008</v>
      </c>
      <c r="G1594" s="167"/>
      <c r="H1594" s="167"/>
      <c r="I1594" s="170"/>
      <c r="J1594" s="181">
        <f>BK1594</f>
        <v>0</v>
      </c>
      <c r="K1594" s="167"/>
      <c r="L1594" s="172"/>
      <c r="M1594" s="173"/>
      <c r="N1594" s="174"/>
      <c r="O1594" s="174"/>
      <c r="P1594" s="175">
        <f>P1595</f>
        <v>0</v>
      </c>
      <c r="Q1594" s="174"/>
      <c r="R1594" s="175">
        <f>R1595</f>
        <v>0</v>
      </c>
      <c r="S1594" s="174"/>
      <c r="T1594" s="176">
        <f>T1595</f>
        <v>0</v>
      </c>
      <c r="AR1594" s="177" t="s">
        <v>151</v>
      </c>
      <c r="AT1594" s="178" t="s">
        <v>72</v>
      </c>
      <c r="AU1594" s="178" t="s">
        <v>78</v>
      </c>
      <c r="AY1594" s="177" t="s">
        <v>137</v>
      </c>
      <c r="BK1594" s="179">
        <f>BK1595</f>
        <v>0</v>
      </c>
    </row>
    <row r="1595" spans="1:65" s="2" customFormat="1" ht="16.5" customHeight="1" x14ac:dyDescent="0.2">
      <c r="A1595" s="34"/>
      <c r="B1595" s="35"/>
      <c r="C1595" s="182" t="s">
        <v>2009</v>
      </c>
      <c r="D1595" s="182" t="s">
        <v>140</v>
      </c>
      <c r="E1595" s="183" t="s">
        <v>2010</v>
      </c>
      <c r="F1595" s="184" t="s">
        <v>2008</v>
      </c>
      <c r="G1595" s="185" t="s">
        <v>1998</v>
      </c>
      <c r="H1595" s="186">
        <v>45</v>
      </c>
      <c r="I1595" s="187"/>
      <c r="J1595" s="188">
        <f>ROUND(I1595*H1595,2)</f>
        <v>0</v>
      </c>
      <c r="K1595" s="189"/>
      <c r="L1595" s="39"/>
      <c r="M1595" s="240" t="s">
        <v>1</v>
      </c>
      <c r="N1595" s="241" t="s">
        <v>39</v>
      </c>
      <c r="O1595" s="242"/>
      <c r="P1595" s="243">
        <f>O1595*H1595</f>
        <v>0</v>
      </c>
      <c r="Q1595" s="243">
        <v>0</v>
      </c>
      <c r="R1595" s="243">
        <f>Q1595*H1595</f>
        <v>0</v>
      </c>
      <c r="S1595" s="243">
        <v>0</v>
      </c>
      <c r="T1595" s="244">
        <f>S1595*H1595</f>
        <v>0</v>
      </c>
      <c r="U1595" s="34"/>
      <c r="V1595" s="34"/>
      <c r="W1595" s="34"/>
      <c r="X1595" s="34"/>
      <c r="Y1595" s="34"/>
      <c r="Z1595" s="34"/>
      <c r="AA1595" s="34"/>
      <c r="AB1595" s="34"/>
      <c r="AC1595" s="34"/>
      <c r="AD1595" s="34"/>
      <c r="AE1595" s="34"/>
      <c r="AR1595" s="194" t="s">
        <v>1999</v>
      </c>
      <c r="AT1595" s="194" t="s">
        <v>140</v>
      </c>
      <c r="AU1595" s="194" t="s">
        <v>145</v>
      </c>
      <c r="AY1595" s="17" t="s">
        <v>137</v>
      </c>
      <c r="BE1595" s="195">
        <f>IF(N1595="základní",J1595,0)</f>
        <v>0</v>
      </c>
      <c r="BF1595" s="195">
        <f>IF(N1595="snížená",J1595,0)</f>
        <v>0</v>
      </c>
      <c r="BG1595" s="195">
        <f>IF(N1595="zákl. přenesená",J1595,0)</f>
        <v>0</v>
      </c>
      <c r="BH1595" s="195">
        <f>IF(N1595="sníž. přenesená",J1595,0)</f>
        <v>0</v>
      </c>
      <c r="BI1595" s="195">
        <f>IF(N1595="nulová",J1595,0)</f>
        <v>0</v>
      </c>
      <c r="BJ1595" s="17" t="s">
        <v>145</v>
      </c>
      <c r="BK1595" s="195">
        <f>ROUND(I1595*H1595,2)</f>
        <v>0</v>
      </c>
      <c r="BL1595" s="17" t="s">
        <v>1999</v>
      </c>
      <c r="BM1595" s="194" t="s">
        <v>2011</v>
      </c>
    </row>
    <row r="1596" spans="1:65" s="2" customFormat="1" ht="6.95" customHeight="1" x14ac:dyDescent="0.2">
      <c r="A1596" s="34"/>
      <c r="B1596" s="54"/>
      <c r="C1596" s="55"/>
      <c r="D1596" s="55"/>
      <c r="E1596" s="55"/>
      <c r="F1596" s="55"/>
      <c r="G1596" s="55"/>
      <c r="H1596" s="55"/>
      <c r="I1596" s="55"/>
      <c r="J1596" s="55"/>
      <c r="K1596" s="55"/>
      <c r="L1596" s="39"/>
      <c r="M1596" s="34"/>
      <c r="O1596" s="34"/>
      <c r="P1596" s="34"/>
      <c r="Q1596" s="34"/>
      <c r="R1596" s="34"/>
      <c r="S1596" s="34"/>
      <c r="T1596" s="34"/>
      <c r="U1596" s="34"/>
      <c r="V1596" s="34"/>
      <c r="W1596" s="34"/>
      <c r="X1596" s="34"/>
      <c r="Y1596" s="34"/>
      <c r="Z1596" s="34"/>
      <c r="AA1596" s="34"/>
      <c r="AB1596" s="34"/>
      <c r="AC1596" s="34"/>
      <c r="AD1596" s="34"/>
      <c r="AE1596" s="34"/>
    </row>
  </sheetData>
  <sheetProtection algorithmName="SHA-512" hashValue="GdDRA0Mv7xAP2d8B90ad5M/2CfYIma7fuYEOyoviObBaFdKTmk6y3ZCWNO1/2xMD3IYkAbZKnJYQON1T4vm+qA==" saltValue="saaZjY/W3JxzLA6jEubYbAGPiwmcZO9pSxGpgoUMNDrb6c5kq/10kZMpIgyQPB4zAmxk+sjCvAMJJPrdPkoICA==" spinCount="100000" sheet="1" objects="1" scenarios="1" formatColumns="0" formatRows="0" autoFilter="0"/>
  <autoFilter ref="C147:K1595"/>
  <mergeCells count="6">
    <mergeCell ref="L2:V2"/>
    <mergeCell ref="E7:H7"/>
    <mergeCell ref="E16:H16"/>
    <mergeCell ref="E25:H25"/>
    <mergeCell ref="E85:H85"/>
    <mergeCell ref="E140:H14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10 - Byt Svojsíkova 1438-...</vt:lpstr>
      <vt:lpstr>'10 - Byt Svojsíkova 1438-...'!Názvy_tisku</vt:lpstr>
      <vt:lpstr>'Rekapitulace stavby'!Názvy_tisku</vt:lpstr>
      <vt:lpstr>'10 - Byt Svojsíkova 1438-...'!Oblast_tisku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MSI\Ladislav</dc:creator>
  <cp:lastModifiedBy>Jiří Štefano</cp:lastModifiedBy>
  <dcterms:created xsi:type="dcterms:W3CDTF">2025-04-24T14:08:29Z</dcterms:created>
  <dcterms:modified xsi:type="dcterms:W3CDTF">2025-05-15T08:14:51Z</dcterms:modified>
</cp:coreProperties>
</file>