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chaela Locihova\OneDrive\KrosData\Export\"/>
    </mc:Choice>
  </mc:AlternateContent>
  <bookViews>
    <workbookView xWindow="0" yWindow="0" windowWidth="0" windowHeight="0"/>
  </bookViews>
  <sheets>
    <sheet name="Rekapitulace stavby" sheetId="1" r:id="rId1"/>
    <sheet name="SO.02 - Zateplení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'SO.02 - Zateplení'!$C$136:$K$507</definedName>
    <definedName name="_xlnm.Print_Area" localSheetId="1">'SO.02 - Zateplení'!$C$4:$J$76,'SO.02 - Zateplení'!$C$82:$J$118,'SO.02 - Zateplení'!$C$124:$J$507</definedName>
    <definedName name="_xlnm.Print_Titles" localSheetId="1">'SO.02 - Zateplení'!$136:$136</definedName>
    <definedName name="_xlnm.Print_Area" localSheetId="2">'Seznam figur'!$C$4:$G$219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507"/>
  <c r="BH507"/>
  <c r="BG507"/>
  <c r="BE507"/>
  <c r="T507"/>
  <c r="R507"/>
  <c r="P507"/>
  <c r="BI506"/>
  <c r="BH506"/>
  <c r="BG506"/>
  <c r="BE506"/>
  <c r="T506"/>
  <c r="R506"/>
  <c r="P506"/>
  <c r="BI493"/>
  <c r="BH493"/>
  <c r="BG493"/>
  <c r="BE493"/>
  <c r="T493"/>
  <c r="T492"/>
  <c r="R493"/>
  <c r="R492"/>
  <c r="P493"/>
  <c r="P492"/>
  <c r="BI484"/>
  <c r="BH484"/>
  <c r="BG484"/>
  <c r="BE484"/>
  <c r="T484"/>
  <c r="T483"/>
  <c r="R484"/>
  <c r="R483"/>
  <c r="P484"/>
  <c r="P483"/>
  <c r="BI480"/>
  <c r="BH480"/>
  <c r="BG480"/>
  <c r="BE480"/>
  <c r="T480"/>
  <c r="T479"/>
  <c r="R480"/>
  <c r="R479"/>
  <c r="P480"/>
  <c r="P479"/>
  <c r="BI471"/>
  <c r="BH471"/>
  <c r="BG471"/>
  <c r="BE471"/>
  <c r="T471"/>
  <c r="T470"/>
  <c r="R471"/>
  <c r="R470"/>
  <c r="P471"/>
  <c r="P470"/>
  <c r="BI469"/>
  <c r="BH469"/>
  <c r="BG469"/>
  <c r="BE469"/>
  <c r="T469"/>
  <c r="T468"/>
  <c r="R469"/>
  <c r="R468"/>
  <c r="P469"/>
  <c r="P468"/>
  <c r="BI465"/>
  <c r="BH465"/>
  <c r="BG465"/>
  <c r="BE465"/>
  <c r="T465"/>
  <c r="R465"/>
  <c r="P465"/>
  <c r="BI463"/>
  <c r="BH463"/>
  <c r="BG463"/>
  <c r="BE463"/>
  <c r="T463"/>
  <c r="R463"/>
  <c r="P463"/>
  <c r="BI459"/>
  <c r="BH459"/>
  <c r="BG459"/>
  <c r="BE459"/>
  <c r="T459"/>
  <c r="R459"/>
  <c r="P459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4"/>
  <c r="BH434"/>
  <c r="BG434"/>
  <c r="BE434"/>
  <c r="T434"/>
  <c r="R434"/>
  <c r="P434"/>
  <c r="BI431"/>
  <c r="BH431"/>
  <c r="BG431"/>
  <c r="BE431"/>
  <c r="T431"/>
  <c r="R431"/>
  <c r="P431"/>
  <c r="BI428"/>
  <c r="BH428"/>
  <c r="BG428"/>
  <c r="BE428"/>
  <c r="T428"/>
  <c r="R428"/>
  <c r="P428"/>
  <c r="BI426"/>
  <c r="BH426"/>
  <c r="BG426"/>
  <c r="BE426"/>
  <c r="T426"/>
  <c r="R426"/>
  <c r="P426"/>
  <c r="BI424"/>
  <c r="BH424"/>
  <c r="BG424"/>
  <c r="BE424"/>
  <c r="T424"/>
  <c r="R424"/>
  <c r="P424"/>
  <c r="BI423"/>
  <c r="BH423"/>
  <c r="BG423"/>
  <c r="BE423"/>
  <c r="T423"/>
  <c r="R423"/>
  <c r="P423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69"/>
  <c r="BH369"/>
  <c r="BG369"/>
  <c r="BE369"/>
  <c r="T369"/>
  <c r="R369"/>
  <c r="P369"/>
  <c r="BI366"/>
  <c r="BH366"/>
  <c r="BG366"/>
  <c r="BE366"/>
  <c r="T366"/>
  <c r="R366"/>
  <c r="P366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0"/>
  <c r="BH360"/>
  <c r="BG360"/>
  <c r="BE360"/>
  <c r="T360"/>
  <c r="R360"/>
  <c r="P360"/>
  <c r="BI358"/>
  <c r="BH358"/>
  <c r="BG358"/>
  <c r="BE358"/>
  <c r="T358"/>
  <c r="R358"/>
  <c r="P358"/>
  <c r="BI356"/>
  <c r="BH356"/>
  <c r="BG356"/>
  <c r="BE356"/>
  <c r="T356"/>
  <c r="R356"/>
  <c r="P356"/>
  <c r="BI352"/>
  <c r="BH352"/>
  <c r="BG352"/>
  <c r="BE352"/>
  <c r="T352"/>
  <c r="R352"/>
  <c r="P352"/>
  <c r="BI351"/>
  <c r="BH351"/>
  <c r="BG351"/>
  <c r="BE351"/>
  <c r="T351"/>
  <c r="R351"/>
  <c r="P351"/>
  <c r="BI348"/>
  <c r="BH348"/>
  <c r="BG348"/>
  <c r="BE348"/>
  <c r="T348"/>
  <c r="R348"/>
  <c r="P348"/>
  <c r="BI347"/>
  <c r="BH347"/>
  <c r="BG347"/>
  <c r="BE347"/>
  <c r="T347"/>
  <c r="R347"/>
  <c r="P347"/>
  <c r="BI345"/>
  <c r="BH345"/>
  <c r="BG345"/>
  <c r="BE345"/>
  <c r="T345"/>
  <c r="R345"/>
  <c r="P345"/>
  <c r="BI342"/>
  <c r="BH342"/>
  <c r="BG342"/>
  <c r="BE342"/>
  <c r="T342"/>
  <c r="R342"/>
  <c r="P342"/>
  <c r="BI340"/>
  <c r="BH340"/>
  <c r="BG340"/>
  <c r="BE340"/>
  <c r="T340"/>
  <c r="R340"/>
  <c r="P340"/>
  <c r="BI337"/>
  <c r="BH337"/>
  <c r="BG337"/>
  <c r="BE337"/>
  <c r="T337"/>
  <c r="R337"/>
  <c r="P337"/>
  <c r="BI335"/>
  <c r="BH335"/>
  <c r="BG335"/>
  <c r="BE335"/>
  <c r="T335"/>
  <c r="T334"/>
  <c r="R335"/>
  <c r="R334"/>
  <c r="P335"/>
  <c r="P334"/>
  <c r="BI333"/>
  <c r="BH333"/>
  <c r="BG333"/>
  <c r="BE333"/>
  <c r="T333"/>
  <c r="R333"/>
  <c r="P333"/>
  <c r="BI330"/>
  <c r="BH330"/>
  <c r="BG330"/>
  <c r="BE330"/>
  <c r="T330"/>
  <c r="R330"/>
  <c r="P330"/>
  <c r="BI328"/>
  <c r="BH328"/>
  <c r="BG328"/>
  <c r="BE328"/>
  <c r="T328"/>
  <c r="R328"/>
  <c r="P328"/>
  <c r="BI325"/>
  <c r="BH325"/>
  <c r="BG325"/>
  <c r="BE325"/>
  <c r="T325"/>
  <c r="R325"/>
  <c r="P325"/>
  <c r="BI323"/>
  <c r="BH323"/>
  <c r="BG323"/>
  <c r="BE323"/>
  <c r="T323"/>
  <c r="R323"/>
  <c r="P323"/>
  <c r="BI320"/>
  <c r="BH320"/>
  <c r="BG320"/>
  <c r="BE320"/>
  <c r="T320"/>
  <c r="R320"/>
  <c r="P320"/>
  <c r="BI317"/>
  <c r="BH317"/>
  <c r="BG317"/>
  <c r="BE317"/>
  <c r="T317"/>
  <c r="R317"/>
  <c r="P317"/>
  <c r="BI315"/>
  <c r="BH315"/>
  <c r="BG315"/>
  <c r="BE315"/>
  <c r="T315"/>
  <c r="R315"/>
  <c r="P315"/>
  <c r="BI312"/>
  <c r="BH312"/>
  <c r="BG312"/>
  <c r="BE312"/>
  <c r="T312"/>
  <c r="T311"/>
  <c r="R312"/>
  <c r="R311"/>
  <c r="P312"/>
  <c r="P311"/>
  <c r="BI310"/>
  <c r="BH310"/>
  <c r="BG310"/>
  <c r="BE310"/>
  <c r="T310"/>
  <c r="R310"/>
  <c r="P310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3"/>
  <c r="BH303"/>
  <c r="BG303"/>
  <c r="BE303"/>
  <c r="T303"/>
  <c r="R303"/>
  <c r="P303"/>
  <c r="BI300"/>
  <c r="BH300"/>
  <c r="BG300"/>
  <c r="BE300"/>
  <c r="T300"/>
  <c r="R300"/>
  <c r="P300"/>
  <c r="BI297"/>
  <c r="BH297"/>
  <c r="BG297"/>
  <c r="BE297"/>
  <c r="T297"/>
  <c r="R297"/>
  <c r="P297"/>
  <c r="BI294"/>
  <c r="BH294"/>
  <c r="BG294"/>
  <c r="BE294"/>
  <c r="T294"/>
  <c r="R294"/>
  <c r="P294"/>
  <c r="BI292"/>
  <c r="BH292"/>
  <c r="BG292"/>
  <c r="BE292"/>
  <c r="T292"/>
  <c r="R292"/>
  <c r="P292"/>
  <c r="BI289"/>
  <c r="BH289"/>
  <c r="BG289"/>
  <c r="BE289"/>
  <c r="T289"/>
  <c r="R289"/>
  <c r="P289"/>
  <c r="BI287"/>
  <c r="BH287"/>
  <c r="BG287"/>
  <c r="BE287"/>
  <c r="T287"/>
  <c r="R287"/>
  <c r="P287"/>
  <c r="BI285"/>
  <c r="BH285"/>
  <c r="BG285"/>
  <c r="BE285"/>
  <c r="T285"/>
  <c r="R285"/>
  <c r="P285"/>
  <c r="BI282"/>
  <c r="BH282"/>
  <c r="BG282"/>
  <c r="BE282"/>
  <c r="T282"/>
  <c r="R282"/>
  <c r="P282"/>
  <c r="BI280"/>
  <c r="BH280"/>
  <c r="BG280"/>
  <c r="BE280"/>
  <c r="T280"/>
  <c r="R280"/>
  <c r="P280"/>
  <c r="BI278"/>
  <c r="BH278"/>
  <c r="BG278"/>
  <c r="BE278"/>
  <c r="T278"/>
  <c r="R278"/>
  <c r="P278"/>
  <c r="BI275"/>
  <c r="BH275"/>
  <c r="BG275"/>
  <c r="BE275"/>
  <c r="T275"/>
  <c r="R275"/>
  <c r="P275"/>
  <c r="BI269"/>
  <c r="BH269"/>
  <c r="BG269"/>
  <c r="BE269"/>
  <c r="T269"/>
  <c r="R269"/>
  <c r="P269"/>
  <c r="BI249"/>
  <c r="BH249"/>
  <c r="BG249"/>
  <c r="BE249"/>
  <c r="T249"/>
  <c r="R249"/>
  <c r="P249"/>
  <c r="BI247"/>
  <c r="BH247"/>
  <c r="BG247"/>
  <c r="BE247"/>
  <c r="T247"/>
  <c r="R247"/>
  <c r="P247"/>
  <c r="BI245"/>
  <c r="BH245"/>
  <c r="BG245"/>
  <c r="BE245"/>
  <c r="T245"/>
  <c r="R245"/>
  <c r="P245"/>
  <c r="BI243"/>
  <c r="BH243"/>
  <c r="BG243"/>
  <c r="BE243"/>
  <c r="T243"/>
  <c r="R243"/>
  <c r="P243"/>
  <c r="BI241"/>
  <c r="BH241"/>
  <c r="BG241"/>
  <c r="BE241"/>
  <c r="T241"/>
  <c r="R241"/>
  <c r="P241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28"/>
  <c r="BH228"/>
  <c r="BG228"/>
  <c r="BE228"/>
  <c r="T228"/>
  <c r="R228"/>
  <c r="P228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79"/>
  <c r="BH179"/>
  <c r="BG179"/>
  <c r="BE179"/>
  <c r="T179"/>
  <c r="R179"/>
  <c r="P179"/>
  <c r="BI178"/>
  <c r="BH178"/>
  <c r="BG178"/>
  <c r="BE178"/>
  <c r="T178"/>
  <c r="R178"/>
  <c r="P178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1"/>
  <c r="BH161"/>
  <c r="BG161"/>
  <c r="BE161"/>
  <c r="T161"/>
  <c r="R161"/>
  <c r="P161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J134"/>
  <c r="J133"/>
  <c r="F133"/>
  <c r="F131"/>
  <c r="E129"/>
  <c r="J92"/>
  <c r="J91"/>
  <c r="F91"/>
  <c r="F89"/>
  <c r="E87"/>
  <c r="J18"/>
  <c r="E18"/>
  <c r="F134"/>
  <c r="J17"/>
  <c r="J12"/>
  <c r="J131"/>
  <c r="E7"/>
  <c r="E127"/>
  <c i="1" r="L90"/>
  <c r="AM90"/>
  <c r="AM89"/>
  <c r="L89"/>
  <c r="AM87"/>
  <c r="L87"/>
  <c r="L85"/>
  <c r="L84"/>
  <c i="2" r="J469"/>
  <c r="BK459"/>
  <c r="BK146"/>
  <c r="BK453"/>
  <c r="BK450"/>
  <c r="BK447"/>
  <c r="BK443"/>
  <c r="J506"/>
  <c r="BK249"/>
  <c r="J247"/>
  <c r="J241"/>
  <c r="BK225"/>
  <c r="J223"/>
  <c r="J209"/>
  <c r="J202"/>
  <c r="J199"/>
  <c r="J170"/>
  <c r="BK164"/>
  <c r="J155"/>
  <c r="BK148"/>
  <c r="BK144"/>
  <c r="F33"/>
  <c r="J387"/>
  <c r="BK383"/>
  <c r="BK377"/>
  <c r="BK372"/>
  <c r="J366"/>
  <c r="BK362"/>
  <c r="J358"/>
  <c r="BK347"/>
  <c r="BK340"/>
  <c r="BK335"/>
  <c r="J330"/>
  <c r="J323"/>
  <c r="BK315"/>
  <c r="BK308"/>
  <c r="BK303"/>
  <c r="J292"/>
  <c r="BK285"/>
  <c r="F35"/>
  <c r="BK471"/>
  <c r="BK463"/>
  <c r="J456"/>
  <c r="BK442"/>
  <c r="J453"/>
  <c r="J451"/>
  <c r="BK448"/>
  <c r="J446"/>
  <c r="J442"/>
  <c r="J463"/>
  <c r="BK247"/>
  <c r="J245"/>
  <c r="BK237"/>
  <c r="BK228"/>
  <c r="BK211"/>
  <c r="J207"/>
  <c r="J200"/>
  <c r="J178"/>
  <c r="J168"/>
  <c r="J161"/>
  <c r="BK155"/>
  <c r="J148"/>
  <c r="J142"/>
  <c r="J507"/>
  <c r="J439"/>
  <c r="J437"/>
  <c r="BK434"/>
  <c r="J428"/>
  <c r="J424"/>
  <c r="J423"/>
  <c r="J421"/>
  <c r="J420"/>
  <c r="J418"/>
  <c r="J416"/>
  <c r="BK414"/>
  <c r="BK412"/>
  <c r="J410"/>
  <c r="BK406"/>
  <c r="J404"/>
  <c r="J401"/>
  <c r="J399"/>
  <c r="J395"/>
  <c r="BK393"/>
  <c r="BK390"/>
  <c r="BK388"/>
  <c r="J384"/>
  <c r="J380"/>
  <c r="BK376"/>
  <c r="BK371"/>
  <c r="J362"/>
  <c r="BK351"/>
  <c r="BK348"/>
  <c r="BK342"/>
  <c r="BK333"/>
  <c r="BK328"/>
  <c r="BK317"/>
  <c r="J310"/>
  <c r="J306"/>
  <c r="BK294"/>
  <c r="BK287"/>
  <c r="BK278"/>
  <c r="J33"/>
  <c r="BK380"/>
  <c r="J376"/>
  <c r="BK363"/>
  <c r="J351"/>
  <c r="J342"/>
  <c r="J325"/>
  <c r="BK306"/>
  <c r="BK292"/>
  <c r="BK465"/>
  <c r="F37"/>
  <c r="BK384"/>
  <c r="J377"/>
  <c r="J371"/>
  <c r="J360"/>
  <c r="BK345"/>
  <c r="J328"/>
  <c r="BK312"/>
  <c r="J294"/>
  <c r="J280"/>
  <c r="BK480"/>
  <c r="J455"/>
  <c r="BK507"/>
  <c r="BK451"/>
  <c r="BK446"/>
  <c r="BK441"/>
  <c r="BK275"/>
  <c r="BK243"/>
  <c r="J235"/>
  <c r="J221"/>
  <c r="BK205"/>
  <c r="BK172"/>
  <c r="J166"/>
  <c r="BK152"/>
  <c r="J144"/>
  <c r="J471"/>
  <c r="BK437"/>
  <c r="BK431"/>
  <c r="BK424"/>
  <c r="J422"/>
  <c r="BK419"/>
  <c r="BK416"/>
  <c r="BK413"/>
  <c r="BK410"/>
  <c r="J406"/>
  <c r="BK402"/>
  <c r="BK399"/>
  <c r="J396"/>
  <c r="J392"/>
  <c r="J386"/>
  <c r="BK379"/>
  <c r="J373"/>
  <c r="J364"/>
  <c r="J356"/>
  <c r="BK297"/>
  <c r="J285"/>
  <c r="J438"/>
  <c r="BK426"/>
  <c r="BK421"/>
  <c r="J417"/>
  <c r="J413"/>
  <c r="BK408"/>
  <c r="J405"/>
  <c r="BK401"/>
  <c r="BK396"/>
  <c r="BK392"/>
  <c r="J388"/>
  <c r="J383"/>
  <c r="BK374"/>
  <c r="BK369"/>
  <c r="BK358"/>
  <c r="J348"/>
  <c r="J337"/>
  <c r="BK325"/>
  <c r="J315"/>
  <c r="BK300"/>
  <c r="J287"/>
  <c r="BK493"/>
  <c r="J457"/>
  <c r="BK455"/>
  <c r="BK449"/>
  <c r="BK445"/>
  <c r="J275"/>
  <c r="J239"/>
  <c r="BK223"/>
  <c r="J205"/>
  <c r="BK178"/>
  <c r="BK161"/>
  <c r="J152"/>
  <c r="F36"/>
  <c r="J278"/>
  <c r="J480"/>
  <c r="J459"/>
  <c i="1" r="AS94"/>
  <c i="2" r="BK142"/>
  <c r="BK452"/>
  <c r="J450"/>
  <c r="J448"/>
  <c r="BK444"/>
  <c r="BK469"/>
  <c r="BK269"/>
  <c r="BK245"/>
  <c r="BK241"/>
  <c r="J237"/>
  <c r="J228"/>
  <c r="J211"/>
  <c r="BK202"/>
  <c r="J179"/>
  <c r="BK170"/>
  <c r="J164"/>
  <c r="BK506"/>
  <c r="BK457"/>
  <c r="J454"/>
  <c r="J449"/>
  <c r="J445"/>
  <c r="J484"/>
  <c r="J269"/>
  <c r="BK239"/>
  <c r="J225"/>
  <c r="BK207"/>
  <c r="BK199"/>
  <c r="BK168"/>
  <c r="BK158"/>
  <c r="J149"/>
  <c r="J140"/>
  <c r="BK439"/>
  <c r="J436"/>
  <c r="BK428"/>
  <c r="BK423"/>
  <c r="BK418"/>
  <c r="J415"/>
  <c r="J411"/>
  <c r="J408"/>
  <c r="BK404"/>
  <c r="J402"/>
  <c r="BK397"/>
  <c r="J393"/>
  <c r="BK389"/>
  <c r="BK385"/>
  <c r="BK378"/>
  <c r="J369"/>
  <c r="J352"/>
  <c r="J345"/>
  <c r="J335"/>
  <c r="BK320"/>
  <c r="BK307"/>
  <c r="J297"/>
  <c r="J282"/>
  <c r="J412"/>
  <c r="J409"/>
  <c r="BK407"/>
  <c r="BK403"/>
  <c r="BK400"/>
  <c r="BK398"/>
  <c r="BK395"/>
  <c r="J394"/>
  <c r="J391"/>
  <c r="J389"/>
  <c r="BK386"/>
  <c r="BK382"/>
  <c r="J378"/>
  <c r="BK373"/>
  <c r="BK366"/>
  <c r="J363"/>
  <c r="BK352"/>
  <c r="BK337"/>
  <c r="J333"/>
  <c r="J320"/>
  <c r="BK310"/>
  <c r="J307"/>
  <c r="J300"/>
  <c r="J289"/>
  <c r="BK280"/>
  <c r="BK484"/>
  <c r="J465"/>
  <c r="BK456"/>
  <c r="J443"/>
  <c r="BK454"/>
  <c r="J452"/>
  <c r="J447"/>
  <c r="J444"/>
  <c r="J493"/>
  <c r="J249"/>
  <c r="J243"/>
  <c r="BK235"/>
  <c r="BK221"/>
  <c r="BK209"/>
  <c r="BK200"/>
  <c r="BK179"/>
  <c r="J172"/>
  <c r="BK166"/>
  <c r="J158"/>
  <c r="BK149"/>
  <c r="J146"/>
  <c r="BK140"/>
  <c r="J441"/>
  <c r="BK438"/>
  <c r="BK436"/>
  <c r="J434"/>
  <c r="J431"/>
  <c r="J426"/>
  <c r="BK422"/>
  <c r="BK420"/>
  <c r="J419"/>
  <c r="BK417"/>
  <c r="BK415"/>
  <c r="J414"/>
  <c r="BK411"/>
  <c r="BK409"/>
  <c r="J407"/>
  <c r="BK405"/>
  <c r="J403"/>
  <c r="J400"/>
  <c r="J398"/>
  <c r="J397"/>
  <c r="BK394"/>
  <c r="BK391"/>
  <c r="J390"/>
  <c r="BK387"/>
  <c r="J385"/>
  <c r="J382"/>
  <c r="J379"/>
  <c r="J374"/>
  <c r="J372"/>
  <c r="BK364"/>
  <c r="BK360"/>
  <c r="BK356"/>
  <c r="J347"/>
  <c r="J340"/>
  <c r="BK330"/>
  <c r="BK323"/>
  <c r="J317"/>
  <c r="J312"/>
  <c r="J308"/>
  <c r="J303"/>
  <c r="BK289"/>
  <c r="BK282"/>
  <c l="1" r="T139"/>
  <c r="BK277"/>
  <c r="J277"/>
  <c r="J99"/>
  <c r="P314"/>
  <c r="BK365"/>
  <c r="J365"/>
  <c r="J106"/>
  <c r="P139"/>
  <c r="P138"/>
  <c r="P305"/>
  <c r="P370"/>
  <c r="BK139"/>
  <c r="J139"/>
  <c r="J98"/>
  <c r="P277"/>
  <c r="T277"/>
  <c r="R305"/>
  <c r="R314"/>
  <c r="BK336"/>
  <c r="J336"/>
  <c r="J105"/>
  <c r="R336"/>
  <c r="BK370"/>
  <c r="J370"/>
  <c r="J107"/>
  <c r="T370"/>
  <c r="P425"/>
  <c r="T425"/>
  <c r="P435"/>
  <c r="R435"/>
  <c r="BK458"/>
  <c r="J458"/>
  <c r="J110"/>
  <c r="R458"/>
  <c r="P505"/>
  <c r="P467"/>
  <c r="T505"/>
  <c r="T467"/>
  <c r="R139"/>
  <c r="R277"/>
  <c r="BK305"/>
  <c r="J305"/>
  <c r="J100"/>
  <c r="T305"/>
  <c r="BK314"/>
  <c r="J314"/>
  <c r="J103"/>
  <c r="T314"/>
  <c r="P336"/>
  <c r="T336"/>
  <c r="P365"/>
  <c r="R365"/>
  <c r="T365"/>
  <c r="R370"/>
  <c r="BK425"/>
  <c r="J425"/>
  <c r="J108"/>
  <c r="R425"/>
  <c r="BK435"/>
  <c r="J435"/>
  <c r="J109"/>
  <c r="T435"/>
  <c r="P458"/>
  <c r="T458"/>
  <c r="BK505"/>
  <c r="J505"/>
  <c r="J117"/>
  <c r="R505"/>
  <c r="R467"/>
  <c r="BK468"/>
  <c r="J468"/>
  <c r="J112"/>
  <c r="BK470"/>
  <c r="J470"/>
  <c r="J113"/>
  <c r="BK479"/>
  <c r="J479"/>
  <c r="J114"/>
  <c r="BK483"/>
  <c r="J483"/>
  <c r="J115"/>
  <c r="BK311"/>
  <c r="J311"/>
  <c r="J101"/>
  <c r="BK334"/>
  <c r="J334"/>
  <c r="J104"/>
  <c r="BK492"/>
  <c r="J492"/>
  <c r="J116"/>
  <c r="BF278"/>
  <c r="BF280"/>
  <c r="BF282"/>
  <c r="BF285"/>
  <c r="BF287"/>
  <c r="BF289"/>
  <c r="BF292"/>
  <c r="BF294"/>
  <c r="BF297"/>
  <c r="BF300"/>
  <c r="BF303"/>
  <c r="BF306"/>
  <c r="BF307"/>
  <c r="BF308"/>
  <c r="BF310"/>
  <c r="BF312"/>
  <c r="BF315"/>
  <c r="BF317"/>
  <c r="BF320"/>
  <c r="BF323"/>
  <c r="BF325"/>
  <c r="BF328"/>
  <c r="BF330"/>
  <c r="BF333"/>
  <c r="BF335"/>
  <c r="BF337"/>
  <c r="BF340"/>
  <c r="BF342"/>
  <c r="BF345"/>
  <c r="BF347"/>
  <c r="BF348"/>
  <c r="BF351"/>
  <c r="BF352"/>
  <c r="BF356"/>
  <c r="BF358"/>
  <c r="BF360"/>
  <c r="BF362"/>
  <c r="BF363"/>
  <c r="BF364"/>
  <c r="BF366"/>
  <c r="BF369"/>
  <c r="BF371"/>
  <c r="BF372"/>
  <c r="BF373"/>
  <c r="BF374"/>
  <c r="BF376"/>
  <c r="BF377"/>
  <c r="BF378"/>
  <c r="BF379"/>
  <c r="BF380"/>
  <c r="BF382"/>
  <c r="BF383"/>
  <c r="BF384"/>
  <c r="BF385"/>
  <c r="BF386"/>
  <c r="BF387"/>
  <c r="BF388"/>
  <c r="BF389"/>
  <c r="BF390"/>
  <c r="BF391"/>
  <c r="BF392"/>
  <c r="BF393"/>
  <c r="BF394"/>
  <c r="BF395"/>
  <c r="BF396"/>
  <c r="BF397"/>
  <c r="BF398"/>
  <c r="BF399"/>
  <c r="BF400"/>
  <c r="BF401"/>
  <c r="BF402"/>
  <c r="BF403"/>
  <c r="BF404"/>
  <c r="BF405"/>
  <c r="BF406"/>
  <c r="BF407"/>
  <c r="BF408"/>
  <c r="BF409"/>
  <c r="BF410"/>
  <c r="BF411"/>
  <c r="BF412"/>
  <c r="BF413"/>
  <c r="BF414"/>
  <c r="BF415"/>
  <c r="BF416"/>
  <c r="BF417"/>
  <c r="BF418"/>
  <c r="BF419"/>
  <c r="BF420"/>
  <c r="BF421"/>
  <c r="BF422"/>
  <c r="BF423"/>
  <c r="BF424"/>
  <c r="BF426"/>
  <c r="BF428"/>
  <c r="BF431"/>
  <c r="BF434"/>
  <c r="BF436"/>
  <c r="BF437"/>
  <c r="BF438"/>
  <c r="BF441"/>
  <c r="BF442"/>
  <c r="BF469"/>
  <c i="1" r="AZ95"/>
  <c r="BB95"/>
  <c r="BC95"/>
  <c i="2" r="BF140"/>
  <c r="BF146"/>
  <c r="BF149"/>
  <c r="BF152"/>
  <c r="BF155"/>
  <c r="BF158"/>
  <c r="BF161"/>
  <c r="BF164"/>
  <c r="BF166"/>
  <c r="BF168"/>
  <c r="BF170"/>
  <c r="BF172"/>
  <c r="BF178"/>
  <c r="BF179"/>
  <c r="BF199"/>
  <c r="BF200"/>
  <c r="BF202"/>
  <c r="BF205"/>
  <c r="BF207"/>
  <c r="BF209"/>
  <c r="BF211"/>
  <c r="BF221"/>
  <c r="BF223"/>
  <c r="BF225"/>
  <c r="BF228"/>
  <c r="BF235"/>
  <c r="BF237"/>
  <c r="BF239"/>
  <c r="BF241"/>
  <c r="BF243"/>
  <c r="BF245"/>
  <c r="BF247"/>
  <c r="BF249"/>
  <c r="BF269"/>
  <c r="BF275"/>
  <c r="BF459"/>
  <c r="BF465"/>
  <c r="BF484"/>
  <c r="BF493"/>
  <c r="BF439"/>
  <c r="BF443"/>
  <c r="BF444"/>
  <c r="BF445"/>
  <c r="BF446"/>
  <c r="BF447"/>
  <c r="BF448"/>
  <c r="BF449"/>
  <c r="BF450"/>
  <c r="BF451"/>
  <c r="BF452"/>
  <c r="BF453"/>
  <c r="BF454"/>
  <c r="BF507"/>
  <c r="E85"/>
  <c r="J89"/>
  <c r="F92"/>
  <c r="BF142"/>
  <c r="BF144"/>
  <c r="BF148"/>
  <c i="1" r="AV95"/>
  <c i="2" r="BF455"/>
  <c r="BF456"/>
  <c r="BF457"/>
  <c r="BF463"/>
  <c r="BF471"/>
  <c r="BF480"/>
  <c r="BF506"/>
  <c i="1" r="BD95"/>
  <c r="AZ94"/>
  <c r="W29"/>
  <c r="BC94"/>
  <c r="W32"/>
  <c r="BB94"/>
  <c r="W31"/>
  <c r="BD94"/>
  <c r="W33"/>
  <c i="2" l="1" r="R313"/>
  <c r="T313"/>
  <c r="P313"/>
  <c r="P137"/>
  <c i="1" r="AU95"/>
  <c i="2" r="R138"/>
  <c r="R137"/>
  <c r="T138"/>
  <c r="T137"/>
  <c r="BK138"/>
  <c r="J138"/>
  <c r="J97"/>
  <c r="BK313"/>
  <c r="J313"/>
  <c r="J102"/>
  <c r="BK467"/>
  <c r="J467"/>
  <c r="J111"/>
  <c i="1" r="AX94"/>
  <c r="AY94"/>
  <c r="AV94"/>
  <c r="AK29"/>
  <c i="2" r="F34"/>
  <c i="1" r="BA95"/>
  <c r="BA94"/>
  <c r="W30"/>
  <c i="2" r="J34"/>
  <c i="1" r="AW95"/>
  <c r="AT95"/>
  <c r="AU94"/>
  <c i="2" l="1" r="BK137"/>
  <c r="J137"/>
  <c r="J96"/>
  <c i="1" r="AW94"/>
  <c r="AK30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<sst xmlns="http://schemas.openxmlformats.org/spreadsheetml/2006/main">
  <si>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</si>
  <si>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</si>
  <si>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</si>
  <si>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</si>
  <si>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</si>
  <si>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{528a8861-fcb6-4748-8d86-ec7cd9427933}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</si>
  <si>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</si>
  <si>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</si>
  <si>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</si>
  <si>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</si>
  <si>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</si>
  <si>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</si>
  <si>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</si>
  <si>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</si>
  <si>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23-a-III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</si>
  <si>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</si>
  <si>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</si>
  <si>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bytového domu Šultysova 905/26</t>
  </si>
  <si>
    <t>KSO:</t>
  </si>
  <si>
    <t>CC-CZ:</t>
  </si>
  <si>
    <t>Místo:</t>
  </si>
  <si>
    <t>Šultysova 905/26, Břevnov, 16900 Praha</t>
  </si>
  <si>
    <t>Datum:</t>
  </si>
  <si>
    <t>28. 10. 2024</t>
  </si>
  <si>
    <t>Zadavatel:</t>
  </si>
  <si>
    <t>IČ:</t>
  </si>
  <si>
    <t>Městská část Praha 6, 160 00</t>
  </si>
  <si>
    <t>DIČ:</t>
  </si>
  <si>
    <t>Uchazeč:</t>
  </si>
  <si>
    <t>Vyplň údaj</t>
  </si>
  <si>
    <t>Projektant:</t>
  </si>
  <si>
    <t>Sibre s.r.o., Ing. Radek Krýza</t>
  </si>
  <si>
    <t>True</t>
  </si>
  <si>
    <t>Zpracovatel:</t>
  </si>
  <si>
    <t>Ing. M. Locihová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</si>
  <si>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</si>
  <si>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</si>
  <si>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</si>
  <si>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</si>
  <si>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</si>
  <si>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</si>
  <si>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</si>
  <si>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</si>
  <si>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</si>
  <si>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</si>
  <si>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</si>
  <si>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</si>
  <si>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</si>
  <si>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</si>
  <si>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</si>
  <si>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</si>
  <si>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</si>
  <si>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</si>
  <si>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</si>
  <si>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</si>
  <si>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</si>
  <si>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</si>
  <si>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</si>
  <si>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</si>
  <si>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</si>
  <si>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</si>
  <si>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</si>
  <si>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</si>
  <si>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</si>
  <si>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</si>
  <si>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</si>
  <si>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</si>
  <si>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</si>
  <si>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</si>
  <si>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</si>
  <si>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</si>
  <si>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</si>
  <si>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</si>
  <si>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</si>
  <si>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</si>
  <si>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</si>
  <si>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</si>
  <si>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</si>
  <si>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</si>
  <si>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</si>
  <si>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</si>
  <si>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SO.02</t>
  </si>
  <si>
    <t>Zateplení</t>
  </si>
  <si>
    <t>STA</t>
  </si>
  <si>
    <t>1</t>
  </si>
  <si>
    <t>{e2ccd81f-a6cc-46d2-ac13-ce3b0be3d5af}</t>
  </si>
  <si>
    <t>CE1</t>
  </si>
  <si>
    <t>skladba CE.1</t>
  </si>
  <si>
    <t>5,5</t>
  </si>
  <si>
    <t>2</t>
  </si>
  <si>
    <t>E1</t>
  </si>
  <si>
    <t>skladba E.1</t>
  </si>
  <si>
    <t>333,23</t>
  </si>
  <si>
    <t>KRYCÍ LIST SOUPISU PRACÍ</t>
  </si>
  <si>
    <t>E2</t>
  </si>
  <si>
    <t>skladba E.2</t>
  </si>
  <si>
    <t>76</t>
  </si>
  <si>
    <t>E3</t>
  </si>
  <si>
    <t>skladba E.3</t>
  </si>
  <si>
    <t>13,005</t>
  </si>
  <si>
    <t>E6</t>
  </si>
  <si>
    <t>skladba E.6</t>
  </si>
  <si>
    <t>46,45</t>
  </si>
  <si>
    <t>E7</t>
  </si>
  <si>
    <t>skladba E.7</t>
  </si>
  <si>
    <t>7,937</t>
  </si>
  <si>
    <t>Objekt:</t>
  </si>
  <si>
    <t>E8</t>
  </si>
  <si>
    <t>skladba E.8</t>
  </si>
  <si>
    <t>41</t>
  </si>
  <si>
    <t>SO.02 - Zateplení</t>
  </si>
  <si>
    <t>f</t>
  </si>
  <si>
    <t>fasáda</t>
  </si>
  <si>
    <t>562,864</t>
  </si>
  <si>
    <t>leš</t>
  </si>
  <si>
    <t>lešení</t>
  </si>
  <si>
    <t>675</t>
  </si>
  <si>
    <t>napr</t>
  </si>
  <si>
    <t>nadpraží oken</t>
  </si>
  <si>
    <t>47,785</t>
  </si>
  <si>
    <t>osten</t>
  </si>
  <si>
    <t>ostění oken</t>
  </si>
  <si>
    <t>103,02</t>
  </si>
  <si>
    <t>P1</t>
  </si>
  <si>
    <t>skladba P.1</t>
  </si>
  <si>
    <t>55</t>
  </si>
  <si>
    <t>parap</t>
  </si>
  <si>
    <t>parapet</t>
  </si>
  <si>
    <t>45,079</t>
  </si>
  <si>
    <t>ST1</t>
  </si>
  <si>
    <t>skladba ST.1</t>
  </si>
  <si>
    <t>strecha</t>
  </si>
  <si>
    <t>197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</si>
  <si>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</si>
  <si>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</si>
  <si>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</si>
  <si>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</si>
  <si>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</si>
  <si>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</si>
  <si>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</si>
  <si>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</si>
  <si>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</si>
  <si>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</si>
  <si>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</si>
  <si>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</si>
  <si>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</si>
  <si>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</si>
  <si>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</si>
  <si>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</si>
  <si>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</si>
  <si>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</si>
  <si>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</si>
  <si>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</si>
  <si>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</si>
  <si>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</si>
  <si>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</si>
  <si>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</si>
  <si>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</si>
  <si>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</si>
  <si>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</si>
  <si>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</si>
  <si>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</si>
  <si>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</si>
  <si>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</si>
  <si>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</si>
  <si>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</si>
  <si>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</si>
  <si>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</si>
  <si>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</si>
  <si>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</si>
  <si>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</si>
  <si>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</si>
  <si>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</si>
  <si>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</si>
  <si>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</si>
  <si>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</si>
  <si>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</si>
  <si>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</si>
  <si>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621131121</t>
  </si>
  <si>
    <t>Penetrační nátěr vnějších podhledů nanášený ručně</t>
  </si>
  <si>
    <t>m2</t>
  </si>
  <si>
    <t>4</t>
  </si>
  <si>
    <t>777245911</t>
  </si>
  <si>
    <t>VV</t>
  </si>
  <si>
    <t>621151011</t>
  </si>
  <si>
    <t>Penetrační silikátový nátěr vnějších pastovitých tenkovrstvých omítek podhledů</t>
  </si>
  <si>
    <t>1915522740</t>
  </si>
  <si>
    <t>3</t>
  </si>
  <si>
    <t>621221111</t>
  </si>
  <si>
    <t>Montáž kontaktního zateplení vnějších podhledů lepením a mechanickým kotvením desek z minerální vlny s kolmou orientací do zdiva a betonu tl přes 40 do 80 mm</t>
  </si>
  <si>
    <t>1829321447</t>
  </si>
  <si>
    <t>M</t>
  </si>
  <si>
    <t>63151509</t>
  </si>
  <si>
    <t>deska tepelně izolační minerální kontaktních fasád kolmé vlákno λ=0,040-0,041 tl 60mm</t>
  </si>
  <si>
    <t>8</t>
  </si>
  <si>
    <t>-421816512</t>
  </si>
  <si>
    <t>5,5*1,05 "Přepočtené koeficientem množství</t>
  </si>
  <si>
    <t>5</t>
  </si>
  <si>
    <t>621251105</t>
  </si>
  <si>
    <t xml:space="preserve">Příplatek k cenám kontaktního zateplení podhledů za zápustnou montáž a použití  použití tepelněizolačních zátek z minerální vlny</t>
  </si>
  <si>
    <t>656054830</t>
  </si>
  <si>
    <t>621271051r</t>
  </si>
  <si>
    <t>Nosná podkladní konstrukce tl. 68 mm</t>
  </si>
  <si>
    <t>224434450</t>
  </si>
  <si>
    <t>číslo položky 06- skladby E2</t>
  </si>
  <si>
    <t>7</t>
  </si>
  <si>
    <t>621271053r</t>
  </si>
  <si>
    <t>Nosná deska vč. kotvení</t>
  </si>
  <si>
    <t>415810471</t>
  </si>
  <si>
    <t xml:space="preserve">číslo položky  04 a 05- skladby E2</t>
  </si>
  <si>
    <t>621271153r</t>
  </si>
  <si>
    <t xml:space="preserve">D+M Šablona (ozdobný prvek)  korunní řimsy</t>
  </si>
  <si>
    <t>m</t>
  </si>
  <si>
    <t>-807901552</t>
  </si>
  <si>
    <t>detail 06, skladby E6</t>
  </si>
  <si>
    <t>60</t>
  </si>
  <si>
    <t>9</t>
  </si>
  <si>
    <t>621271253r</t>
  </si>
  <si>
    <t xml:space="preserve">D+M Šablona (ozdobný prvek)  vikýře</t>
  </si>
  <si>
    <t>-816980020</t>
  </si>
  <si>
    <t>detail 07, skladby E6</t>
  </si>
  <si>
    <t>45</t>
  </si>
  <si>
    <t>10</t>
  </si>
  <si>
    <t>621531012</t>
  </si>
  <si>
    <t>Tenkovrstvá silikonová zrnitá omítka zrnitost 1,5 mm vnějších podhledů</t>
  </si>
  <si>
    <t>881394176</t>
  </si>
  <si>
    <t>11</t>
  </si>
  <si>
    <t>622131121</t>
  </si>
  <si>
    <t>Penetrační nátěr vnějších stěn nanášený ručně</t>
  </si>
  <si>
    <t>-1035083586</t>
  </si>
  <si>
    <t>E1+(osten+napr+parap)*0,3+E6+E7+E8</t>
  </si>
  <si>
    <t>622135001</t>
  </si>
  <si>
    <t>Vyrovnání podkladu vnějších stěn maltou vápenocementovou tl do 10 mm</t>
  </si>
  <si>
    <t>898352406</t>
  </si>
  <si>
    <t>(E1+(osten+napr+parap)*0,3+E6+E7+E8)*0,3</t>
  </si>
  <si>
    <t>13</t>
  </si>
  <si>
    <t>622135090</t>
  </si>
  <si>
    <t>Příplatek k vyrovnání vnějších stěn maltou vápennou za každých dalších 5 mm tl</t>
  </si>
  <si>
    <t>-1256184841</t>
  </si>
  <si>
    <t>143,528*2</t>
  </si>
  <si>
    <t>14</t>
  </si>
  <si>
    <t>622142001</t>
  </si>
  <si>
    <t>Potažení vnějších stěn sklovláknitým pletivem vtlačeným do tenkovrstvé hmoty</t>
  </si>
  <si>
    <t>241718767</t>
  </si>
  <si>
    <t>E2+E6</t>
  </si>
  <si>
    <t>15</t>
  </si>
  <si>
    <t>622143003</t>
  </si>
  <si>
    <t>Montáž omítkových plastových nebo pozinkovaných rohových profilů s tkaninou</t>
  </si>
  <si>
    <t>-1990837195</t>
  </si>
  <si>
    <t>rohy domu a řimsy</t>
  </si>
  <si>
    <t>98+72+6</t>
  </si>
  <si>
    <t>okna ostění</t>
  </si>
  <si>
    <t>Součet</t>
  </si>
  <si>
    <t>16</t>
  </si>
  <si>
    <t>59051486</t>
  </si>
  <si>
    <t>lišta rohová PVC 10/15cm s tkaninou</t>
  </si>
  <si>
    <t>-286794613</t>
  </si>
  <si>
    <t>17</t>
  </si>
  <si>
    <t>622143004</t>
  </si>
  <si>
    <t>Montáž omítkových samolepících začišťovacích profilů (APU lišt)</t>
  </si>
  <si>
    <t>-639673243</t>
  </si>
  <si>
    <t xml:space="preserve">nadpraží -  skladba E.4</t>
  </si>
  <si>
    <t>"sever"(1,51*2+1,785)+1,795*+3,495+1,775+0,6</t>
  </si>
  <si>
    <t>"jih"(1,82+1,56+1,535)*+1,825+3,47+1,825+1,155</t>
  </si>
  <si>
    <t>"západ"(0,625*2+0,64*2)*+(0,6+0,61)+1,005+(0,61+0,6)+1,005+1,01+0,585+0,59+0,58</t>
  </si>
  <si>
    <t>"východ"(1,815+1,81)+(2,32+2,305)+1,615</t>
  </si>
  <si>
    <t>Mezisoučet</t>
  </si>
  <si>
    <t xml:space="preserve">ostění  -  skladba E.4</t>
  </si>
  <si>
    <t>"sever"1,555*6+2,615*2+1,525*2+1,02*2+0,6*2</t>
  </si>
  <si>
    <t>"jih"1,525*8+1,9*2+2,29*2+1,335*2</t>
  </si>
  <si>
    <t>"západ"1,54*8+1,525*2+1,495*4+1,52*4+0,585*2+1,545*2+1,3*6</t>
  </si>
  <si>
    <t>"východ"1,52*4+2,565*4+1,545*2</t>
  </si>
  <si>
    <t>parapet- skladba E.5</t>
  </si>
  <si>
    <t>"jih"(1,82+1,56+1,535)+1,825+3,47+1,825</t>
  </si>
  <si>
    <t>"západ"(0,625*2+0,64*2)+(0,6+0,61)+1,005+(0,61+0,6)+1,005+1,01+0,585+0,59+0,58</t>
  </si>
  <si>
    <t>18</t>
  </si>
  <si>
    <t>28342205r</t>
  </si>
  <si>
    <t xml:space="preserve">profil začišťovací PVC 6mm s výztužnou tkaninou </t>
  </si>
  <si>
    <t>-620777955</t>
  </si>
  <si>
    <t>19</t>
  </si>
  <si>
    <t>622151011</t>
  </si>
  <si>
    <t>Penetrační nátěr vnějších pastovitých tenkovrstvých omítek stěn</t>
  </si>
  <si>
    <t>791057819</t>
  </si>
  <si>
    <t>E1+(osten+napr)*0,3+E2+E3+E6+E7+E8</t>
  </si>
  <si>
    <t>20</t>
  </si>
  <si>
    <t>622211011</t>
  </si>
  <si>
    <t>Montáž kontaktního zateplení vnějších stěn lepením a mechanickým kotvením polystyrénových desek do betonu a zdiva tl přes 40 do 80 mm</t>
  </si>
  <si>
    <t>895693007</t>
  </si>
  <si>
    <t>2,57*1,1*2+3,27*0,3+2,17*0,3*2</t>
  </si>
  <si>
    <t>28375800</t>
  </si>
  <si>
    <t>deska EPS 70 fasádní λ=0,039 tl 70mm</t>
  </si>
  <si>
    <t>-1337537677</t>
  </si>
  <si>
    <t>7,937*1,05 "Přepočtené koeficientem množství</t>
  </si>
  <si>
    <t>22</t>
  </si>
  <si>
    <t>622211023</t>
  </si>
  <si>
    <t>Montáž kontaktního zateplení vnějších stěn lepením a mechanickým kotvením polystyrénových desek do dřeva tl přes 80 do 120 mm</t>
  </si>
  <si>
    <t>64534341</t>
  </si>
  <si>
    <t>23</t>
  </si>
  <si>
    <t>28376422</t>
  </si>
  <si>
    <t>deska z polystyrénu XPS, hrana polodrážková a hladký povrch 300kPA tl 100mm</t>
  </si>
  <si>
    <t>1925831210</t>
  </si>
  <si>
    <t>13,005*1,05 "Přepočtené koeficientem množství</t>
  </si>
  <si>
    <t>24</t>
  </si>
  <si>
    <t>622211031</t>
  </si>
  <si>
    <t xml:space="preserve">Montáž kontaktního zateplení vnějších stěn lepením a mechanickým kotvením polystyrénových desek  do betonu a zdiva tl přes 120 do 160 mm</t>
  </si>
  <si>
    <t>539138767</t>
  </si>
  <si>
    <t>"sever"(11,3+2,9+2,07)*5,89-(1,51*2+1,785)*1,555-1,795*1,525-3,495*2,3</t>
  </si>
  <si>
    <t>"jih"(11,23+2,9+2,11)*5,89+4,58*1,87+(2,72+0,5+0,3)*2,315+2,11*2,2-(1,82+1,56+1,535)*1,525-1,825*1,525-3,47*1,9-1,825*1,335-1*1,115</t>
  </si>
  <si>
    <t>"západ"(4+4,2+4,29+4,1+4)*5,89+(1,36+1,01+1,265)*(0,155+1,545+0,37)+4,24*1,95+0,3*1,95</t>
  </si>
  <si>
    <t>"západ"-(0,625*2+0,64*2)*1,54-(0,6+0,61)*1,495-1,005*1,525-(0,61+0,6)*1,52-(0,58+0,59+0,58)*1,3</t>
  </si>
  <si>
    <t>"východ"7,81*5,89+2,59*1,55-(1,815+1,81)*1,52-(2,32+2,305)*2-1,615*1,545</t>
  </si>
  <si>
    <t>-E8</t>
  </si>
  <si>
    <t>25</t>
  </si>
  <si>
    <t>28375952</t>
  </si>
  <si>
    <t>deska EPS 70 fasádní λ=0,039 tl 160mm</t>
  </si>
  <si>
    <t>-807244328</t>
  </si>
  <si>
    <t>292,23*1,05 'Přepočtené koeficientem množství</t>
  </si>
  <si>
    <t>26</t>
  </si>
  <si>
    <t>622212051</t>
  </si>
  <si>
    <t>Montáž kontaktního zateplení vnějšího ostění, nadpraží nebo parapetu hl. špalety do 400 mm lepením desek z polystyrenu tl do 40 mm</t>
  </si>
  <si>
    <t>1666267505</t>
  </si>
  <si>
    <t>(osten+napr+parap)</t>
  </si>
  <si>
    <t>27</t>
  </si>
  <si>
    <t>28376385</t>
  </si>
  <si>
    <t>deska z polystyrénu XPS, hrana rovná, polo či pero drážka a hladký povrch</t>
  </si>
  <si>
    <t>m3</t>
  </si>
  <si>
    <t>-98586829</t>
  </si>
  <si>
    <t>(osten+napr)*0,3*0,03+parap*0,3*0,04</t>
  </si>
  <si>
    <t>1,898*1,05 "Přepočtené koeficientem množství</t>
  </si>
  <si>
    <t>28</t>
  </si>
  <si>
    <t>622221031</t>
  </si>
  <si>
    <t>Montáž kontaktního zateplení vnějších stěn lepením a mechanickým kotvením TI z minerální vlny s podélnou orientací do zdiva a betonu tl přes 120 do 160 mm</t>
  </si>
  <si>
    <t>-893978837</t>
  </si>
  <si>
    <t>11,5"sever</t>
  </si>
  <si>
    <t>11"jih</t>
  </si>
  <si>
    <t>3"východ</t>
  </si>
  <si>
    <t>15,5"západ</t>
  </si>
  <si>
    <t>29</t>
  </si>
  <si>
    <t>63152266</t>
  </si>
  <si>
    <t>deska tepelně izolační minerální kontaktních fasád podélné vlákno λ=0,034 tl 160mm</t>
  </si>
  <si>
    <t>1961504336</t>
  </si>
  <si>
    <t>41*1,05 'Přepočtené koeficientem množství</t>
  </si>
  <si>
    <t>30</t>
  </si>
  <si>
    <t>622251101</t>
  </si>
  <si>
    <t>Příplatek k cenám kontaktního zateplení vnějších stěn za zápustnou montáž a použití tepelněizolačních zátek z polystyrenu</t>
  </si>
  <si>
    <t>1917088949</t>
  </si>
  <si>
    <t>E1+E7+(osten+napr+parap)*0,3+E3</t>
  </si>
  <si>
    <t>31</t>
  </si>
  <si>
    <t>622251105</t>
  </si>
  <si>
    <t>Příplatek k cenám kontaktního zateplení vnějších stěn za zápustnou montáž a použití tepelněizolačních zátek z minerální vlny</t>
  </si>
  <si>
    <t>-1583976423</t>
  </si>
  <si>
    <t>32</t>
  </si>
  <si>
    <t>622251201r</t>
  </si>
  <si>
    <t xml:space="preserve">Příplatek k cenám kontaktního zateplení vnějších stěn za zvýšenou pracnost -vyřezání  polysterenu pod šambrány, bosáže, řimsy</t>
  </si>
  <si>
    <t>-898749847</t>
  </si>
  <si>
    <t>33</t>
  </si>
  <si>
    <t>622252002</t>
  </si>
  <si>
    <t>Montáž profilů kontaktního zateplení lepených</t>
  </si>
  <si>
    <t>1174275666</t>
  </si>
  <si>
    <t>napr+parap</t>
  </si>
  <si>
    <t>34</t>
  </si>
  <si>
    <t>59051510</t>
  </si>
  <si>
    <t>profil okenní s nepřiznanou podomítkovou okapnicí PVC 2,0m s tkaninou</t>
  </si>
  <si>
    <t>-547864494</t>
  </si>
  <si>
    <t>35</t>
  </si>
  <si>
    <t>59051512</t>
  </si>
  <si>
    <t>profil parapetní napojovací se sklovláknitou armovací tkaninou PVC 2m</t>
  </si>
  <si>
    <t>1758479551</t>
  </si>
  <si>
    <t>36</t>
  </si>
  <si>
    <t>622531012</t>
  </si>
  <si>
    <t>Tenkovrstvá silikonová zrnitá omítka zrnitost 1,5 mm vnějších stěn</t>
  </si>
  <si>
    <t>-597462302</t>
  </si>
  <si>
    <t>"západ"30</t>
  </si>
  <si>
    <t>"východ"8</t>
  </si>
  <si>
    <t>"sever"30</t>
  </si>
  <si>
    <t>"jih"8</t>
  </si>
  <si>
    <t>"západ"2,4*1,9/2</t>
  </si>
  <si>
    <t>"sever"1,5*1,9/2+1,8*2/2+1,9*2</t>
  </si>
  <si>
    <t>"jih"+2*2/2+1,7*2/2</t>
  </si>
  <si>
    <t>skladba E.1, E.4</t>
  </si>
  <si>
    <t>E1+(osten+napr)*0,3</t>
  </si>
  <si>
    <t>0,64*55+0,25*45</t>
  </si>
  <si>
    <t>E7+E8</t>
  </si>
  <si>
    <t>37</t>
  </si>
  <si>
    <t>629991011</t>
  </si>
  <si>
    <t>Zakrytí výplní otvorů a svislých ploch fólií přilepenou lepící páskou</t>
  </si>
  <si>
    <t>-709481065</t>
  </si>
  <si>
    <t>"sever"-(-(1,51*2+1,785)*1,555-1,795*1,525-3,495*2,615-1,775*1,02-0,6*0,6)</t>
  </si>
  <si>
    <t>"jih"-(-(1,82+1,56+1,535)*1,525-1,825*1,525-3,47*1,9-1,825*1,335-2,29*1,155)</t>
  </si>
  <si>
    <t>"západ"-(-(0,625*2+0,64*2)*1,54-(0,6+0,61)*1,495-1,005*1,525-(0,61+0,6)*1,52-(0,58+0,59+0,58)*1,3-1,01*1,525-0,585*1,005)</t>
  </si>
  <si>
    <t>"východ"-(-(1,815+1,81)*1,52-(2,32+2,305)*2,565-1,615*1,545)</t>
  </si>
  <si>
    <t>fo</t>
  </si>
  <si>
    <t>38</t>
  </si>
  <si>
    <t>629995101</t>
  </si>
  <si>
    <t>Očištění vnějších ploch tlakovou vodou</t>
  </si>
  <si>
    <t>-1357251864</t>
  </si>
  <si>
    <t>Ostatní konstrukce a práce, bourání</t>
  </si>
  <si>
    <t>39</t>
  </si>
  <si>
    <t>919726122</t>
  </si>
  <si>
    <t>Geotextilie pro ochranu, separaci a filtraci netkaná měrná hm přes 200 do 300 g/m2</t>
  </si>
  <si>
    <t>-1806431261</t>
  </si>
  <si>
    <t>40</t>
  </si>
  <si>
    <t>941211112</t>
  </si>
  <si>
    <t>Montáž lešení řadového rámového lehkého zatížení do 200 kg/m2 š přes 0,6 do 0,9 m v přes 10 do 25 m</t>
  </si>
  <si>
    <t>1996379075</t>
  </si>
  <si>
    <t>941211211</t>
  </si>
  <si>
    <t>Příplatek k lešení řadovému rámovému lehkému š 0,9 m v přes 10 do 25 m za první a ZKD den použití</t>
  </si>
  <si>
    <t>80812427</t>
  </si>
  <si>
    <t>570*60 "Přepočtené koeficientem množství</t>
  </si>
  <si>
    <t>42</t>
  </si>
  <si>
    <t>941211812</t>
  </si>
  <si>
    <t>Demontáž lešení řadového rámového lehkého zatížení do 200 kg/m2 š přes 0,6 do 0,9 m v přes 10 do 25 m</t>
  </si>
  <si>
    <t>-598840690</t>
  </si>
  <si>
    <t>43</t>
  </si>
  <si>
    <t>944511111</t>
  </si>
  <si>
    <t>Montáž ochranné sítě z textilie z umělých vláken</t>
  </si>
  <si>
    <t>1342680258</t>
  </si>
  <si>
    <t>44</t>
  </si>
  <si>
    <t>944511211</t>
  </si>
  <si>
    <t>Příplatek k ochranné síti za první a ZKD den použití</t>
  </si>
  <si>
    <t>131966359</t>
  </si>
  <si>
    <t>944511811</t>
  </si>
  <si>
    <t>Demontáž ochranné sítě z textilie z umělých vláken</t>
  </si>
  <si>
    <t>1862814679</t>
  </si>
  <si>
    <t>46</t>
  </si>
  <si>
    <t>94451181r</t>
  </si>
  <si>
    <t xml:space="preserve">D+M konstrukce  nadřimsového žlabu dle det.06</t>
  </si>
  <si>
    <t>-548733246</t>
  </si>
  <si>
    <t>osb deska konstrukce, xps izolace svisle,, střeš. folie, textilie, spádové klíny</t>
  </si>
  <si>
    <t>47</t>
  </si>
  <si>
    <t>94451182r</t>
  </si>
  <si>
    <t>Demontáž části střechy v okapové části</t>
  </si>
  <si>
    <t>1623664944</t>
  </si>
  <si>
    <t>dle ozn. U3</t>
  </si>
  <si>
    <t>48</t>
  </si>
  <si>
    <t>9445118r</t>
  </si>
  <si>
    <t xml:space="preserve">Demontáž stávající skladby  stěny vikýře</t>
  </si>
  <si>
    <t>1070457211</t>
  </si>
  <si>
    <t>dle ozn. C (výkres bouracích prací)</t>
  </si>
  <si>
    <t>49</t>
  </si>
  <si>
    <t>978019341</t>
  </si>
  <si>
    <t>Otlučení (osekání) vnější vápenné nebo vápenocementové omítky stupně členitosti 3 až 5 v rozsahu přes 20 do 30 %</t>
  </si>
  <si>
    <t>1585860803</t>
  </si>
  <si>
    <t>997</t>
  </si>
  <si>
    <t>Přesun sutě</t>
  </si>
  <si>
    <t>50</t>
  </si>
  <si>
    <t>997013153</t>
  </si>
  <si>
    <t>Vnitrostaveništní doprava suti a vybouraných hmot pro budovy v přes 9 do 12 m s omezením mechanizace</t>
  </si>
  <si>
    <t>t</t>
  </si>
  <si>
    <t>-1996682388</t>
  </si>
  <si>
    <t>51</t>
  </si>
  <si>
    <t>997013501</t>
  </si>
  <si>
    <t>Odvoz suti a vybouraných hmot na skládku nebo meziskládku do 1 km se složením</t>
  </si>
  <si>
    <t>-1066832983</t>
  </si>
  <si>
    <t>52</t>
  </si>
  <si>
    <t>997013509</t>
  </si>
  <si>
    <t>Příplatek k odvozu suti a vybouraných hmot na skládku ZKD 1 km přes 1 km</t>
  </si>
  <si>
    <t>-1167475108</t>
  </si>
  <si>
    <t>12,461*19 'Přepočtené koeficientem množství</t>
  </si>
  <si>
    <t>53</t>
  </si>
  <si>
    <t>997013871</t>
  </si>
  <si>
    <t xml:space="preserve">Poplatek za uložení stavebního odpadu na recyklační skládce (skládkovné) směsného stavebního a demoličního kód odpadu  17 09 04</t>
  </si>
  <si>
    <t>914382050</t>
  </si>
  <si>
    <t>998</t>
  </si>
  <si>
    <t>Přesun hmot</t>
  </si>
  <si>
    <t>54</t>
  </si>
  <si>
    <t>998017002</t>
  </si>
  <si>
    <t>Přesun hmot s omezením mechanizace pro budovy v přes 6 do 12 m</t>
  </si>
  <si>
    <t>-1300338141</t>
  </si>
  <si>
    <t>PSV</t>
  </si>
  <si>
    <t>Práce a dodávky PSV</t>
  </si>
  <si>
    <t>713</t>
  </si>
  <si>
    <t>Izolace tepelné</t>
  </si>
  <si>
    <t>713121112</t>
  </si>
  <si>
    <t>Montáž izolace tepelné podlah volně kladenými mezi trámy nebo hranoly rohožemi, pásy, dílci, deskami 1 vrstva</t>
  </si>
  <si>
    <t>1488838492</t>
  </si>
  <si>
    <t>P1+ST1</t>
  </si>
  <si>
    <t>56</t>
  </si>
  <si>
    <t>63152360</t>
  </si>
  <si>
    <t>deska tepelně izolační minerální vkládaná do roštů nebo kazet provětrávaných kcí λ=0,035 tl 200mm</t>
  </si>
  <si>
    <t>2072773059</t>
  </si>
  <si>
    <t>55*1,02 "Přepočtené koeficientem množství</t>
  </si>
  <si>
    <t>57</t>
  </si>
  <si>
    <t>63152355</t>
  </si>
  <si>
    <t>deska tepelně izolační minerální vkládaná do roštů nebo kazet provětrávaných kcí λ=0,035 tl 120mm</t>
  </si>
  <si>
    <t>1173020736</t>
  </si>
  <si>
    <t>5,5*1,1 "Přepočtené koeficientem množství</t>
  </si>
  <si>
    <t>58</t>
  </si>
  <si>
    <t>713131151</t>
  </si>
  <si>
    <t>Montáž izolace tepelné stěn a základů volně vloženými rohožemi, pásy, dílci, deskami 1 vrstva</t>
  </si>
  <si>
    <t>-1206624803</t>
  </si>
  <si>
    <t>59</t>
  </si>
  <si>
    <t>63152354</t>
  </si>
  <si>
    <t>deska tepelně izolační minerální vkládaná do roštů nebo kazet provětrávaných kcí λ=0,035 tl 100mm</t>
  </si>
  <si>
    <t>-1617555517</t>
  </si>
  <si>
    <t>713141336</t>
  </si>
  <si>
    <t>Montáž izolace tepelné střech plochých lepené za studena nízkoexpanzní (PUR) pěnou, spádová vrstva</t>
  </si>
  <si>
    <t>-1382611749</t>
  </si>
  <si>
    <t>61</t>
  </si>
  <si>
    <t>28376142</t>
  </si>
  <si>
    <t>klín izolační z pěnového polystyrenu EPS 150 spád do 5%</t>
  </si>
  <si>
    <t>686059198</t>
  </si>
  <si>
    <t>5,500*0,05</t>
  </si>
  <si>
    <t>0,275*1,1 "Přepočtené koeficientem množství</t>
  </si>
  <si>
    <t>62</t>
  </si>
  <si>
    <t>998713202</t>
  </si>
  <si>
    <t>Přesun hmot procentní pro izolace tepelné v objektech v přes 6 do 12 m</t>
  </si>
  <si>
    <t>%</t>
  </si>
  <si>
    <t>1713998086</t>
  </si>
  <si>
    <t>741</t>
  </si>
  <si>
    <t>Elektroinstalace - silnoproud</t>
  </si>
  <si>
    <t>63</t>
  </si>
  <si>
    <t>741410r</t>
  </si>
  <si>
    <t>Hromosvod -přeložení svodných tyčí vč. prodlouženéí materiálu, uvolnění ze zdiva a opětovné uchycení do nové fasády a revize</t>
  </si>
  <si>
    <t>soubor</t>
  </si>
  <si>
    <t>2084609166</t>
  </si>
  <si>
    <t>762</t>
  </si>
  <si>
    <t>Konstrukce tesařské</t>
  </si>
  <si>
    <t>64</t>
  </si>
  <si>
    <t>762083122</t>
  </si>
  <si>
    <t>Impregnace řeziva proti dřevokaznému hmyzu, houbám a plísním máčením třída ohrožení 3 a 4</t>
  </si>
  <si>
    <t>1987157496</t>
  </si>
  <si>
    <t>Impregnace řeživa s barevným pigmentem</t>
  </si>
  <si>
    <t>0,132</t>
  </si>
  <si>
    <t>65</t>
  </si>
  <si>
    <t>762341047</t>
  </si>
  <si>
    <t>Bednění střech rovných sklon do 60° z desek OSB tl 25 mm na pero a drážku šroubovaných na rošt</t>
  </si>
  <si>
    <t>-2074100704</t>
  </si>
  <si>
    <t>66</t>
  </si>
  <si>
    <t>762341210</t>
  </si>
  <si>
    <t>Montáž bednění střech rovných a šikmých sklonu do 60° z hrubých prken na sraz tl do 32 mm</t>
  </si>
  <si>
    <t>86893391</t>
  </si>
  <si>
    <t>67</t>
  </si>
  <si>
    <t>60515111</t>
  </si>
  <si>
    <t>řezivo jehličnaté boční prkno 20-30mm</t>
  </si>
  <si>
    <t>1576302992</t>
  </si>
  <si>
    <t>5,500*0,024</t>
  </si>
  <si>
    <t>68</t>
  </si>
  <si>
    <t>762395000</t>
  </si>
  <si>
    <t>Spojovací prostředky krovů, bednění, laťování, nadstřešních konstrukcí</t>
  </si>
  <si>
    <t>-1185783822</t>
  </si>
  <si>
    <t>69</t>
  </si>
  <si>
    <t>762511227</t>
  </si>
  <si>
    <t>Podlahové kce podkladové z desek OSB tl 25 mm nebroušených na pero a drážku lepených</t>
  </si>
  <si>
    <t>394672025</t>
  </si>
  <si>
    <t>70</t>
  </si>
  <si>
    <t>762511234</t>
  </si>
  <si>
    <t>D+M osb 18mm v místě parapetu dle det.03</t>
  </si>
  <si>
    <t>1986163917</t>
  </si>
  <si>
    <t>71</t>
  </si>
  <si>
    <t>762512261</t>
  </si>
  <si>
    <t>Montáž podlahové kce podkladového roštu</t>
  </si>
  <si>
    <t>152254856</t>
  </si>
  <si>
    <t>124"P.1</t>
  </si>
  <si>
    <t>16"ST.1</t>
  </si>
  <si>
    <t>72</t>
  </si>
  <si>
    <t>60512130</t>
  </si>
  <si>
    <t>hranol stavební řezivo průřezu do 224cm2 do dl 6m</t>
  </si>
  <si>
    <t>-449322165</t>
  </si>
  <si>
    <t>124,000*0,2*0,1</t>
  </si>
  <si>
    <t>73</t>
  </si>
  <si>
    <t>61223263</t>
  </si>
  <si>
    <t>hranol konstrukční KVH lepený průřezu 80x80-280mm nepohledový</t>
  </si>
  <si>
    <t>-2013490829</t>
  </si>
  <si>
    <t>5,500*0,08*0,12</t>
  </si>
  <si>
    <t>74</t>
  </si>
  <si>
    <t>762595001</t>
  </si>
  <si>
    <t>Spojovací prostředky pro položení dřevěných podlah a zakrytí kanálů</t>
  </si>
  <si>
    <t>1907031218</t>
  </si>
  <si>
    <t>75</t>
  </si>
  <si>
    <t>7625956r</t>
  </si>
  <si>
    <t>D+M námětek 120/160mm vč. impregnace dle detailů</t>
  </si>
  <si>
    <t>ks</t>
  </si>
  <si>
    <t>932888966</t>
  </si>
  <si>
    <t>7625957r</t>
  </si>
  <si>
    <t xml:space="preserve">D+M bednění (lokálně vyměněné prvky)  vč. impregnace dle detailů</t>
  </si>
  <si>
    <t>-154907873</t>
  </si>
  <si>
    <t>77</t>
  </si>
  <si>
    <t>998762202</t>
  </si>
  <si>
    <t>Přesun hmot procentní pro kce tesařské v objektech v přes 6 do 12 m</t>
  </si>
  <si>
    <t>-2105234043</t>
  </si>
  <si>
    <t>763</t>
  </si>
  <si>
    <t>Konstrukce suché výstavby</t>
  </si>
  <si>
    <t>78</t>
  </si>
  <si>
    <t>763121433r</t>
  </si>
  <si>
    <t xml:space="preserve">SDK stěna předsazená tl 135 mm profil CW+UW 100 deska 2xH2 12,5 impregnovaná  s izolací z minirálních vláken 100mm, obj. hmot 40 kg/m3</t>
  </si>
  <si>
    <t>1964971884</t>
  </si>
  <si>
    <t>skladba S.1 -komplet</t>
  </si>
  <si>
    <t>79</t>
  </si>
  <si>
    <t>998763201</t>
  </si>
  <si>
    <t>Přesun hmot procentní pro dřevostavby v objektech v přes 6 do 12 m</t>
  </si>
  <si>
    <t>1605405139</t>
  </si>
  <si>
    <t>764</t>
  </si>
  <si>
    <t>Konstrukce klempířské</t>
  </si>
  <si>
    <t>80</t>
  </si>
  <si>
    <t>764001821</t>
  </si>
  <si>
    <t>Demontáž krytiny ze svitků nebo tabulí do suti</t>
  </si>
  <si>
    <t>217788726</t>
  </si>
  <si>
    <t>81</t>
  </si>
  <si>
    <t>764002801</t>
  </si>
  <si>
    <t>Demontáž závětrné lišty do suti</t>
  </si>
  <si>
    <t>-30439358</t>
  </si>
  <si>
    <t>82</t>
  </si>
  <si>
    <t>764002812</t>
  </si>
  <si>
    <t>Demontáž okapového plechu do suti v krytině skládané</t>
  </si>
  <si>
    <t>-1361152265</t>
  </si>
  <si>
    <t>83</t>
  </si>
  <si>
    <t>764002851</t>
  </si>
  <si>
    <t>Demontáž oplechování parapetů do suti</t>
  </si>
  <si>
    <t>997382198</t>
  </si>
  <si>
    <t>0,7+2,1*2+1,8*2+3,6+1,9+1,1*2+0,8*6+0,7*5+2,2*2+3,6+2+2,1*2+1,8+6</t>
  </si>
  <si>
    <t>84</t>
  </si>
  <si>
    <t>764002861</t>
  </si>
  <si>
    <t>Demontáž oplechování říms a ozdobných prvků do suti</t>
  </si>
  <si>
    <t>-1498718822</t>
  </si>
  <si>
    <t>85</t>
  </si>
  <si>
    <t>764004801</t>
  </si>
  <si>
    <t xml:space="preserve">Demontáž  žlabu do suti</t>
  </si>
  <si>
    <t>-1039739946</t>
  </si>
  <si>
    <t>86</t>
  </si>
  <si>
    <t>764004861</t>
  </si>
  <si>
    <t>Demontáž svodu do suti</t>
  </si>
  <si>
    <t>-861493593</t>
  </si>
  <si>
    <t>87</t>
  </si>
  <si>
    <t>764004861r</t>
  </si>
  <si>
    <t>Demontáž krytu výkladce</t>
  </si>
  <si>
    <t>kpl</t>
  </si>
  <si>
    <t>248660218</t>
  </si>
  <si>
    <t>88</t>
  </si>
  <si>
    <t>764111641r</t>
  </si>
  <si>
    <t>Lehká střešní ocelová krytina falcovka z pozinkovaného lakovaného plechu, tl. 0,60 mm</t>
  </si>
  <si>
    <t>88442824</t>
  </si>
  <si>
    <t>89</t>
  </si>
  <si>
    <t>7644101r</t>
  </si>
  <si>
    <t>D+M Vnější oplechování žlabu a římsy r.š.570 mm, dl 55 m, dle ozn K1, výkres SUL_DPS_D.1.1_601_00</t>
  </si>
  <si>
    <t>353128572</t>
  </si>
  <si>
    <t>90</t>
  </si>
  <si>
    <t>7644102r</t>
  </si>
  <si>
    <t>D+M Žlabový hák - atypický, hranatý r.š.1310 mm, dl m, dle ozn K2, výkres SUL_DPS_D.1.1_601_00</t>
  </si>
  <si>
    <t>-985014665</t>
  </si>
  <si>
    <t>91</t>
  </si>
  <si>
    <t>7644103r</t>
  </si>
  <si>
    <t xml:space="preserve">D+M Oplechování římsy  r.š. 500 mm, dl 10m, dle ozn K3, výkres SUL_DPS_D.1.1_601_00</t>
  </si>
  <si>
    <t>-924687987</t>
  </si>
  <si>
    <t>92</t>
  </si>
  <si>
    <t>7644104r</t>
  </si>
  <si>
    <t xml:space="preserve">D+M  okapový svod d 100 mm, dl 2,5m, dle ozn K4a, výkres SUL_DPS_D.1.1_601_00</t>
  </si>
  <si>
    <t>-899271772</t>
  </si>
  <si>
    <t>93</t>
  </si>
  <si>
    <t>7644105r</t>
  </si>
  <si>
    <t>D+M okapový svod d100 mm, dl 2,5m, dle ozn K4b, výkres SUL_DPS_D.1.1_601_00</t>
  </si>
  <si>
    <t>-1006918625</t>
  </si>
  <si>
    <t>94</t>
  </si>
  <si>
    <t>7644106r</t>
  </si>
  <si>
    <t>D+M Větrací mřížka 180 r.š. mm, dl 55m, dle ozn K5, výkres SUL_DPS_D.1.1_601_00</t>
  </si>
  <si>
    <t>-1145408865</t>
  </si>
  <si>
    <t>95</t>
  </si>
  <si>
    <t>7644107r</t>
  </si>
  <si>
    <t>D+M žlabový hák - kruhový 430 r.š. mm, dle ozn K6, výkres SUL_DPS_D.1.1_601_00</t>
  </si>
  <si>
    <t>-2026910229</t>
  </si>
  <si>
    <t>96</t>
  </si>
  <si>
    <t>7644108r</t>
  </si>
  <si>
    <t>D+M okapový žlab - kruhový 250 r.š. mm, dl 45m, dle ozn K7, výkres SUL_DPS_D.1.1_601_00</t>
  </si>
  <si>
    <t>-1386959482</t>
  </si>
  <si>
    <t>97</t>
  </si>
  <si>
    <t>7644109r</t>
  </si>
  <si>
    <t xml:space="preserve">D+M  Větrací mřížka 180 r.š. mm, dl 45m, dle ozn K8, výkres SUL_DPS_D.1.1_601_00</t>
  </si>
  <si>
    <t>-1084869838</t>
  </si>
  <si>
    <t>98</t>
  </si>
  <si>
    <t>7644110r</t>
  </si>
  <si>
    <t xml:space="preserve">D+M  Okapnicový pás 280r.š. mm, dl 60m, dle ozn K9, výkres SUL_DPS_D.1.1_601_00</t>
  </si>
  <si>
    <t>27535571</t>
  </si>
  <si>
    <t>99</t>
  </si>
  <si>
    <t>7644111r</t>
  </si>
  <si>
    <t>D+M okapový svod d 125mm, dl 12m, dle ozn K10, výkres SUL_DPS_D.1.1_601_00</t>
  </si>
  <si>
    <t>-1010867959</t>
  </si>
  <si>
    <t>100</t>
  </si>
  <si>
    <t>7644112r</t>
  </si>
  <si>
    <t>D+M okapový svod d 125mm, dl 13m, dle ozn K11, výkres SUL_DPS_D.1.1_601_00</t>
  </si>
  <si>
    <t>-1797358222</t>
  </si>
  <si>
    <t>101</t>
  </si>
  <si>
    <t>7644113r</t>
  </si>
  <si>
    <t>D+M okapový svod d100 mm,dl 3m, dle ozn K12, výkres SUL_DPS_D.1.1_601_00</t>
  </si>
  <si>
    <t>1229440943</t>
  </si>
  <si>
    <t>102</t>
  </si>
  <si>
    <t>7644114r</t>
  </si>
  <si>
    <t>D+M Venkovní parapet okna 480 r.š. mm, dl 0,7 m, dle ozn K13, výkres SUL_DPS_D.1.1_601_00</t>
  </si>
  <si>
    <t>-1855780574</t>
  </si>
  <si>
    <t>103</t>
  </si>
  <si>
    <t>7644115r</t>
  </si>
  <si>
    <t xml:space="preserve">D+M Venkovní parapet okna  r.š. 510mm, dl 2,1m, dle ozn K14, výkres SUL_DPS_D.1.1_601_00</t>
  </si>
  <si>
    <t>1011844646</t>
  </si>
  <si>
    <t>104</t>
  </si>
  <si>
    <t>7644116r</t>
  </si>
  <si>
    <t xml:space="preserve">D+M  Venkovní parapet okna r.š. 510mm, dl 1,8m, dle ozn K15, výkres SUL_DPS_D.1.1_601_00</t>
  </si>
  <si>
    <t>1565614972</t>
  </si>
  <si>
    <t>105</t>
  </si>
  <si>
    <t>7644117r</t>
  </si>
  <si>
    <t xml:space="preserve">D+M  Venkovní parapet okna r.š.260 mm, dl 3,6m, dle ozn K16, výkres SUL_DPS_D.1.1_601_00</t>
  </si>
  <si>
    <t>1948687970</t>
  </si>
  <si>
    <t>106</t>
  </si>
  <si>
    <t>7644118r</t>
  </si>
  <si>
    <t xml:space="preserve">D+M Venkovní parapet okna  r.š. 460mm, dl 1,9m, dle ozn K17, výkres SUL_DPS_D.1.1_601_00</t>
  </si>
  <si>
    <t>-1816762162</t>
  </si>
  <si>
    <t>107</t>
  </si>
  <si>
    <t>7644119r</t>
  </si>
  <si>
    <t xml:space="preserve">D+M  Venkovní parapet okna r.š. 510mm, dl 1,1m, dle ozn K18, výkres SUL_DPS_D.1.1_601_00</t>
  </si>
  <si>
    <t>-328246188</t>
  </si>
  <si>
    <t>108</t>
  </si>
  <si>
    <t>7644120r</t>
  </si>
  <si>
    <t xml:space="preserve">D+M Venkovní parapet okna  r.š. 510mm, dl 0,8m, dle ozn K19, výkres SUL_DPS_D.1.1_601_00</t>
  </si>
  <si>
    <t>1847262493</t>
  </si>
  <si>
    <t>109</t>
  </si>
  <si>
    <t>7644121r</t>
  </si>
  <si>
    <t xml:space="preserve">D+M Venkovní parapet okna  r.š. 460mm, dl 0,7m, dle ozn K20, výkres SUL_DPS_D.1.1_601_00</t>
  </si>
  <si>
    <t>-571975704</t>
  </si>
  <si>
    <t>110</t>
  </si>
  <si>
    <t>7644122r</t>
  </si>
  <si>
    <t xml:space="preserve">D+M Venkovní parapet okna  r.š. 460mm, dl 0,7m, dle ozn K21, výkres SUL_DPS_D.1.1_601_00</t>
  </si>
  <si>
    <t>-679750974</t>
  </si>
  <si>
    <t>111</t>
  </si>
  <si>
    <t>7644123r</t>
  </si>
  <si>
    <t xml:space="preserve">D+M Venkovní parapet okna  r.š. 510mm, dl 2,2m, dle ozn K22, výkres SUL_DPS_D.1.1_601_00</t>
  </si>
  <si>
    <t>-266487985</t>
  </si>
  <si>
    <t>112</t>
  </si>
  <si>
    <t>7644124r</t>
  </si>
  <si>
    <t xml:space="preserve">D+M  Venkovní parapet okna r.š. 510mm, dl 1,8m, dle ozn K23, výkres SUL_DPS_D.1.1_601_00</t>
  </si>
  <si>
    <t>1961207439</t>
  </si>
  <si>
    <t>113</t>
  </si>
  <si>
    <t>7644125r</t>
  </si>
  <si>
    <t xml:space="preserve">D+M  Venkovní parapet okna 260r.š. mm, dl 3,6m, dle ozn K24, výkres SUL_DPS_D.1.1_601_00</t>
  </si>
  <si>
    <t>-573370866</t>
  </si>
  <si>
    <t>114</t>
  </si>
  <si>
    <t>7644126r</t>
  </si>
  <si>
    <t xml:space="preserve">D+M  Venkovní parapet okna r.š. 460mm, dl 2m, dle ozn K25, výkres SUL_DPS_D.1.1_601_00</t>
  </si>
  <si>
    <t>1388919595</t>
  </si>
  <si>
    <t>115</t>
  </si>
  <si>
    <t>7644127r</t>
  </si>
  <si>
    <t xml:space="preserve">D+M  Venkovní parapet okna r.š. 510mm, dl 2,1m, dle ozn K26, výkres SUL_DPS_D.1.1_601_00</t>
  </si>
  <si>
    <t>-1726041497</t>
  </si>
  <si>
    <t>116</t>
  </si>
  <si>
    <t>7644128r</t>
  </si>
  <si>
    <t>D+M Venkovní parapet okna r.š. 460mm, dl 1,8m, dle ozn K27, výkres SUL_DPS_D.1.1_601_00</t>
  </si>
  <si>
    <t>-1484760249</t>
  </si>
  <si>
    <t>117</t>
  </si>
  <si>
    <t>7644129r</t>
  </si>
  <si>
    <t>D+M zatahovací vyztužovací pás r.š. 150mm, dl 45m, dle ozn K28, výkres SUL_DPS_D.1.1_601_00</t>
  </si>
  <si>
    <t>271505672</t>
  </si>
  <si>
    <t>118</t>
  </si>
  <si>
    <t>7644130r</t>
  </si>
  <si>
    <t>D+M zatahovací vyztužovací pás r.š. 210mm, dl 45m, dle ozn K29, výkres SUL_DPS_D.1.1_601_00</t>
  </si>
  <si>
    <t>1028717</t>
  </si>
  <si>
    <t>119</t>
  </si>
  <si>
    <t>7644131r</t>
  </si>
  <si>
    <t>D+M Nová střešní krytina vikýře, dle ozn K30, výkres SUL_DPS_D.1.1_601_00</t>
  </si>
  <si>
    <t>662774675</t>
  </si>
  <si>
    <t>120</t>
  </si>
  <si>
    <t>7644132r</t>
  </si>
  <si>
    <t>D+M Nová střešní krytina vikýře,dle ozn K31, výkres SUL_DPS_D.1.1_601_00</t>
  </si>
  <si>
    <t>1269375517</t>
  </si>
  <si>
    <t>121</t>
  </si>
  <si>
    <t>7644133r</t>
  </si>
  <si>
    <t>D+M Výměna střešního opláštění v šířce plechové šablony, dle ozn K32, výkres SUL_DPS_D.1.1_601_00</t>
  </si>
  <si>
    <t>-710767450</t>
  </si>
  <si>
    <t>122</t>
  </si>
  <si>
    <t>7644134r</t>
  </si>
  <si>
    <t xml:space="preserve">D+M  Výměna střešního opláštění v šířce plechové šablony, dle ozn K33, výkres SUL_DPS_D.1.1_601_00</t>
  </si>
  <si>
    <t>289575807</t>
  </si>
  <si>
    <t>123</t>
  </si>
  <si>
    <t>7644135r</t>
  </si>
  <si>
    <t>D+M Výměna střešního opláštění v místě okapů, dle ozn K34, výkres SUL_DPS_D.1.1_601_00</t>
  </si>
  <si>
    <t>-225164618</t>
  </si>
  <si>
    <t>124</t>
  </si>
  <si>
    <t>7644136r</t>
  </si>
  <si>
    <t>D+M Závětrná lišta r.š. 335mm, dl 2m, dle ozn K35, výkres SUL_DPS_D.1.1_601_00</t>
  </si>
  <si>
    <t>-894009404</t>
  </si>
  <si>
    <t>125</t>
  </si>
  <si>
    <t>7644137r</t>
  </si>
  <si>
    <t>D+M _x000d_Parapet r.š. 580mm, dl 6m, dle ozn K36, výkres SUL_DPS_D.1.1_601_00</t>
  </si>
  <si>
    <t>395622883</t>
  </si>
  <si>
    <t>126</t>
  </si>
  <si>
    <t>7644138r</t>
  </si>
  <si>
    <t xml:space="preserve">D+M Venkovní parapet okna  r.š. 460mm, dl 1,1m, dle ozn K37, výkres SUL_DPS_D.1.1_601_00</t>
  </si>
  <si>
    <t>-994260304</t>
  </si>
  <si>
    <t>127</t>
  </si>
  <si>
    <t>7644139r</t>
  </si>
  <si>
    <t xml:space="preserve">D+M zatahovací vyztužovací pás r.š. 150mm,  dl 3,8m, dle ozn K38, výkres SUL_DPS_D.1.1_601_00</t>
  </si>
  <si>
    <t>1101053531</t>
  </si>
  <si>
    <t>128</t>
  </si>
  <si>
    <t>7644140r</t>
  </si>
  <si>
    <t xml:space="preserve">D+M zatahovací vyztužovací pás r.š. 210mm,  dl 3,8m, dle ozn K39, výkres SUL_DPS_D.1.1_601_00</t>
  </si>
  <si>
    <t>534769479</t>
  </si>
  <si>
    <t>129</t>
  </si>
  <si>
    <t>7644141r</t>
  </si>
  <si>
    <t>D+M zatahovací vyztužovací pás r.š. 200mm, dl 55m, dle ozn K40, výkres SUL_DPS_D.1.1_601_00</t>
  </si>
  <si>
    <t>2028804634</t>
  </si>
  <si>
    <t>130</t>
  </si>
  <si>
    <t>7644142r</t>
  </si>
  <si>
    <t>D+M zatahovací vyztužovací pás r.š. 290mm, dl 55m, dle ozn K41, výkres SUL_DPS_D.1.1_601_00</t>
  </si>
  <si>
    <t>-1380145311</t>
  </si>
  <si>
    <t>131</t>
  </si>
  <si>
    <t>998764202</t>
  </si>
  <si>
    <t>Přesun hmot procentní pro konstrukce klempířské v objektech v přes 6 do 12 m</t>
  </si>
  <si>
    <t>503145322</t>
  </si>
  <si>
    <t>765</t>
  </si>
  <si>
    <t>Krytina skládaná</t>
  </si>
  <si>
    <t>132</t>
  </si>
  <si>
    <t>765191013</t>
  </si>
  <si>
    <t>Montáž pojistné hydroizolační nebo parotěsné fólie kladené přes 20° volně na bednění nebo tepelnou izolaci</t>
  </si>
  <si>
    <t>252965776</t>
  </si>
  <si>
    <t>ST1+ST1</t>
  </si>
  <si>
    <t>133</t>
  </si>
  <si>
    <t>28329037</t>
  </si>
  <si>
    <t>fólie kontaktní difuzně propustná pro doplňkovou hydroizolační vrstvu, čtyřvrstvá mikroporézní PP 210g/m2</t>
  </si>
  <si>
    <t>574626029</t>
  </si>
  <si>
    <t>134</t>
  </si>
  <si>
    <t>28329027</t>
  </si>
  <si>
    <t>fólie PE vyztužená Al vrstvou pro parotěsnou vrstvu 150g/m2</t>
  </si>
  <si>
    <t>434461875</t>
  </si>
  <si>
    <t>135</t>
  </si>
  <si>
    <t>998765202</t>
  </si>
  <si>
    <t>Přesun hmot procentní pro krytiny skládané v objektech v přes 6 do 12 m</t>
  </si>
  <si>
    <t>1496457005</t>
  </si>
  <si>
    <t>767</t>
  </si>
  <si>
    <t>Konstrukce zámečnické</t>
  </si>
  <si>
    <t>136</t>
  </si>
  <si>
    <t>7671101r</t>
  </si>
  <si>
    <t>D+M OKENNÍ MŘÍŽ - okno jižní fasáda - 1.NP , dle ozn Z1, výkres SUL_DPS_D.1.1_602_00</t>
  </si>
  <si>
    <t>-117778525</t>
  </si>
  <si>
    <t>137</t>
  </si>
  <si>
    <t>7671102r</t>
  </si>
  <si>
    <t>D+M VĚTRACÍ MŘÍŽKA - jižní fasáda, dle ozn Z2, výkres SUL_DPS_D.1.1_602_00</t>
  </si>
  <si>
    <t>2020114421</t>
  </si>
  <si>
    <t>138</t>
  </si>
  <si>
    <t>7671103r</t>
  </si>
  <si>
    <t>D+M OKENNÍ MŘÍŽ - okna západní fasáda - 1.NP, dle ozn Z3, výkres SUL_DPS_D.1.1_602_00</t>
  </si>
  <si>
    <t>376771170</t>
  </si>
  <si>
    <t>139</t>
  </si>
  <si>
    <t>7671104r</t>
  </si>
  <si>
    <t xml:space="preserve">D+M  VĚTRACÍ MŘÍŽKA SOKLU, dle ozn Z4, výkres SUL_DPS_D.1.1_602_00</t>
  </si>
  <si>
    <t>-2000781714</t>
  </si>
  <si>
    <t>60+60</t>
  </si>
  <si>
    <t>140</t>
  </si>
  <si>
    <t>7671105r</t>
  </si>
  <si>
    <t>D+M PRÁH DVEŘÍ , dle ozn Z5, výkres SUL_DPS_D.1.1_602_00</t>
  </si>
  <si>
    <t>968965265</t>
  </si>
  <si>
    <t>141</t>
  </si>
  <si>
    <t>7671201r</t>
  </si>
  <si>
    <t xml:space="preserve">HORNÍ KRYT VÝKLADCE - ÚPRAVA  , dle ozn O1, výkres SUL_DPS_D.1.1_603_00</t>
  </si>
  <si>
    <t>-515529443</t>
  </si>
  <si>
    <t>142</t>
  </si>
  <si>
    <t>7671202r</t>
  </si>
  <si>
    <t xml:space="preserve">HORNÍ KRYT VÝKLADCE - ÚPRAVA  , dle ozn O2, výkres SUL_DPS_D.1.1_603_00</t>
  </si>
  <si>
    <t>-192002985</t>
  </si>
  <si>
    <t>143</t>
  </si>
  <si>
    <t>7671203r</t>
  </si>
  <si>
    <t xml:space="preserve">D+M  HORNÍ KRYT VÝKLADCE - NOVÝ, dle ozn O3, výkres SUL_DPS_D.1.1_603_00</t>
  </si>
  <si>
    <t>928885629</t>
  </si>
  <si>
    <t>144</t>
  </si>
  <si>
    <t>7671205r</t>
  </si>
  <si>
    <t xml:space="preserve"> SOUBOR INFORMAČNÍCH TABULEK NA FASÁDĚ, dle ozn O5, výkres SUL_DPS_D.1.1_603_00</t>
  </si>
  <si>
    <t>-1647646481</t>
  </si>
  <si>
    <t>145</t>
  </si>
  <si>
    <t>7671206r</t>
  </si>
  <si>
    <t>FASÁDNÍ DRŽÁK VLAJEK, dle ozn O6, výkres SUL_DPS_D.1.1_603_00</t>
  </si>
  <si>
    <t>302085926</t>
  </si>
  <si>
    <t>146</t>
  </si>
  <si>
    <t>7671207r</t>
  </si>
  <si>
    <t>KRYTKA WAW NA FASÁDĚ - KRUHOVÁ, dle ozn O7, výkres SUL_DPS_D.1.1_603_00</t>
  </si>
  <si>
    <t>-2020239594</t>
  </si>
  <si>
    <t>147</t>
  </si>
  <si>
    <t>7671208r</t>
  </si>
  <si>
    <t>KRYTKA WAW NA FASÁDĚ - HRANATÁ, dle ozn O8, výkres SUL_DPS_D.1.1_603_00</t>
  </si>
  <si>
    <t>-1373963953</t>
  </si>
  <si>
    <t>148</t>
  </si>
  <si>
    <t>7671209r</t>
  </si>
  <si>
    <t>SVĚTLO U HLAVNÍHO VSTPU DO OBJEKTU, dle ozn O9, výkres SUL_DPS_D.1.1_603_00</t>
  </si>
  <si>
    <t>1701136806</t>
  </si>
  <si>
    <t>149</t>
  </si>
  <si>
    <t>7671210r</t>
  </si>
  <si>
    <t>ZVONKOVÉ TABLO, dle ozn O10, výkres SUL_DPS_D.1.1_603_00</t>
  </si>
  <si>
    <t>-537671250</t>
  </si>
  <si>
    <t>150</t>
  </si>
  <si>
    <t>7671211r</t>
  </si>
  <si>
    <t>ANTÉNA, dle ozn O11, výkres SUL_DPS_D.1.1_603_00</t>
  </si>
  <si>
    <t>-1543550194</t>
  </si>
  <si>
    <t>151</t>
  </si>
  <si>
    <t>7671212r</t>
  </si>
  <si>
    <t>VĚTRACÍ MŘÍŽKA ČTVERCOVÁ - VELKÁ + NÁSTAVEC, dle ozn O12, výkres SUL_DPS_D.1.1_603_00</t>
  </si>
  <si>
    <t>71052440</t>
  </si>
  <si>
    <t>152</t>
  </si>
  <si>
    <t>7671213r</t>
  </si>
  <si>
    <t>ATYPICKÁ STŘEŠNÍ VPUST VČETNĚ TVAROVKY Z PVC, dle ozn O13, výkres SUL_DPS_D.1.1_603_00</t>
  </si>
  <si>
    <t>80157891</t>
  </si>
  <si>
    <t>153</t>
  </si>
  <si>
    <t>7671214r</t>
  </si>
  <si>
    <t>GAJGR VČETNĚ DOPOJOVACÍHO POTRUBÍ, dle ozn O14, výkres SUL_DPS_D.1.1_603_00</t>
  </si>
  <si>
    <t>-2120418262</t>
  </si>
  <si>
    <t>154</t>
  </si>
  <si>
    <t>7671231r</t>
  </si>
  <si>
    <t>Demontáž -drobných prvků fasády a střechy (držák vlajky, schránka, cedulky, odkouření waw, sušák prádla, anténa)</t>
  </si>
  <si>
    <t>328237264</t>
  </si>
  <si>
    <t>155</t>
  </si>
  <si>
    <t>7671232r</t>
  </si>
  <si>
    <t>Demontáž -mříž</t>
  </si>
  <si>
    <t>910872699</t>
  </si>
  <si>
    <t>156</t>
  </si>
  <si>
    <t>998767202</t>
  </si>
  <si>
    <t>Přesun hmot procentní pro zámečnické konstrukce v objektech v přes 6 do 12 m</t>
  </si>
  <si>
    <t>-643983124</t>
  </si>
  <si>
    <t>783</t>
  </si>
  <si>
    <t>Dokončovací práce - nátěry</t>
  </si>
  <si>
    <t>157</t>
  </si>
  <si>
    <t>783213011</t>
  </si>
  <si>
    <t>Napouštěcí jednonásobný syntetický biocidní nátěr tesařských prvků nezabudovaných do konstrukce</t>
  </si>
  <si>
    <t>-951070001</t>
  </si>
  <si>
    <t>odhalené stávající a nové kostrukce</t>
  </si>
  <si>
    <t>158</t>
  </si>
  <si>
    <t>783401311</t>
  </si>
  <si>
    <t>Odmaštění klempířských konstrukcí vodou ředitelným odmašťovačem před provedením nátěru</t>
  </si>
  <si>
    <t>761826039</t>
  </si>
  <si>
    <t>159</t>
  </si>
  <si>
    <t>783417101r</t>
  </si>
  <si>
    <t>Nátěr stávající střešní krytiny</t>
  </si>
  <si>
    <t>-1832238159</t>
  </si>
  <si>
    <t>VRN</t>
  </si>
  <si>
    <t>Vedlejší rozpočtové náklady</t>
  </si>
  <si>
    <t>VRN1</t>
  </si>
  <si>
    <t>Průzkumné, zeměměřičské a projektové práce</t>
  </si>
  <si>
    <t>160</t>
  </si>
  <si>
    <t>011002000</t>
  </si>
  <si>
    <t>Průzkumné práce</t>
  </si>
  <si>
    <t>1024</t>
  </si>
  <si>
    <t>-164290189</t>
  </si>
  <si>
    <t>VRN3</t>
  </si>
  <si>
    <t>Zařízení staveniště</t>
  </si>
  <si>
    <t>161</t>
  </si>
  <si>
    <t>030001000</t>
  </si>
  <si>
    <t>1300392506</t>
  </si>
  <si>
    <t>Náklady na zařízení staveniště zahrnují:</t>
  </si>
  <si>
    <t xml:space="preserve">    související (přípravné) práce,</t>
  </si>
  <si>
    <t xml:space="preserve">    vybavení staveniště,</t>
  </si>
  <si>
    <t xml:space="preserve">    připojení na inženýrské sítě včetně nákladů na energie,</t>
  </si>
  <si>
    <t xml:space="preserve">    zabezpečení staveniště,</t>
  </si>
  <si>
    <t xml:space="preserve">    zrušení zařízení staveniště</t>
  </si>
  <si>
    <t>VRN4</t>
  </si>
  <si>
    <t>Inženýrská činnost</t>
  </si>
  <si>
    <t>162</t>
  </si>
  <si>
    <t>043002000</t>
  </si>
  <si>
    <t>Zkoušky a ostatní měření</t>
  </si>
  <si>
    <t>-1783456156</t>
  </si>
  <si>
    <t>odtahové zkoušky omítky a vzorky vlhkosti zdiva</t>
  </si>
  <si>
    <t>VRN6</t>
  </si>
  <si>
    <t>Územní vlivy</t>
  </si>
  <si>
    <t>163</t>
  </si>
  <si>
    <t>060001000</t>
  </si>
  <si>
    <t>1903104865</t>
  </si>
  <si>
    <t>Jedná se o náklady ovlivněné umístěním staveniště. Jsou to:</t>
  </si>
  <si>
    <t xml:space="preserve">    vlivy klimatických podmínek,</t>
  </si>
  <si>
    <t xml:space="preserve">    ztížené dopravní podmínky,</t>
  </si>
  <si>
    <t xml:space="preserve">    práce na těžce přístupných místech,</t>
  </si>
  <si>
    <t xml:space="preserve">    práce ve zdraví škodlivém prostředí,</t>
  </si>
  <si>
    <t xml:space="preserve">    mimostaveništní doprava materiálů a výrobků.</t>
  </si>
  <si>
    <t>VRN7</t>
  </si>
  <si>
    <t>Provozní vlivy</t>
  </si>
  <si>
    <t>164</t>
  </si>
  <si>
    <t>070001000</t>
  </si>
  <si>
    <t>-1259212105</t>
  </si>
  <si>
    <t>Náklady na provozní vlivy lze uplatnit jen v případech, kdy:</t>
  </si>
  <si>
    <t xml:space="preserve">    ruší normální průběh prací (jejich pouhá existence tedy nestačí k uplatnění přirážky), jedná se o tzv. přímé rušení provozem,</t>
  </si>
  <si>
    <t xml:space="preserve">    sice prvotní příčina rušení průběhu prací již pominula, ale nepříznivé vlivy trvají (horko, plyny, prašnost, zima apod.), tzv. nepřímé  rušení pro</t>
  </si>
  <si>
    <t>Tyto náklady lze členit podle charakteru provozních vlivů na:</t>
  </si>
  <si>
    <t xml:space="preserve">    provoz investora, případně třetích osob,</t>
  </si>
  <si>
    <t xml:space="preserve">    silniční provoz,</t>
  </si>
  <si>
    <t xml:space="preserve">    ztížený pohyb vozidel v centrech velkoměst,</t>
  </si>
  <si>
    <t xml:space="preserve">    železniční provoz, městský kolejový provoz,</t>
  </si>
  <si>
    <t xml:space="preserve">    ochranná pásma,</t>
  </si>
  <si>
    <t xml:space="preserve">    ostatní provozní vlivy.</t>
  </si>
  <si>
    <t>VRN9</t>
  </si>
  <si>
    <t>Ostatní náklady</t>
  </si>
  <si>
    <t>165</t>
  </si>
  <si>
    <t>090001000</t>
  </si>
  <si>
    <t>Ostatní náklady- zajištění střechy proti zatečení</t>
  </si>
  <si>
    <t>-1572742473</t>
  </si>
  <si>
    <t>166</t>
  </si>
  <si>
    <t>091002000</t>
  </si>
  <si>
    <t>Ostatní náklady související s objektem-zábor</t>
  </si>
  <si>
    <t>138954049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</si>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</sst>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23-a-III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Zateplení bytového domu Šultysova 905/26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Šultysova 905/26, Břevnov, 16900 Praha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28. 10. 2024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Městská část Praha 6, 160 00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Sibre s.r.o., Ing. Radek Krýza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Ing. M. Locihová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'SO.02 - Zateplení'!J30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'SO.02 - Zateplení'!P137</f>
        <v>0</v>
      </c>
      <c r="AV95" s="129">
        <f>'SO.02 - Zateplení'!J33</f>
        <v>0</v>
      </c>
      <c r="AW95" s="129">
        <f>'SO.02 - Zateplení'!J34</f>
        <v>0</v>
      </c>
      <c r="AX95" s="129">
        <f>'SO.02 - Zateplení'!J35</f>
        <v>0</v>
      </c>
      <c r="AY95" s="129">
        <f>'SO.02 - Zateplení'!J36</f>
        <v>0</v>
      </c>
      <c r="AZ95" s="129">
        <f>'SO.02 - Zateplení'!F33</f>
        <v>0</v>
      </c>
      <c r="BA95" s="129">
        <f>'SO.02 - Zateplení'!F34</f>
        <v>0</v>
      </c>
      <c r="BB95" s="129">
        <f>'SO.02 - Zateplení'!F35</f>
        <v>0</v>
      </c>
      <c r="BC95" s="129">
        <f>'SO.02 - Zateplení'!F36</f>
        <v>0</v>
      </c>
      <c r="BD95" s="131">
        <f>'SO.02 - Zateplení'!F37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84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dfvKX4Og61lOts2w9d+/VRlF1bqw3ZLNJZf6zOQGk3yffRT2LBSuDcx6U0uTqTPoF10h79NZ+iEZui6rkQnG8A==" hashValue="Nrlxw1Y/tObUpYMQJ7Us8FGU8dA3eptdOyiKtUrFFOHz5nPJNsSGf0jz0OASIrY31joSO+SIjS1vRUULPG/2tw==" algorithmName="SHA-512" password="C422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.02 - Zatep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3" t="s">
        <v>86</v>
      </c>
      <c r="BA2" s="133" t="s">
        <v>87</v>
      </c>
      <c r="BB2" s="133" t="s">
        <v>1</v>
      </c>
      <c r="BC2" s="133" t="s">
        <v>88</v>
      </c>
      <c r="BD2" s="133" t="s">
        <v>89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21"/>
      <c r="AT3" s="18" t="s">
        <v>84</v>
      </c>
      <c r="AZ3" s="133" t="s">
        <v>90</v>
      </c>
      <c r="BA3" s="133" t="s">
        <v>91</v>
      </c>
      <c r="BB3" s="133" t="s">
        <v>1</v>
      </c>
      <c r="BC3" s="133" t="s">
        <v>92</v>
      </c>
      <c r="BD3" s="133" t="s">
        <v>89</v>
      </c>
    </row>
    <row r="4" s="1" customFormat="1" ht="24.96" customHeight="1">
      <c r="B4" s="21"/>
      <c r="D4" s="136" t="s">
        <v>93</v>
      </c>
      <c r="L4" s="21"/>
      <c r="M4" s="137" t="s">
        <v>10</v>
      </c>
      <c r="AT4" s="18" t="s">
        <v>4</v>
      </c>
      <c r="AZ4" s="133" t="s">
        <v>94</v>
      </c>
      <c r="BA4" s="133" t="s">
        <v>95</v>
      </c>
      <c r="BB4" s="133" t="s">
        <v>1</v>
      </c>
      <c r="BC4" s="133" t="s">
        <v>96</v>
      </c>
      <c r="BD4" s="133" t="s">
        <v>89</v>
      </c>
    </row>
    <row r="5" s="1" customFormat="1" ht="6.96" customHeight="1">
      <c r="B5" s="21"/>
      <c r="L5" s="21"/>
      <c r="AZ5" s="133" t="s">
        <v>97</v>
      </c>
      <c r="BA5" s="133" t="s">
        <v>98</v>
      </c>
      <c r="BB5" s="133" t="s">
        <v>1</v>
      </c>
      <c r="BC5" s="133" t="s">
        <v>99</v>
      </c>
      <c r="BD5" s="133" t="s">
        <v>89</v>
      </c>
    </row>
    <row r="6" s="1" customFormat="1" ht="12" customHeight="1">
      <c r="B6" s="21"/>
      <c r="D6" s="138" t="s">
        <v>16</v>
      </c>
      <c r="L6" s="21"/>
      <c r="AZ6" s="133" t="s">
        <v>100</v>
      </c>
      <c r="BA6" s="133" t="s">
        <v>101</v>
      </c>
      <c r="BB6" s="133" t="s">
        <v>1</v>
      </c>
      <c r="BC6" s="133" t="s">
        <v>102</v>
      </c>
      <c r="BD6" s="133" t="s">
        <v>89</v>
      </c>
    </row>
    <row r="7" s="1" customFormat="1" ht="16.5" customHeight="1">
      <c r="B7" s="21"/>
      <c r="E7" s="139" t="str">
        <f>'Rekapitulace stavby'!K6</f>
        <v>Zateplení bytového domu Šultysova 905/26</v>
      </c>
      <c r="F7" s="138"/>
      <c r="G7" s="138"/>
      <c r="H7" s="138"/>
      <c r="L7" s="21"/>
      <c r="AZ7" s="133" t="s">
        <v>103</v>
      </c>
      <c r="BA7" s="133" t="s">
        <v>104</v>
      </c>
      <c r="BB7" s="133" t="s">
        <v>1</v>
      </c>
      <c r="BC7" s="133" t="s">
        <v>105</v>
      </c>
      <c r="BD7" s="133" t="s">
        <v>89</v>
      </c>
    </row>
    <row r="8" s="2" customFormat="1" ht="12" customHeight="1">
      <c r="A8" s="39"/>
      <c r="B8" s="45"/>
      <c r="C8" s="39"/>
      <c r="D8" s="138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3" t="s">
        <v>107</v>
      </c>
      <c r="BA8" s="133" t="s">
        <v>108</v>
      </c>
      <c r="BB8" s="133" t="s">
        <v>1</v>
      </c>
      <c r="BC8" s="133" t="s">
        <v>109</v>
      </c>
      <c r="BD8" s="133" t="s">
        <v>89</v>
      </c>
    </row>
    <row r="9" s="2" customFormat="1" ht="16.5" customHeight="1">
      <c r="A9" s="39"/>
      <c r="B9" s="45"/>
      <c r="C9" s="39"/>
      <c r="D9" s="39"/>
      <c r="E9" s="140" t="s">
        <v>110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3" t="s">
        <v>111</v>
      </c>
      <c r="BA9" s="133" t="s">
        <v>112</v>
      </c>
      <c r="BB9" s="133" t="s">
        <v>1</v>
      </c>
      <c r="BC9" s="133" t="s">
        <v>113</v>
      </c>
      <c r="BD9" s="133" t="s">
        <v>89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3" t="s">
        <v>114</v>
      </c>
      <c r="BA10" s="133" t="s">
        <v>115</v>
      </c>
      <c r="BB10" s="133" t="s">
        <v>1</v>
      </c>
      <c r="BC10" s="133" t="s">
        <v>116</v>
      </c>
      <c r="BD10" s="133" t="s">
        <v>89</v>
      </c>
    </row>
    <row r="11" s="2" customFormat="1" ht="12" customHeight="1">
      <c r="A11" s="39"/>
      <c r="B11" s="45"/>
      <c r="C11" s="39"/>
      <c r="D11" s="138" t="s">
        <v>18</v>
      </c>
      <c r="E11" s="39"/>
      <c r="F11" s="141" t="s">
        <v>1</v>
      </c>
      <c r="G11" s="39"/>
      <c r="H11" s="39"/>
      <c r="I11" s="138" t="s">
        <v>19</v>
      </c>
      <c r="J11" s="141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3" t="s">
        <v>117</v>
      </c>
      <c r="BA11" s="133" t="s">
        <v>118</v>
      </c>
      <c r="BB11" s="133" t="s">
        <v>1</v>
      </c>
      <c r="BC11" s="133" t="s">
        <v>119</v>
      </c>
      <c r="BD11" s="133" t="s">
        <v>89</v>
      </c>
    </row>
    <row r="12" s="2" customFormat="1" ht="12" customHeight="1">
      <c r="A12" s="39"/>
      <c r="B12" s="45"/>
      <c r="C12" s="39"/>
      <c r="D12" s="138" t="s">
        <v>20</v>
      </c>
      <c r="E12" s="39"/>
      <c r="F12" s="141" t="s">
        <v>21</v>
      </c>
      <c r="G12" s="39"/>
      <c r="H12" s="39"/>
      <c r="I12" s="138" t="s">
        <v>22</v>
      </c>
      <c r="J12" s="142" t="str">
        <f>'Rekapitulace stavby'!AN8</f>
        <v>28. 10. 2024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3" t="s">
        <v>120</v>
      </c>
      <c r="BA12" s="133" t="s">
        <v>121</v>
      </c>
      <c r="BB12" s="133" t="s">
        <v>1</v>
      </c>
      <c r="BC12" s="133" t="s">
        <v>122</v>
      </c>
      <c r="BD12" s="133" t="s">
        <v>89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3" t="s">
        <v>123</v>
      </c>
      <c r="BA13" s="133" t="s">
        <v>124</v>
      </c>
      <c r="BB13" s="133" t="s">
        <v>1</v>
      </c>
      <c r="BC13" s="133" t="s">
        <v>125</v>
      </c>
      <c r="BD13" s="133" t="s">
        <v>89</v>
      </c>
    </row>
    <row r="14" s="2" customFormat="1" ht="12" customHeight="1">
      <c r="A14" s="39"/>
      <c r="B14" s="45"/>
      <c r="C14" s="39"/>
      <c r="D14" s="138" t="s">
        <v>24</v>
      </c>
      <c r="E14" s="39"/>
      <c r="F14" s="39"/>
      <c r="G14" s="39"/>
      <c r="H14" s="39"/>
      <c r="I14" s="138" t="s">
        <v>25</v>
      </c>
      <c r="J14" s="141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3" t="s">
        <v>126</v>
      </c>
      <c r="BA14" s="133" t="s">
        <v>127</v>
      </c>
      <c r="BB14" s="133" t="s">
        <v>1</v>
      </c>
      <c r="BC14" s="133" t="s">
        <v>128</v>
      </c>
      <c r="BD14" s="133" t="s">
        <v>89</v>
      </c>
    </row>
    <row r="15" s="2" customFormat="1" ht="18" customHeight="1">
      <c r="A15" s="39"/>
      <c r="B15" s="45"/>
      <c r="C15" s="39"/>
      <c r="D15" s="39"/>
      <c r="E15" s="141" t="s">
        <v>26</v>
      </c>
      <c r="F15" s="39"/>
      <c r="G15" s="39"/>
      <c r="H15" s="39"/>
      <c r="I15" s="138" t="s">
        <v>27</v>
      </c>
      <c r="J15" s="141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3" t="s">
        <v>129</v>
      </c>
      <c r="BA15" s="133" t="s">
        <v>130</v>
      </c>
      <c r="BB15" s="133" t="s">
        <v>1</v>
      </c>
      <c r="BC15" s="133" t="s">
        <v>88</v>
      </c>
      <c r="BD15" s="133" t="s">
        <v>89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3" t="s">
        <v>131</v>
      </c>
      <c r="BA16" s="133" t="s">
        <v>131</v>
      </c>
      <c r="BB16" s="133" t="s">
        <v>1</v>
      </c>
      <c r="BC16" s="133" t="s">
        <v>132</v>
      </c>
      <c r="BD16" s="133" t="s">
        <v>89</v>
      </c>
    </row>
    <row r="17" s="2" customFormat="1" ht="12" customHeight="1">
      <c r="A17" s="39"/>
      <c r="B17" s="45"/>
      <c r="C17" s="39"/>
      <c r="D17" s="138" t="s">
        <v>28</v>
      </c>
      <c r="E17" s="39"/>
      <c r="F17" s="39"/>
      <c r="G17" s="39"/>
      <c r="H17" s="39"/>
      <c r="I17" s="138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1"/>
      <c r="G18" s="141"/>
      <c r="H18" s="141"/>
      <c r="I18" s="138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8" t="s">
        <v>30</v>
      </c>
      <c r="E20" s="39"/>
      <c r="F20" s="39"/>
      <c r="G20" s="39"/>
      <c r="H20" s="39"/>
      <c r="I20" s="138" t="s">
        <v>25</v>
      </c>
      <c r="J20" s="141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1" t="s">
        <v>31</v>
      </c>
      <c r="F21" s="39"/>
      <c r="G21" s="39"/>
      <c r="H21" s="39"/>
      <c r="I21" s="138" t="s">
        <v>27</v>
      </c>
      <c r="J21" s="141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8" t="s">
        <v>33</v>
      </c>
      <c r="E23" s="39"/>
      <c r="F23" s="39"/>
      <c r="G23" s="39"/>
      <c r="H23" s="39"/>
      <c r="I23" s="138" t="s">
        <v>25</v>
      </c>
      <c r="J23" s="141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1" t="s">
        <v>34</v>
      </c>
      <c r="F24" s="39"/>
      <c r="G24" s="39"/>
      <c r="H24" s="39"/>
      <c r="I24" s="138" t="s">
        <v>27</v>
      </c>
      <c r="J24" s="141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8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7"/>
      <c r="E29" s="147"/>
      <c r="F29" s="147"/>
      <c r="G29" s="147"/>
      <c r="H29" s="147"/>
      <c r="I29" s="147"/>
      <c r="J29" s="147"/>
      <c r="K29" s="147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8" t="s">
        <v>36</v>
      </c>
      <c r="E30" s="39"/>
      <c r="F30" s="39"/>
      <c r="G30" s="39"/>
      <c r="H30" s="39"/>
      <c r="I30" s="39"/>
      <c r="J30" s="149">
        <f>ROUND(J137,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7"/>
      <c r="E31" s="147"/>
      <c r="F31" s="147"/>
      <c r="G31" s="147"/>
      <c r="H31" s="147"/>
      <c r="I31" s="147"/>
      <c r="J31" s="147"/>
      <c r="K31" s="147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0" t="s">
        <v>38</v>
      </c>
      <c r="G32" s="39"/>
      <c r="H32" s="39"/>
      <c r="I32" s="150" t="s">
        <v>37</v>
      </c>
      <c r="J32" s="150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1" t="s">
        <v>40</v>
      </c>
      <c r="E33" s="138" t="s">
        <v>41</v>
      </c>
      <c r="F33" s="152">
        <f>ROUND((SUM(BE137:BE507)),  2)</f>
        <v>0</v>
      </c>
      <c r="G33" s="39"/>
      <c r="H33" s="39"/>
      <c r="I33" s="153">
        <v>0.20999999999999999</v>
      </c>
      <c r="J33" s="152">
        <f>ROUND(((SUM(BE137:BE507))*I33),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8" t="s">
        <v>42</v>
      </c>
      <c r="F34" s="152">
        <f>ROUND((SUM(BF137:BF507)),  2)</f>
        <v>0</v>
      </c>
      <c r="G34" s="39"/>
      <c r="H34" s="39"/>
      <c r="I34" s="153">
        <v>0.12</v>
      </c>
      <c r="J34" s="152">
        <f>ROUND(((SUM(BF137:BF507))*I34),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8" t="s">
        <v>43</v>
      </c>
      <c r="F35" s="152">
        <f>ROUND((SUM(BG137:BG507)),  2)</f>
        <v>0</v>
      </c>
      <c r="G35" s="39"/>
      <c r="H35" s="39"/>
      <c r="I35" s="153">
        <v>0.20999999999999999</v>
      </c>
      <c r="J35" s="152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8" t="s">
        <v>44</v>
      </c>
      <c r="F36" s="152">
        <f>ROUND((SUM(BH137:BH507)),  2)</f>
        <v>0</v>
      </c>
      <c r="G36" s="39"/>
      <c r="H36" s="39"/>
      <c r="I36" s="153">
        <v>0.12</v>
      </c>
      <c r="J36" s="152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8" t="s">
        <v>45</v>
      </c>
      <c r="F37" s="152">
        <f>ROUND((SUM(BI137:BI507)),  2)</f>
        <v>0</v>
      </c>
      <c r="G37" s="39"/>
      <c r="H37" s="39"/>
      <c r="I37" s="153">
        <v>0</v>
      </c>
      <c r="J37" s="152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4"/>
      <c r="D39" s="155" t="s">
        <v>46</v>
      </c>
      <c r="E39" s="156"/>
      <c r="F39" s="156"/>
      <c r="G39" s="157" t="s">
        <v>47</v>
      </c>
      <c r="H39" s="158" t="s">
        <v>48</v>
      </c>
      <c r="I39" s="156"/>
      <c r="J39" s="159">
        <f>SUM(J30:J37)</f>
        <v>0</v>
      </c>
      <c r="K39" s="160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1" t="s">
        <v>49</v>
      </c>
      <c r="E50" s="162"/>
      <c r="F50" s="162"/>
      <c r="G50" s="161" t="s">
        <v>50</v>
      </c>
      <c r="H50" s="162"/>
      <c r="I50" s="162"/>
      <c r="J50" s="162"/>
      <c r="K50" s="162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3" t="s">
        <v>51</v>
      </c>
      <c r="E61" s="164"/>
      <c r="F61" s="165" t="s">
        <v>52</v>
      </c>
      <c r="G61" s="163" t="s">
        <v>51</v>
      </c>
      <c r="H61" s="164"/>
      <c r="I61" s="164"/>
      <c r="J61" s="166" t="s">
        <v>52</v>
      </c>
      <c r="K61" s="164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1" t="s">
        <v>53</v>
      </c>
      <c r="E65" s="167"/>
      <c r="F65" s="167"/>
      <c r="G65" s="161" t="s">
        <v>54</v>
      </c>
      <c r="H65" s="167"/>
      <c r="I65" s="167"/>
      <c r="J65" s="167"/>
      <c r="K65" s="167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3" t="s">
        <v>51</v>
      </c>
      <c r="E76" s="164"/>
      <c r="F76" s="165" t="s">
        <v>52</v>
      </c>
      <c r="G76" s="163" t="s">
        <v>51</v>
      </c>
      <c r="H76" s="164"/>
      <c r="I76" s="164"/>
      <c r="J76" s="166" t="s">
        <v>52</v>
      </c>
      <c r="K76" s="164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2" t="str">
        <f>E7</f>
        <v>Zateplení bytového domu Šultysova 905/26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SO.02 - Zateplení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Šultysova 905/26, Břevnov, 16900 Praha</v>
      </c>
      <c r="G89" s="41"/>
      <c r="H89" s="41"/>
      <c r="I89" s="33" t="s">
        <v>22</v>
      </c>
      <c r="J89" s="80" t="str">
        <f>IF(J12="","",J12)</f>
        <v>28. 10. 2024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Městská část Praha 6, 160 00</v>
      </c>
      <c r="G91" s="41"/>
      <c r="H91" s="41"/>
      <c r="I91" s="33" t="s">
        <v>30</v>
      </c>
      <c r="J91" s="37" t="str">
        <f>E21</f>
        <v>Sibre s.r.o., Ing. Radek Krýza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M. Locihová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3" t="s">
        <v>134</v>
      </c>
      <c r="D94" s="174"/>
      <c r="E94" s="174"/>
      <c r="F94" s="174"/>
      <c r="G94" s="174"/>
      <c r="H94" s="174"/>
      <c r="I94" s="174"/>
      <c r="J94" s="175" t="s">
        <v>135</v>
      </c>
      <c r="K94" s="174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6" t="s">
        <v>136</v>
      </c>
      <c r="D96" s="41"/>
      <c r="E96" s="41"/>
      <c r="F96" s="41"/>
      <c r="G96" s="41"/>
      <c r="H96" s="41"/>
      <c r="I96" s="41"/>
      <c r="J96" s="111">
        <f>J137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77"/>
      <c r="C97" s="178"/>
      <c r="D97" s="179" t="s">
        <v>138</v>
      </c>
      <c r="E97" s="180"/>
      <c r="F97" s="180"/>
      <c r="G97" s="180"/>
      <c r="H97" s="180"/>
      <c r="I97" s="180"/>
      <c r="J97" s="181">
        <f>J138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139</v>
      </c>
      <c r="E98" s="186"/>
      <c r="F98" s="186"/>
      <c r="G98" s="186"/>
      <c r="H98" s="186"/>
      <c r="I98" s="186"/>
      <c r="J98" s="187">
        <f>J139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140</v>
      </c>
      <c r="E99" s="186"/>
      <c r="F99" s="186"/>
      <c r="G99" s="186"/>
      <c r="H99" s="186"/>
      <c r="I99" s="186"/>
      <c r="J99" s="187">
        <f>J277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141</v>
      </c>
      <c r="E100" s="186"/>
      <c r="F100" s="186"/>
      <c r="G100" s="186"/>
      <c r="H100" s="186"/>
      <c r="I100" s="186"/>
      <c r="J100" s="187">
        <f>J305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142</v>
      </c>
      <c r="E101" s="186"/>
      <c r="F101" s="186"/>
      <c r="G101" s="186"/>
      <c r="H101" s="186"/>
      <c r="I101" s="186"/>
      <c r="J101" s="187">
        <f>J311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143</v>
      </c>
      <c r="E102" s="180"/>
      <c r="F102" s="180"/>
      <c r="G102" s="180"/>
      <c r="H102" s="180"/>
      <c r="I102" s="180"/>
      <c r="J102" s="181">
        <f>J313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144</v>
      </c>
      <c r="E103" s="186"/>
      <c r="F103" s="186"/>
      <c r="G103" s="186"/>
      <c r="H103" s="186"/>
      <c r="I103" s="186"/>
      <c r="J103" s="187">
        <f>J314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145</v>
      </c>
      <c r="E104" s="186"/>
      <c r="F104" s="186"/>
      <c r="G104" s="186"/>
      <c r="H104" s="186"/>
      <c r="I104" s="186"/>
      <c r="J104" s="187">
        <f>J334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146</v>
      </c>
      <c r="E105" s="186"/>
      <c r="F105" s="186"/>
      <c r="G105" s="186"/>
      <c r="H105" s="186"/>
      <c r="I105" s="186"/>
      <c r="J105" s="187">
        <f>J336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3"/>
      <c r="C106" s="184"/>
      <c r="D106" s="185" t="s">
        <v>147</v>
      </c>
      <c r="E106" s="186"/>
      <c r="F106" s="186"/>
      <c r="G106" s="186"/>
      <c r="H106" s="186"/>
      <c r="I106" s="186"/>
      <c r="J106" s="187">
        <f>J365</f>
        <v>0</v>
      </c>
      <c r="K106" s="184"/>
      <c r="L106" s="18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3"/>
      <c r="C107" s="184"/>
      <c r="D107" s="185" t="s">
        <v>148</v>
      </c>
      <c r="E107" s="186"/>
      <c r="F107" s="186"/>
      <c r="G107" s="186"/>
      <c r="H107" s="186"/>
      <c r="I107" s="186"/>
      <c r="J107" s="187">
        <f>J370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149</v>
      </c>
      <c r="E108" s="186"/>
      <c r="F108" s="186"/>
      <c r="G108" s="186"/>
      <c r="H108" s="186"/>
      <c r="I108" s="186"/>
      <c r="J108" s="187">
        <f>J425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150</v>
      </c>
      <c r="E109" s="186"/>
      <c r="F109" s="186"/>
      <c r="G109" s="186"/>
      <c r="H109" s="186"/>
      <c r="I109" s="186"/>
      <c r="J109" s="187">
        <f>J435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3"/>
      <c r="C110" s="184"/>
      <c r="D110" s="185" t="s">
        <v>151</v>
      </c>
      <c r="E110" s="186"/>
      <c r="F110" s="186"/>
      <c r="G110" s="186"/>
      <c r="H110" s="186"/>
      <c r="I110" s="186"/>
      <c r="J110" s="187">
        <f>J458</f>
        <v>0</v>
      </c>
      <c r="K110" s="184"/>
      <c r="L110" s="18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77"/>
      <c r="C111" s="178"/>
      <c r="D111" s="179" t="s">
        <v>152</v>
      </c>
      <c r="E111" s="180"/>
      <c r="F111" s="180"/>
      <c r="G111" s="180"/>
      <c r="H111" s="180"/>
      <c r="I111" s="180"/>
      <c r="J111" s="181">
        <f>J467</f>
        <v>0</v>
      </c>
      <c r="K111" s="178"/>
      <c r="L111" s="182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3"/>
      <c r="C112" s="184"/>
      <c r="D112" s="185" t="s">
        <v>153</v>
      </c>
      <c r="E112" s="186"/>
      <c r="F112" s="186"/>
      <c r="G112" s="186"/>
      <c r="H112" s="186"/>
      <c r="I112" s="186"/>
      <c r="J112" s="187">
        <f>J468</f>
        <v>0</v>
      </c>
      <c r="K112" s="184"/>
      <c r="L112" s="18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3"/>
      <c r="C113" s="184"/>
      <c r="D113" s="185" t="s">
        <v>154</v>
      </c>
      <c r="E113" s="186"/>
      <c r="F113" s="186"/>
      <c r="G113" s="186"/>
      <c r="H113" s="186"/>
      <c r="I113" s="186"/>
      <c r="J113" s="187">
        <f>J470</f>
        <v>0</v>
      </c>
      <c r="K113" s="184"/>
      <c r="L113" s="18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3"/>
      <c r="C114" s="184"/>
      <c r="D114" s="185" t="s">
        <v>155</v>
      </c>
      <c r="E114" s="186"/>
      <c r="F114" s="186"/>
      <c r="G114" s="186"/>
      <c r="H114" s="186"/>
      <c r="I114" s="186"/>
      <c r="J114" s="187">
        <f>J479</f>
        <v>0</v>
      </c>
      <c r="K114" s="184"/>
      <c r="L114" s="18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3"/>
      <c r="C115" s="184"/>
      <c r="D115" s="185" t="s">
        <v>156</v>
      </c>
      <c r="E115" s="186"/>
      <c r="F115" s="186"/>
      <c r="G115" s="186"/>
      <c r="H115" s="186"/>
      <c r="I115" s="186"/>
      <c r="J115" s="187">
        <f>J483</f>
        <v>0</v>
      </c>
      <c r="K115" s="184"/>
      <c r="L115" s="18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3"/>
      <c r="C116" s="184"/>
      <c r="D116" s="185" t="s">
        <v>157</v>
      </c>
      <c r="E116" s="186"/>
      <c r="F116" s="186"/>
      <c r="G116" s="186"/>
      <c r="H116" s="186"/>
      <c r="I116" s="186"/>
      <c r="J116" s="187">
        <f>J492</f>
        <v>0</v>
      </c>
      <c r="K116" s="184"/>
      <c r="L116" s="18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3"/>
      <c r="C117" s="184"/>
      <c r="D117" s="185" t="s">
        <v>158</v>
      </c>
      <c r="E117" s="186"/>
      <c r="F117" s="186"/>
      <c r="G117" s="186"/>
      <c r="H117" s="186"/>
      <c r="I117" s="186"/>
      <c r="J117" s="187">
        <f>J505</f>
        <v>0</v>
      </c>
      <c r="K117" s="184"/>
      <c r="L117" s="18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3" s="2" customFormat="1" ht="6.96" customHeight="1">
      <c r="A123" s="39"/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4.96" customHeight="1">
      <c r="A124" s="39"/>
      <c r="B124" s="40"/>
      <c r="C124" s="24" t="s">
        <v>159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16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172" t="str">
        <f>E7</f>
        <v>Zateplení bytového domu Šultysova 905/26</v>
      </c>
      <c r="F127" s="33"/>
      <c r="G127" s="33"/>
      <c r="H127" s="33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106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E9</f>
        <v>SO.02 - Zateplení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F12</f>
        <v>Šultysova 905/26, Břevnov, 16900 Praha</v>
      </c>
      <c r="G131" s="41"/>
      <c r="H131" s="41"/>
      <c r="I131" s="33" t="s">
        <v>22</v>
      </c>
      <c r="J131" s="80" t="str">
        <f>IF(J12="","",J12)</f>
        <v>28. 10. 2024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25.65" customHeight="1">
      <c r="A133" s="39"/>
      <c r="B133" s="40"/>
      <c r="C133" s="33" t="s">
        <v>24</v>
      </c>
      <c r="D133" s="41"/>
      <c r="E133" s="41"/>
      <c r="F133" s="28" t="str">
        <f>E15</f>
        <v>Městská část Praha 6, 160 00</v>
      </c>
      <c r="G133" s="41"/>
      <c r="H133" s="41"/>
      <c r="I133" s="33" t="s">
        <v>30</v>
      </c>
      <c r="J133" s="37" t="str">
        <f>E21</f>
        <v>Sibre s.r.o., Ing. Radek Krýza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28</v>
      </c>
      <c r="D134" s="41"/>
      <c r="E134" s="41"/>
      <c r="F134" s="28" t="str">
        <f>IF(E18="","",E18)</f>
        <v>Vyplň údaj</v>
      </c>
      <c r="G134" s="41"/>
      <c r="H134" s="41"/>
      <c r="I134" s="33" t="s">
        <v>33</v>
      </c>
      <c r="J134" s="37" t="str">
        <f>E24</f>
        <v>Ing. M. Locihová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189"/>
      <c r="B136" s="190"/>
      <c r="C136" s="191" t="s">
        <v>160</v>
      </c>
      <c r="D136" s="192" t="s">
        <v>61</v>
      </c>
      <c r="E136" s="192" t="s">
        <v>57</v>
      </c>
      <c r="F136" s="192" t="s">
        <v>58</v>
      </c>
      <c r="G136" s="192" t="s">
        <v>161</v>
      </c>
      <c r="H136" s="192" t="s">
        <v>162</v>
      </c>
      <c r="I136" s="192" t="s">
        <v>163</v>
      </c>
      <c r="J136" s="193" t="s">
        <v>135</v>
      </c>
      <c r="K136" s="194" t="s">
        <v>164</v>
      </c>
      <c r="L136" s="195"/>
      <c r="M136" s="101" t="s">
        <v>1</v>
      </c>
      <c r="N136" s="102" t="s">
        <v>40</v>
      </c>
      <c r="O136" s="102" t="s">
        <v>165</v>
      </c>
      <c r="P136" s="102" t="s">
        <v>166</v>
      </c>
      <c r="Q136" s="102" t="s">
        <v>167</v>
      </c>
      <c r="R136" s="102" t="s">
        <v>168</v>
      </c>
      <c r="S136" s="102" t="s">
        <v>169</v>
      </c>
      <c r="T136" s="103" t="s">
        <v>170</v>
      </c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</row>
    <row r="137" s="2" customFormat="1" ht="22.8" customHeight="1">
      <c r="A137" s="39"/>
      <c r="B137" s="40"/>
      <c r="C137" s="108" t="s">
        <v>171</v>
      </c>
      <c r="D137" s="41"/>
      <c r="E137" s="41"/>
      <c r="F137" s="41"/>
      <c r="G137" s="41"/>
      <c r="H137" s="41"/>
      <c r="I137" s="41"/>
      <c r="J137" s="196">
        <f>BK137</f>
        <v>0</v>
      </c>
      <c r="K137" s="41"/>
      <c r="L137" s="45"/>
      <c r="M137" s="104"/>
      <c r="N137" s="197"/>
      <c r="O137" s="105"/>
      <c r="P137" s="198">
        <f>P138+P313+P467</f>
        <v>0</v>
      </c>
      <c r="Q137" s="105"/>
      <c r="R137" s="198">
        <f>R138+R313+R467</f>
        <v>20.460073312428001</v>
      </c>
      <c r="S137" s="105"/>
      <c r="T137" s="199">
        <f>T138+T313+T467</f>
        <v>12.461499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75</v>
      </c>
      <c r="AU137" s="18" t="s">
        <v>137</v>
      </c>
      <c r="BK137" s="200">
        <f>BK138+BK313+BK467</f>
        <v>0</v>
      </c>
    </row>
    <row r="138" s="12" customFormat="1" ht="25.92" customHeight="1">
      <c r="A138" s="12"/>
      <c r="B138" s="201"/>
      <c r="C138" s="202"/>
      <c r="D138" s="203" t="s">
        <v>75</v>
      </c>
      <c r="E138" s="204" t="s">
        <v>172</v>
      </c>
      <c r="F138" s="204" t="s">
        <v>173</v>
      </c>
      <c r="G138" s="202"/>
      <c r="H138" s="202"/>
      <c r="I138" s="205"/>
      <c r="J138" s="206">
        <f>BK138</f>
        <v>0</v>
      </c>
      <c r="K138" s="202"/>
      <c r="L138" s="207"/>
      <c r="M138" s="208"/>
      <c r="N138" s="209"/>
      <c r="O138" s="209"/>
      <c r="P138" s="210">
        <f>P139+P277+P305+P311</f>
        <v>0</v>
      </c>
      <c r="Q138" s="209"/>
      <c r="R138" s="210">
        <f>R139+R277+R305+R311</f>
        <v>15.772287947959999</v>
      </c>
      <c r="S138" s="209"/>
      <c r="T138" s="211">
        <f>T139+T277+T305+T311</f>
        <v>11.292453999999999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84</v>
      </c>
      <c r="AT138" s="213" t="s">
        <v>75</v>
      </c>
      <c r="AU138" s="213" t="s">
        <v>76</v>
      </c>
      <c r="AY138" s="212" t="s">
        <v>174</v>
      </c>
      <c r="BK138" s="214">
        <f>BK139+BK277+BK305+BK311</f>
        <v>0</v>
      </c>
    </row>
    <row r="139" s="12" customFormat="1" ht="22.8" customHeight="1">
      <c r="A139" s="12"/>
      <c r="B139" s="201"/>
      <c r="C139" s="202"/>
      <c r="D139" s="203" t="s">
        <v>75</v>
      </c>
      <c r="E139" s="215" t="s">
        <v>175</v>
      </c>
      <c r="F139" s="215" t="s">
        <v>176</v>
      </c>
      <c r="G139" s="202"/>
      <c r="H139" s="202"/>
      <c r="I139" s="205"/>
      <c r="J139" s="216">
        <f>BK139</f>
        <v>0</v>
      </c>
      <c r="K139" s="202"/>
      <c r="L139" s="207"/>
      <c r="M139" s="208"/>
      <c r="N139" s="209"/>
      <c r="O139" s="209"/>
      <c r="P139" s="210">
        <f>SUM(P140:P276)</f>
        <v>0</v>
      </c>
      <c r="Q139" s="209"/>
      <c r="R139" s="210">
        <f>SUM(R140:R276)</f>
        <v>15.769716697959998</v>
      </c>
      <c r="S139" s="209"/>
      <c r="T139" s="211">
        <f>SUM(T140:T276)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2" t="s">
        <v>84</v>
      </c>
      <c r="AT139" s="213" t="s">
        <v>75</v>
      </c>
      <c r="AU139" s="213" t="s">
        <v>84</v>
      </c>
      <c r="AY139" s="212" t="s">
        <v>174</v>
      </c>
      <c r="BK139" s="214">
        <f>SUM(BK140:BK276)</f>
        <v>0</v>
      </c>
    </row>
    <row r="140" s="2" customFormat="1" ht="21.75" customHeight="1">
      <c r="A140" s="39"/>
      <c r="B140" s="40"/>
      <c r="C140" s="217" t="s">
        <v>84</v>
      </c>
      <c r="D140" s="217" t="s">
        <v>177</v>
      </c>
      <c r="E140" s="218" t="s">
        <v>178</v>
      </c>
      <c r="F140" s="219" t="s">
        <v>179</v>
      </c>
      <c r="G140" s="220" t="s">
        <v>180</v>
      </c>
      <c r="H140" s="221">
        <v>5.5</v>
      </c>
      <c r="I140" s="222"/>
      <c r="J140" s="223">
        <f>ROUND(I140*H140,2)</f>
        <v>0</v>
      </c>
      <c r="K140" s="224"/>
      <c r="L140" s="45"/>
      <c r="M140" s="225" t="s">
        <v>1</v>
      </c>
      <c r="N140" s="226" t="s">
        <v>42</v>
      </c>
      <c r="O140" s="92"/>
      <c r="P140" s="227">
        <f>O140*H140</f>
        <v>0</v>
      </c>
      <c r="Q140" s="227">
        <v>0.000263</v>
      </c>
      <c r="R140" s="227">
        <f>Q140*H140</f>
        <v>0.0014464999999999999</v>
      </c>
      <c r="S140" s="227">
        <v>0</v>
      </c>
      <c r="T140" s="22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9" t="s">
        <v>181</v>
      </c>
      <c r="AT140" s="229" t="s">
        <v>177</v>
      </c>
      <c r="AU140" s="229" t="s">
        <v>89</v>
      </c>
      <c r="AY140" s="18" t="s">
        <v>174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8" t="s">
        <v>89</v>
      </c>
      <c r="BK140" s="230">
        <f>ROUND(I140*H140,2)</f>
        <v>0</v>
      </c>
      <c r="BL140" s="18" t="s">
        <v>181</v>
      </c>
      <c r="BM140" s="229" t="s">
        <v>182</v>
      </c>
    </row>
    <row r="141" s="13" customFormat="1">
      <c r="A141" s="13"/>
      <c r="B141" s="231"/>
      <c r="C141" s="232"/>
      <c r="D141" s="233" t="s">
        <v>183</v>
      </c>
      <c r="E141" s="234" t="s">
        <v>1</v>
      </c>
      <c r="F141" s="235" t="s">
        <v>86</v>
      </c>
      <c r="G141" s="232"/>
      <c r="H141" s="236">
        <v>5.5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183</v>
      </c>
      <c r="AU141" s="242" t="s">
        <v>89</v>
      </c>
      <c r="AV141" s="13" t="s">
        <v>89</v>
      </c>
      <c r="AW141" s="13" t="s">
        <v>32</v>
      </c>
      <c r="AX141" s="13" t="s">
        <v>84</v>
      </c>
      <c r="AY141" s="242" t="s">
        <v>174</v>
      </c>
    </row>
    <row r="142" s="2" customFormat="1" ht="24.15" customHeight="1">
      <c r="A142" s="39"/>
      <c r="B142" s="40"/>
      <c r="C142" s="217" t="s">
        <v>89</v>
      </c>
      <c r="D142" s="217" t="s">
        <v>177</v>
      </c>
      <c r="E142" s="218" t="s">
        <v>184</v>
      </c>
      <c r="F142" s="219" t="s">
        <v>185</v>
      </c>
      <c r="G142" s="220" t="s">
        <v>180</v>
      </c>
      <c r="H142" s="221">
        <v>5.5</v>
      </c>
      <c r="I142" s="222"/>
      <c r="J142" s="223">
        <f>ROUND(I142*H142,2)</f>
        <v>0</v>
      </c>
      <c r="K142" s="224"/>
      <c r="L142" s="45"/>
      <c r="M142" s="225" t="s">
        <v>1</v>
      </c>
      <c r="N142" s="226" t="s">
        <v>42</v>
      </c>
      <c r="O142" s="92"/>
      <c r="P142" s="227">
        <f>O142*H142</f>
        <v>0</v>
      </c>
      <c r="Q142" s="227">
        <v>0.00020000000000000001</v>
      </c>
      <c r="R142" s="227">
        <f>Q142*H142</f>
        <v>0.0011000000000000001</v>
      </c>
      <c r="S142" s="227">
        <v>0</v>
      </c>
      <c r="T142" s="22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9" t="s">
        <v>181</v>
      </c>
      <c r="AT142" s="229" t="s">
        <v>177</v>
      </c>
      <c r="AU142" s="229" t="s">
        <v>89</v>
      </c>
      <c r="AY142" s="18" t="s">
        <v>174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8" t="s">
        <v>89</v>
      </c>
      <c r="BK142" s="230">
        <f>ROUND(I142*H142,2)</f>
        <v>0</v>
      </c>
      <c r="BL142" s="18" t="s">
        <v>181</v>
      </c>
      <c r="BM142" s="229" t="s">
        <v>186</v>
      </c>
    </row>
    <row r="143" s="13" customFormat="1">
      <c r="A143" s="13"/>
      <c r="B143" s="231"/>
      <c r="C143" s="232"/>
      <c r="D143" s="233" t="s">
        <v>183</v>
      </c>
      <c r="E143" s="234" t="s">
        <v>1</v>
      </c>
      <c r="F143" s="235" t="s">
        <v>86</v>
      </c>
      <c r="G143" s="232"/>
      <c r="H143" s="236">
        <v>5.5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183</v>
      </c>
      <c r="AU143" s="242" t="s">
        <v>89</v>
      </c>
      <c r="AV143" s="13" t="s">
        <v>89</v>
      </c>
      <c r="AW143" s="13" t="s">
        <v>32</v>
      </c>
      <c r="AX143" s="13" t="s">
        <v>84</v>
      </c>
      <c r="AY143" s="242" t="s">
        <v>174</v>
      </c>
    </row>
    <row r="144" s="2" customFormat="1" ht="49.05" customHeight="1">
      <c r="A144" s="39"/>
      <c r="B144" s="40"/>
      <c r="C144" s="217" t="s">
        <v>187</v>
      </c>
      <c r="D144" s="217" t="s">
        <v>177</v>
      </c>
      <c r="E144" s="218" t="s">
        <v>188</v>
      </c>
      <c r="F144" s="219" t="s">
        <v>189</v>
      </c>
      <c r="G144" s="220" t="s">
        <v>180</v>
      </c>
      <c r="H144" s="221">
        <v>5.5</v>
      </c>
      <c r="I144" s="222"/>
      <c r="J144" s="223">
        <f>ROUND(I144*H144,2)</f>
        <v>0</v>
      </c>
      <c r="K144" s="224"/>
      <c r="L144" s="45"/>
      <c r="M144" s="225" t="s">
        <v>1</v>
      </c>
      <c r="N144" s="226" t="s">
        <v>42</v>
      </c>
      <c r="O144" s="92"/>
      <c r="P144" s="227">
        <f>O144*H144</f>
        <v>0</v>
      </c>
      <c r="Q144" s="227">
        <v>0.012494720000000001</v>
      </c>
      <c r="R144" s="227">
        <f>Q144*H144</f>
        <v>0.068720959999999998</v>
      </c>
      <c r="S144" s="227">
        <v>0</v>
      </c>
      <c r="T144" s="22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9" t="s">
        <v>181</v>
      </c>
      <c r="AT144" s="229" t="s">
        <v>177</v>
      </c>
      <c r="AU144" s="229" t="s">
        <v>89</v>
      </c>
      <c r="AY144" s="18" t="s">
        <v>174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8" t="s">
        <v>89</v>
      </c>
      <c r="BK144" s="230">
        <f>ROUND(I144*H144,2)</f>
        <v>0</v>
      </c>
      <c r="BL144" s="18" t="s">
        <v>181</v>
      </c>
      <c r="BM144" s="229" t="s">
        <v>190</v>
      </c>
    </row>
    <row r="145" s="13" customFormat="1">
      <c r="A145" s="13"/>
      <c r="B145" s="231"/>
      <c r="C145" s="232"/>
      <c r="D145" s="233" t="s">
        <v>183</v>
      </c>
      <c r="E145" s="234" t="s">
        <v>1</v>
      </c>
      <c r="F145" s="235" t="s">
        <v>86</v>
      </c>
      <c r="G145" s="232"/>
      <c r="H145" s="236">
        <v>5.5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183</v>
      </c>
      <c r="AU145" s="242" t="s">
        <v>89</v>
      </c>
      <c r="AV145" s="13" t="s">
        <v>89</v>
      </c>
      <c r="AW145" s="13" t="s">
        <v>32</v>
      </c>
      <c r="AX145" s="13" t="s">
        <v>84</v>
      </c>
      <c r="AY145" s="242" t="s">
        <v>174</v>
      </c>
    </row>
    <row r="146" s="2" customFormat="1" ht="24.15" customHeight="1">
      <c r="A146" s="39"/>
      <c r="B146" s="40"/>
      <c r="C146" s="243" t="s">
        <v>181</v>
      </c>
      <c r="D146" s="243" t="s">
        <v>191</v>
      </c>
      <c r="E146" s="244" t="s">
        <v>192</v>
      </c>
      <c r="F146" s="245" t="s">
        <v>193</v>
      </c>
      <c r="G146" s="246" t="s">
        <v>180</v>
      </c>
      <c r="H146" s="247">
        <v>5.7750000000000004</v>
      </c>
      <c r="I146" s="248"/>
      <c r="J146" s="249">
        <f>ROUND(I146*H146,2)</f>
        <v>0</v>
      </c>
      <c r="K146" s="250"/>
      <c r="L146" s="251"/>
      <c r="M146" s="252" t="s">
        <v>1</v>
      </c>
      <c r="N146" s="253" t="s">
        <v>42</v>
      </c>
      <c r="O146" s="92"/>
      <c r="P146" s="227">
        <f>O146*H146</f>
        <v>0</v>
      </c>
      <c r="Q146" s="227">
        <v>0.0060000000000000001</v>
      </c>
      <c r="R146" s="227">
        <f>Q146*H146</f>
        <v>0.03465</v>
      </c>
      <c r="S146" s="227">
        <v>0</v>
      </c>
      <c r="T146" s="22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9" t="s">
        <v>194</v>
      </c>
      <c r="AT146" s="229" t="s">
        <v>191</v>
      </c>
      <c r="AU146" s="229" t="s">
        <v>89</v>
      </c>
      <c r="AY146" s="18" t="s">
        <v>174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8" t="s">
        <v>89</v>
      </c>
      <c r="BK146" s="230">
        <f>ROUND(I146*H146,2)</f>
        <v>0</v>
      </c>
      <c r="BL146" s="18" t="s">
        <v>181</v>
      </c>
      <c r="BM146" s="229" t="s">
        <v>195</v>
      </c>
    </row>
    <row r="147" s="13" customFormat="1">
      <c r="A147" s="13"/>
      <c r="B147" s="231"/>
      <c r="C147" s="232"/>
      <c r="D147" s="233" t="s">
        <v>183</v>
      </c>
      <c r="E147" s="234" t="s">
        <v>1</v>
      </c>
      <c r="F147" s="235" t="s">
        <v>196</v>
      </c>
      <c r="G147" s="232"/>
      <c r="H147" s="236">
        <v>5.7750000000000004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183</v>
      </c>
      <c r="AU147" s="242" t="s">
        <v>89</v>
      </c>
      <c r="AV147" s="13" t="s">
        <v>89</v>
      </c>
      <c r="AW147" s="13" t="s">
        <v>32</v>
      </c>
      <c r="AX147" s="13" t="s">
        <v>84</v>
      </c>
      <c r="AY147" s="242" t="s">
        <v>174</v>
      </c>
    </row>
    <row r="148" s="2" customFormat="1" ht="37.8" customHeight="1">
      <c r="A148" s="39"/>
      <c r="B148" s="40"/>
      <c r="C148" s="217" t="s">
        <v>197</v>
      </c>
      <c r="D148" s="217" t="s">
        <v>177</v>
      </c>
      <c r="E148" s="218" t="s">
        <v>198</v>
      </c>
      <c r="F148" s="219" t="s">
        <v>199</v>
      </c>
      <c r="G148" s="220" t="s">
        <v>180</v>
      </c>
      <c r="H148" s="221">
        <v>5.5</v>
      </c>
      <c r="I148" s="222"/>
      <c r="J148" s="223">
        <f>ROUND(I148*H148,2)</f>
        <v>0</v>
      </c>
      <c r="K148" s="224"/>
      <c r="L148" s="45"/>
      <c r="M148" s="225" t="s">
        <v>1</v>
      </c>
      <c r="N148" s="226" t="s">
        <v>42</v>
      </c>
      <c r="O148" s="92"/>
      <c r="P148" s="227">
        <f>O148*H148</f>
        <v>0</v>
      </c>
      <c r="Q148" s="227">
        <v>0.00010060000000000001</v>
      </c>
      <c r="R148" s="227">
        <f>Q148*H148</f>
        <v>0.00055330000000000006</v>
      </c>
      <c r="S148" s="227">
        <v>0</v>
      </c>
      <c r="T148" s="22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9" t="s">
        <v>181</v>
      </c>
      <c r="AT148" s="229" t="s">
        <v>177</v>
      </c>
      <c r="AU148" s="229" t="s">
        <v>89</v>
      </c>
      <c r="AY148" s="18" t="s">
        <v>174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8" t="s">
        <v>89</v>
      </c>
      <c r="BK148" s="230">
        <f>ROUND(I148*H148,2)</f>
        <v>0</v>
      </c>
      <c r="BL148" s="18" t="s">
        <v>181</v>
      </c>
      <c r="BM148" s="229" t="s">
        <v>200</v>
      </c>
    </row>
    <row r="149" s="2" customFormat="1" ht="16.5" customHeight="1">
      <c r="A149" s="39"/>
      <c r="B149" s="40"/>
      <c r="C149" s="217" t="s">
        <v>175</v>
      </c>
      <c r="D149" s="217" t="s">
        <v>177</v>
      </c>
      <c r="E149" s="218" t="s">
        <v>201</v>
      </c>
      <c r="F149" s="219" t="s">
        <v>202</v>
      </c>
      <c r="G149" s="220" t="s">
        <v>180</v>
      </c>
      <c r="H149" s="221">
        <v>76</v>
      </c>
      <c r="I149" s="222"/>
      <c r="J149" s="223">
        <f>ROUND(I149*H149,2)</f>
        <v>0</v>
      </c>
      <c r="K149" s="224"/>
      <c r="L149" s="45"/>
      <c r="M149" s="225" t="s">
        <v>1</v>
      </c>
      <c r="N149" s="226" t="s">
        <v>42</v>
      </c>
      <c r="O149" s="92"/>
      <c r="P149" s="227">
        <f>O149*H149</f>
        <v>0</v>
      </c>
      <c r="Q149" s="227">
        <v>0.012999999999999999</v>
      </c>
      <c r="R149" s="227">
        <f>Q149*H149</f>
        <v>0.98799999999999999</v>
      </c>
      <c r="S149" s="227">
        <v>0</v>
      </c>
      <c r="T149" s="22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9" t="s">
        <v>181</v>
      </c>
      <c r="AT149" s="229" t="s">
        <v>177</v>
      </c>
      <c r="AU149" s="229" t="s">
        <v>89</v>
      </c>
      <c r="AY149" s="18" t="s">
        <v>174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8" t="s">
        <v>89</v>
      </c>
      <c r="BK149" s="230">
        <f>ROUND(I149*H149,2)</f>
        <v>0</v>
      </c>
      <c r="BL149" s="18" t="s">
        <v>181</v>
      </c>
      <c r="BM149" s="229" t="s">
        <v>203</v>
      </c>
    </row>
    <row r="150" s="14" customFormat="1">
      <c r="A150" s="14"/>
      <c r="B150" s="254"/>
      <c r="C150" s="255"/>
      <c r="D150" s="233" t="s">
        <v>183</v>
      </c>
      <c r="E150" s="256" t="s">
        <v>1</v>
      </c>
      <c r="F150" s="257" t="s">
        <v>204</v>
      </c>
      <c r="G150" s="255"/>
      <c r="H150" s="256" t="s">
        <v>1</v>
      </c>
      <c r="I150" s="258"/>
      <c r="J150" s="255"/>
      <c r="K150" s="255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183</v>
      </c>
      <c r="AU150" s="263" t="s">
        <v>89</v>
      </c>
      <c r="AV150" s="14" t="s">
        <v>84</v>
      </c>
      <c r="AW150" s="14" t="s">
        <v>32</v>
      </c>
      <c r="AX150" s="14" t="s">
        <v>76</v>
      </c>
      <c r="AY150" s="263" t="s">
        <v>174</v>
      </c>
    </row>
    <row r="151" s="13" customFormat="1">
      <c r="A151" s="13"/>
      <c r="B151" s="231"/>
      <c r="C151" s="232"/>
      <c r="D151" s="233" t="s">
        <v>183</v>
      </c>
      <c r="E151" s="234" t="s">
        <v>1</v>
      </c>
      <c r="F151" s="235" t="s">
        <v>94</v>
      </c>
      <c r="G151" s="232"/>
      <c r="H151" s="236">
        <v>76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183</v>
      </c>
      <c r="AU151" s="242" t="s">
        <v>89</v>
      </c>
      <c r="AV151" s="13" t="s">
        <v>89</v>
      </c>
      <c r="AW151" s="13" t="s">
        <v>32</v>
      </c>
      <c r="AX151" s="13" t="s">
        <v>84</v>
      </c>
      <c r="AY151" s="242" t="s">
        <v>174</v>
      </c>
    </row>
    <row r="152" s="2" customFormat="1" ht="16.5" customHeight="1">
      <c r="A152" s="39"/>
      <c r="B152" s="40"/>
      <c r="C152" s="217" t="s">
        <v>205</v>
      </c>
      <c r="D152" s="217" t="s">
        <v>177</v>
      </c>
      <c r="E152" s="218" t="s">
        <v>206</v>
      </c>
      <c r="F152" s="219" t="s">
        <v>207</v>
      </c>
      <c r="G152" s="220" t="s">
        <v>180</v>
      </c>
      <c r="H152" s="221">
        <v>76</v>
      </c>
      <c r="I152" s="222"/>
      <c r="J152" s="223">
        <f>ROUND(I152*H152,2)</f>
        <v>0</v>
      </c>
      <c r="K152" s="224"/>
      <c r="L152" s="45"/>
      <c r="M152" s="225" t="s">
        <v>1</v>
      </c>
      <c r="N152" s="226" t="s">
        <v>42</v>
      </c>
      <c r="O152" s="92"/>
      <c r="P152" s="227">
        <f>O152*H152</f>
        <v>0</v>
      </c>
      <c r="Q152" s="227">
        <v>0.012999999999999999</v>
      </c>
      <c r="R152" s="227">
        <f>Q152*H152</f>
        <v>0.98799999999999999</v>
      </c>
      <c r="S152" s="227">
        <v>0</v>
      </c>
      <c r="T152" s="22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9" t="s">
        <v>181</v>
      </c>
      <c r="AT152" s="229" t="s">
        <v>177</v>
      </c>
      <c r="AU152" s="229" t="s">
        <v>89</v>
      </c>
      <c r="AY152" s="18" t="s">
        <v>174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8" t="s">
        <v>89</v>
      </c>
      <c r="BK152" s="230">
        <f>ROUND(I152*H152,2)</f>
        <v>0</v>
      </c>
      <c r="BL152" s="18" t="s">
        <v>181</v>
      </c>
      <c r="BM152" s="229" t="s">
        <v>208</v>
      </c>
    </row>
    <row r="153" s="14" customFormat="1">
      <c r="A153" s="14"/>
      <c r="B153" s="254"/>
      <c r="C153" s="255"/>
      <c r="D153" s="233" t="s">
        <v>183</v>
      </c>
      <c r="E153" s="256" t="s">
        <v>1</v>
      </c>
      <c r="F153" s="257" t="s">
        <v>209</v>
      </c>
      <c r="G153" s="255"/>
      <c r="H153" s="256" t="s">
        <v>1</v>
      </c>
      <c r="I153" s="258"/>
      <c r="J153" s="255"/>
      <c r="K153" s="255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89</v>
      </c>
      <c r="AV153" s="14" t="s">
        <v>84</v>
      </c>
      <c r="AW153" s="14" t="s">
        <v>32</v>
      </c>
      <c r="AX153" s="14" t="s">
        <v>76</v>
      </c>
      <c r="AY153" s="263" t="s">
        <v>174</v>
      </c>
    </row>
    <row r="154" s="13" customFormat="1">
      <c r="A154" s="13"/>
      <c r="B154" s="231"/>
      <c r="C154" s="232"/>
      <c r="D154" s="233" t="s">
        <v>183</v>
      </c>
      <c r="E154" s="234" t="s">
        <v>1</v>
      </c>
      <c r="F154" s="235" t="s">
        <v>94</v>
      </c>
      <c r="G154" s="232"/>
      <c r="H154" s="236">
        <v>76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183</v>
      </c>
      <c r="AU154" s="242" t="s">
        <v>89</v>
      </c>
      <c r="AV154" s="13" t="s">
        <v>89</v>
      </c>
      <c r="AW154" s="13" t="s">
        <v>32</v>
      </c>
      <c r="AX154" s="13" t="s">
        <v>84</v>
      </c>
      <c r="AY154" s="242" t="s">
        <v>174</v>
      </c>
    </row>
    <row r="155" s="2" customFormat="1" ht="16.5" customHeight="1">
      <c r="A155" s="39"/>
      <c r="B155" s="40"/>
      <c r="C155" s="217" t="s">
        <v>194</v>
      </c>
      <c r="D155" s="217" t="s">
        <v>177</v>
      </c>
      <c r="E155" s="218" t="s">
        <v>210</v>
      </c>
      <c r="F155" s="219" t="s">
        <v>211</v>
      </c>
      <c r="G155" s="220" t="s">
        <v>212</v>
      </c>
      <c r="H155" s="221">
        <v>60</v>
      </c>
      <c r="I155" s="222"/>
      <c r="J155" s="223">
        <f>ROUND(I155*H155,2)</f>
        <v>0</v>
      </c>
      <c r="K155" s="224"/>
      <c r="L155" s="45"/>
      <c r="M155" s="225" t="s">
        <v>1</v>
      </c>
      <c r="N155" s="226" t="s">
        <v>42</v>
      </c>
      <c r="O155" s="92"/>
      <c r="P155" s="227">
        <f>O155*H155</f>
        <v>0</v>
      </c>
      <c r="Q155" s="227">
        <v>0.0012999999999999999</v>
      </c>
      <c r="R155" s="227">
        <f>Q155*H155</f>
        <v>0.078</v>
      </c>
      <c r="S155" s="227">
        <v>0</v>
      </c>
      <c r="T155" s="22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9" t="s">
        <v>181</v>
      </c>
      <c r="AT155" s="229" t="s">
        <v>177</v>
      </c>
      <c r="AU155" s="229" t="s">
        <v>89</v>
      </c>
      <c r="AY155" s="18" t="s">
        <v>174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8" t="s">
        <v>89</v>
      </c>
      <c r="BK155" s="230">
        <f>ROUND(I155*H155,2)</f>
        <v>0</v>
      </c>
      <c r="BL155" s="18" t="s">
        <v>181</v>
      </c>
      <c r="BM155" s="229" t="s">
        <v>213</v>
      </c>
    </row>
    <row r="156" s="14" customFormat="1">
      <c r="A156" s="14"/>
      <c r="B156" s="254"/>
      <c r="C156" s="255"/>
      <c r="D156" s="233" t="s">
        <v>183</v>
      </c>
      <c r="E156" s="256" t="s">
        <v>1</v>
      </c>
      <c r="F156" s="257" t="s">
        <v>214</v>
      </c>
      <c r="G156" s="255"/>
      <c r="H156" s="256" t="s">
        <v>1</v>
      </c>
      <c r="I156" s="258"/>
      <c r="J156" s="255"/>
      <c r="K156" s="255"/>
      <c r="L156" s="259"/>
      <c r="M156" s="260"/>
      <c r="N156" s="261"/>
      <c r="O156" s="261"/>
      <c r="P156" s="261"/>
      <c r="Q156" s="261"/>
      <c r="R156" s="261"/>
      <c r="S156" s="261"/>
      <c r="T156" s="26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3" t="s">
        <v>183</v>
      </c>
      <c r="AU156" s="263" t="s">
        <v>89</v>
      </c>
      <c r="AV156" s="14" t="s">
        <v>84</v>
      </c>
      <c r="AW156" s="14" t="s">
        <v>32</v>
      </c>
      <c r="AX156" s="14" t="s">
        <v>76</v>
      </c>
      <c r="AY156" s="263" t="s">
        <v>174</v>
      </c>
    </row>
    <row r="157" s="13" customFormat="1">
      <c r="A157" s="13"/>
      <c r="B157" s="231"/>
      <c r="C157" s="232"/>
      <c r="D157" s="233" t="s">
        <v>183</v>
      </c>
      <c r="E157" s="234" t="s">
        <v>1</v>
      </c>
      <c r="F157" s="235" t="s">
        <v>215</v>
      </c>
      <c r="G157" s="232"/>
      <c r="H157" s="236">
        <v>60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183</v>
      </c>
      <c r="AU157" s="242" t="s">
        <v>89</v>
      </c>
      <c r="AV157" s="13" t="s">
        <v>89</v>
      </c>
      <c r="AW157" s="13" t="s">
        <v>32</v>
      </c>
      <c r="AX157" s="13" t="s">
        <v>84</v>
      </c>
      <c r="AY157" s="242" t="s">
        <v>174</v>
      </c>
    </row>
    <row r="158" s="2" customFormat="1" ht="16.5" customHeight="1">
      <c r="A158" s="39"/>
      <c r="B158" s="40"/>
      <c r="C158" s="217" t="s">
        <v>216</v>
      </c>
      <c r="D158" s="217" t="s">
        <v>177</v>
      </c>
      <c r="E158" s="218" t="s">
        <v>217</v>
      </c>
      <c r="F158" s="219" t="s">
        <v>218</v>
      </c>
      <c r="G158" s="220" t="s">
        <v>212</v>
      </c>
      <c r="H158" s="221">
        <v>45</v>
      </c>
      <c r="I158" s="222"/>
      <c r="J158" s="223">
        <f>ROUND(I158*H158,2)</f>
        <v>0</v>
      </c>
      <c r="K158" s="224"/>
      <c r="L158" s="45"/>
      <c r="M158" s="225" t="s">
        <v>1</v>
      </c>
      <c r="N158" s="226" t="s">
        <v>42</v>
      </c>
      <c r="O158" s="92"/>
      <c r="P158" s="227">
        <f>O158*H158</f>
        <v>0</v>
      </c>
      <c r="Q158" s="227">
        <v>0.0012999999999999999</v>
      </c>
      <c r="R158" s="227">
        <f>Q158*H158</f>
        <v>0.058499999999999996</v>
      </c>
      <c r="S158" s="227">
        <v>0</v>
      </c>
      <c r="T158" s="22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9" t="s">
        <v>181</v>
      </c>
      <c r="AT158" s="229" t="s">
        <v>177</v>
      </c>
      <c r="AU158" s="229" t="s">
        <v>89</v>
      </c>
      <c r="AY158" s="18" t="s">
        <v>174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8" t="s">
        <v>89</v>
      </c>
      <c r="BK158" s="230">
        <f>ROUND(I158*H158,2)</f>
        <v>0</v>
      </c>
      <c r="BL158" s="18" t="s">
        <v>181</v>
      </c>
      <c r="BM158" s="229" t="s">
        <v>219</v>
      </c>
    </row>
    <row r="159" s="14" customFormat="1">
      <c r="A159" s="14"/>
      <c r="B159" s="254"/>
      <c r="C159" s="255"/>
      <c r="D159" s="233" t="s">
        <v>183</v>
      </c>
      <c r="E159" s="256" t="s">
        <v>1</v>
      </c>
      <c r="F159" s="257" t="s">
        <v>220</v>
      </c>
      <c r="G159" s="255"/>
      <c r="H159" s="256" t="s">
        <v>1</v>
      </c>
      <c r="I159" s="258"/>
      <c r="J159" s="255"/>
      <c r="K159" s="255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89</v>
      </c>
      <c r="AV159" s="14" t="s">
        <v>84</v>
      </c>
      <c r="AW159" s="14" t="s">
        <v>32</v>
      </c>
      <c r="AX159" s="14" t="s">
        <v>76</v>
      </c>
      <c r="AY159" s="263" t="s">
        <v>174</v>
      </c>
    </row>
    <row r="160" s="13" customFormat="1">
      <c r="A160" s="13"/>
      <c r="B160" s="231"/>
      <c r="C160" s="232"/>
      <c r="D160" s="233" t="s">
        <v>183</v>
      </c>
      <c r="E160" s="234" t="s">
        <v>1</v>
      </c>
      <c r="F160" s="235" t="s">
        <v>221</v>
      </c>
      <c r="G160" s="232"/>
      <c r="H160" s="236">
        <v>45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183</v>
      </c>
      <c r="AU160" s="242" t="s">
        <v>89</v>
      </c>
      <c r="AV160" s="13" t="s">
        <v>89</v>
      </c>
      <c r="AW160" s="13" t="s">
        <v>32</v>
      </c>
      <c r="AX160" s="13" t="s">
        <v>84</v>
      </c>
      <c r="AY160" s="242" t="s">
        <v>174</v>
      </c>
    </row>
    <row r="161" s="2" customFormat="1" ht="24.15" customHeight="1">
      <c r="A161" s="39"/>
      <c r="B161" s="40"/>
      <c r="C161" s="217" t="s">
        <v>222</v>
      </c>
      <c r="D161" s="217" t="s">
        <v>177</v>
      </c>
      <c r="E161" s="218" t="s">
        <v>223</v>
      </c>
      <c r="F161" s="219" t="s">
        <v>224</v>
      </c>
      <c r="G161" s="220" t="s">
        <v>180</v>
      </c>
      <c r="H161" s="221">
        <v>5.5</v>
      </c>
      <c r="I161" s="222"/>
      <c r="J161" s="223">
        <f>ROUND(I161*H161,2)</f>
        <v>0</v>
      </c>
      <c r="K161" s="224"/>
      <c r="L161" s="45"/>
      <c r="M161" s="225" t="s">
        <v>1</v>
      </c>
      <c r="N161" s="226" t="s">
        <v>42</v>
      </c>
      <c r="O161" s="92"/>
      <c r="P161" s="227">
        <f>O161*H161</f>
        <v>0</v>
      </c>
      <c r="Q161" s="227">
        <v>0.0028500000000000001</v>
      </c>
      <c r="R161" s="227">
        <f>Q161*H161</f>
        <v>0.015675000000000001</v>
      </c>
      <c r="S161" s="227">
        <v>0</v>
      </c>
      <c r="T161" s="22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9" t="s">
        <v>181</v>
      </c>
      <c r="AT161" s="229" t="s">
        <v>177</v>
      </c>
      <c r="AU161" s="229" t="s">
        <v>89</v>
      </c>
      <c r="AY161" s="18" t="s">
        <v>174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8" t="s">
        <v>89</v>
      </c>
      <c r="BK161" s="230">
        <f>ROUND(I161*H161,2)</f>
        <v>0</v>
      </c>
      <c r="BL161" s="18" t="s">
        <v>181</v>
      </c>
      <c r="BM161" s="229" t="s">
        <v>225</v>
      </c>
    </row>
    <row r="162" s="14" customFormat="1">
      <c r="A162" s="14"/>
      <c r="B162" s="254"/>
      <c r="C162" s="255"/>
      <c r="D162" s="233" t="s">
        <v>183</v>
      </c>
      <c r="E162" s="256" t="s">
        <v>1</v>
      </c>
      <c r="F162" s="257" t="s">
        <v>87</v>
      </c>
      <c r="G162" s="255"/>
      <c r="H162" s="256" t="s">
        <v>1</v>
      </c>
      <c r="I162" s="258"/>
      <c r="J162" s="255"/>
      <c r="K162" s="255"/>
      <c r="L162" s="259"/>
      <c r="M162" s="260"/>
      <c r="N162" s="261"/>
      <c r="O162" s="261"/>
      <c r="P162" s="261"/>
      <c r="Q162" s="261"/>
      <c r="R162" s="261"/>
      <c r="S162" s="261"/>
      <c r="T162" s="26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3" t="s">
        <v>183</v>
      </c>
      <c r="AU162" s="263" t="s">
        <v>89</v>
      </c>
      <c r="AV162" s="14" t="s">
        <v>84</v>
      </c>
      <c r="AW162" s="14" t="s">
        <v>32</v>
      </c>
      <c r="AX162" s="14" t="s">
        <v>76</v>
      </c>
      <c r="AY162" s="263" t="s">
        <v>174</v>
      </c>
    </row>
    <row r="163" s="13" customFormat="1">
      <c r="A163" s="13"/>
      <c r="B163" s="231"/>
      <c r="C163" s="232"/>
      <c r="D163" s="233" t="s">
        <v>183</v>
      </c>
      <c r="E163" s="234" t="s">
        <v>86</v>
      </c>
      <c r="F163" s="235" t="s">
        <v>88</v>
      </c>
      <c r="G163" s="232"/>
      <c r="H163" s="236">
        <v>5.5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183</v>
      </c>
      <c r="AU163" s="242" t="s">
        <v>89</v>
      </c>
      <c r="AV163" s="13" t="s">
        <v>89</v>
      </c>
      <c r="AW163" s="13" t="s">
        <v>32</v>
      </c>
      <c r="AX163" s="13" t="s">
        <v>84</v>
      </c>
      <c r="AY163" s="242" t="s">
        <v>174</v>
      </c>
    </row>
    <row r="164" s="2" customFormat="1" ht="16.5" customHeight="1">
      <c r="A164" s="39"/>
      <c r="B164" s="40"/>
      <c r="C164" s="217" t="s">
        <v>226</v>
      </c>
      <c r="D164" s="217" t="s">
        <v>177</v>
      </c>
      <c r="E164" s="218" t="s">
        <v>227</v>
      </c>
      <c r="F164" s="219" t="s">
        <v>228</v>
      </c>
      <c r="G164" s="220" t="s">
        <v>180</v>
      </c>
      <c r="H164" s="221">
        <v>487.382</v>
      </c>
      <c r="I164" s="222"/>
      <c r="J164" s="223">
        <f>ROUND(I164*H164,2)</f>
        <v>0</v>
      </c>
      <c r="K164" s="224"/>
      <c r="L164" s="45"/>
      <c r="M164" s="225" t="s">
        <v>1</v>
      </c>
      <c r="N164" s="226" t="s">
        <v>42</v>
      </c>
      <c r="O164" s="92"/>
      <c r="P164" s="227">
        <f>O164*H164</f>
        <v>0</v>
      </c>
      <c r="Q164" s="227">
        <v>0.000263</v>
      </c>
      <c r="R164" s="227">
        <f>Q164*H164</f>
        <v>0.12818146599999999</v>
      </c>
      <c r="S164" s="227">
        <v>0</v>
      </c>
      <c r="T164" s="22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9" t="s">
        <v>181</v>
      </c>
      <c r="AT164" s="229" t="s">
        <v>177</v>
      </c>
      <c r="AU164" s="229" t="s">
        <v>89</v>
      </c>
      <c r="AY164" s="18" t="s">
        <v>174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8" t="s">
        <v>89</v>
      </c>
      <c r="BK164" s="230">
        <f>ROUND(I164*H164,2)</f>
        <v>0</v>
      </c>
      <c r="BL164" s="18" t="s">
        <v>181</v>
      </c>
      <c r="BM164" s="229" t="s">
        <v>229</v>
      </c>
    </row>
    <row r="165" s="13" customFormat="1">
      <c r="A165" s="13"/>
      <c r="B165" s="231"/>
      <c r="C165" s="232"/>
      <c r="D165" s="233" t="s">
        <v>183</v>
      </c>
      <c r="E165" s="234" t="s">
        <v>1</v>
      </c>
      <c r="F165" s="235" t="s">
        <v>230</v>
      </c>
      <c r="G165" s="232"/>
      <c r="H165" s="236">
        <v>487.382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183</v>
      </c>
      <c r="AU165" s="242" t="s">
        <v>89</v>
      </c>
      <c r="AV165" s="13" t="s">
        <v>89</v>
      </c>
      <c r="AW165" s="13" t="s">
        <v>32</v>
      </c>
      <c r="AX165" s="13" t="s">
        <v>84</v>
      </c>
      <c r="AY165" s="242" t="s">
        <v>174</v>
      </c>
    </row>
    <row r="166" s="2" customFormat="1" ht="24.15" customHeight="1">
      <c r="A166" s="39"/>
      <c r="B166" s="40"/>
      <c r="C166" s="217" t="s">
        <v>8</v>
      </c>
      <c r="D166" s="217" t="s">
        <v>177</v>
      </c>
      <c r="E166" s="218" t="s">
        <v>231</v>
      </c>
      <c r="F166" s="219" t="s">
        <v>232</v>
      </c>
      <c r="G166" s="220" t="s">
        <v>180</v>
      </c>
      <c r="H166" s="221">
        <v>146.215</v>
      </c>
      <c r="I166" s="222"/>
      <c r="J166" s="223">
        <f>ROUND(I166*H166,2)</f>
        <v>0</v>
      </c>
      <c r="K166" s="224"/>
      <c r="L166" s="45"/>
      <c r="M166" s="225" t="s">
        <v>1</v>
      </c>
      <c r="N166" s="226" t="s">
        <v>42</v>
      </c>
      <c r="O166" s="92"/>
      <c r="P166" s="227">
        <f>O166*H166</f>
        <v>0</v>
      </c>
      <c r="Q166" s="227">
        <v>0.020480000000000002</v>
      </c>
      <c r="R166" s="227">
        <f>Q166*H166</f>
        <v>2.9944832000000003</v>
      </c>
      <c r="S166" s="227">
        <v>0</v>
      </c>
      <c r="T166" s="22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9" t="s">
        <v>181</v>
      </c>
      <c r="AT166" s="229" t="s">
        <v>177</v>
      </c>
      <c r="AU166" s="229" t="s">
        <v>89</v>
      </c>
      <c r="AY166" s="18" t="s">
        <v>174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8" t="s">
        <v>89</v>
      </c>
      <c r="BK166" s="230">
        <f>ROUND(I166*H166,2)</f>
        <v>0</v>
      </c>
      <c r="BL166" s="18" t="s">
        <v>181</v>
      </c>
      <c r="BM166" s="229" t="s">
        <v>233</v>
      </c>
    </row>
    <row r="167" s="13" customFormat="1">
      <c r="A167" s="13"/>
      <c r="B167" s="231"/>
      <c r="C167" s="232"/>
      <c r="D167" s="233" t="s">
        <v>183</v>
      </c>
      <c r="E167" s="234" t="s">
        <v>1</v>
      </c>
      <c r="F167" s="235" t="s">
        <v>234</v>
      </c>
      <c r="G167" s="232"/>
      <c r="H167" s="236">
        <v>146.215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183</v>
      </c>
      <c r="AU167" s="242" t="s">
        <v>89</v>
      </c>
      <c r="AV167" s="13" t="s">
        <v>89</v>
      </c>
      <c r="AW167" s="13" t="s">
        <v>32</v>
      </c>
      <c r="AX167" s="13" t="s">
        <v>84</v>
      </c>
      <c r="AY167" s="242" t="s">
        <v>174</v>
      </c>
    </row>
    <row r="168" s="2" customFormat="1" ht="24.15" customHeight="1">
      <c r="A168" s="39"/>
      <c r="B168" s="40"/>
      <c r="C168" s="217" t="s">
        <v>235</v>
      </c>
      <c r="D168" s="217" t="s">
        <v>177</v>
      </c>
      <c r="E168" s="218" t="s">
        <v>236</v>
      </c>
      <c r="F168" s="219" t="s">
        <v>237</v>
      </c>
      <c r="G168" s="220" t="s">
        <v>180</v>
      </c>
      <c r="H168" s="221">
        <v>287.05599999999998</v>
      </c>
      <c r="I168" s="222"/>
      <c r="J168" s="223">
        <f>ROUND(I168*H168,2)</f>
        <v>0</v>
      </c>
      <c r="K168" s="224"/>
      <c r="L168" s="45"/>
      <c r="M168" s="225" t="s">
        <v>1</v>
      </c>
      <c r="N168" s="226" t="s">
        <v>42</v>
      </c>
      <c r="O168" s="92"/>
      <c r="P168" s="227">
        <f>O168*H168</f>
        <v>0</v>
      </c>
      <c r="Q168" s="227">
        <v>0.0083000000000000001</v>
      </c>
      <c r="R168" s="227">
        <f>Q168*H168</f>
        <v>2.3825647999999999</v>
      </c>
      <c r="S168" s="227">
        <v>0</v>
      </c>
      <c r="T168" s="22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9" t="s">
        <v>181</v>
      </c>
      <c r="AT168" s="229" t="s">
        <v>177</v>
      </c>
      <c r="AU168" s="229" t="s">
        <v>89</v>
      </c>
      <c r="AY168" s="18" t="s">
        <v>174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8" t="s">
        <v>89</v>
      </c>
      <c r="BK168" s="230">
        <f>ROUND(I168*H168,2)</f>
        <v>0</v>
      </c>
      <c r="BL168" s="18" t="s">
        <v>181</v>
      </c>
      <c r="BM168" s="229" t="s">
        <v>238</v>
      </c>
    </row>
    <row r="169" s="13" customFormat="1">
      <c r="A169" s="13"/>
      <c r="B169" s="231"/>
      <c r="C169" s="232"/>
      <c r="D169" s="233" t="s">
        <v>183</v>
      </c>
      <c r="E169" s="234" t="s">
        <v>1</v>
      </c>
      <c r="F169" s="235" t="s">
        <v>239</v>
      </c>
      <c r="G169" s="232"/>
      <c r="H169" s="236">
        <v>287.05599999999998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183</v>
      </c>
      <c r="AU169" s="242" t="s">
        <v>89</v>
      </c>
      <c r="AV169" s="13" t="s">
        <v>89</v>
      </c>
      <c r="AW169" s="13" t="s">
        <v>32</v>
      </c>
      <c r="AX169" s="13" t="s">
        <v>84</v>
      </c>
      <c r="AY169" s="242" t="s">
        <v>174</v>
      </c>
    </row>
    <row r="170" s="2" customFormat="1" ht="24.15" customHeight="1">
      <c r="A170" s="39"/>
      <c r="B170" s="40"/>
      <c r="C170" s="217" t="s">
        <v>240</v>
      </c>
      <c r="D170" s="217" t="s">
        <v>177</v>
      </c>
      <c r="E170" s="218" t="s">
        <v>241</v>
      </c>
      <c r="F170" s="219" t="s">
        <v>242</v>
      </c>
      <c r="G170" s="220" t="s">
        <v>180</v>
      </c>
      <c r="H170" s="221">
        <v>122.45</v>
      </c>
      <c r="I170" s="222"/>
      <c r="J170" s="223">
        <f>ROUND(I170*H170,2)</f>
        <v>0</v>
      </c>
      <c r="K170" s="224"/>
      <c r="L170" s="45"/>
      <c r="M170" s="225" t="s">
        <v>1</v>
      </c>
      <c r="N170" s="226" t="s">
        <v>42</v>
      </c>
      <c r="O170" s="92"/>
      <c r="P170" s="227">
        <f>O170*H170</f>
        <v>0</v>
      </c>
      <c r="Q170" s="227">
        <v>0.0043839999999999999</v>
      </c>
      <c r="R170" s="227">
        <f>Q170*H170</f>
        <v>0.53682079999999999</v>
      </c>
      <c r="S170" s="227">
        <v>0</v>
      </c>
      <c r="T170" s="22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9" t="s">
        <v>181</v>
      </c>
      <c r="AT170" s="229" t="s">
        <v>177</v>
      </c>
      <c r="AU170" s="229" t="s">
        <v>89</v>
      </c>
      <c r="AY170" s="18" t="s">
        <v>174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8" t="s">
        <v>89</v>
      </c>
      <c r="BK170" s="230">
        <f>ROUND(I170*H170,2)</f>
        <v>0</v>
      </c>
      <c r="BL170" s="18" t="s">
        <v>181</v>
      </c>
      <c r="BM170" s="229" t="s">
        <v>243</v>
      </c>
    </row>
    <row r="171" s="13" customFormat="1">
      <c r="A171" s="13"/>
      <c r="B171" s="231"/>
      <c r="C171" s="232"/>
      <c r="D171" s="233" t="s">
        <v>183</v>
      </c>
      <c r="E171" s="234" t="s">
        <v>1</v>
      </c>
      <c r="F171" s="235" t="s">
        <v>244</v>
      </c>
      <c r="G171" s="232"/>
      <c r="H171" s="236">
        <v>122.45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183</v>
      </c>
      <c r="AU171" s="242" t="s">
        <v>89</v>
      </c>
      <c r="AV171" s="13" t="s">
        <v>89</v>
      </c>
      <c r="AW171" s="13" t="s">
        <v>32</v>
      </c>
      <c r="AX171" s="13" t="s">
        <v>84</v>
      </c>
      <c r="AY171" s="242" t="s">
        <v>174</v>
      </c>
    </row>
    <row r="172" s="2" customFormat="1" ht="24.15" customHeight="1">
      <c r="A172" s="39"/>
      <c r="B172" s="40"/>
      <c r="C172" s="217" t="s">
        <v>245</v>
      </c>
      <c r="D172" s="217" t="s">
        <v>177</v>
      </c>
      <c r="E172" s="218" t="s">
        <v>246</v>
      </c>
      <c r="F172" s="219" t="s">
        <v>247</v>
      </c>
      <c r="G172" s="220" t="s">
        <v>212</v>
      </c>
      <c r="H172" s="221">
        <v>279.01999999999998</v>
      </c>
      <c r="I172" s="222"/>
      <c r="J172" s="223">
        <f>ROUND(I172*H172,2)</f>
        <v>0</v>
      </c>
      <c r="K172" s="224"/>
      <c r="L172" s="45"/>
      <c r="M172" s="225" t="s">
        <v>1</v>
      </c>
      <c r="N172" s="226" t="s">
        <v>42</v>
      </c>
      <c r="O172" s="92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9" t="s">
        <v>181</v>
      </c>
      <c r="AT172" s="229" t="s">
        <v>177</v>
      </c>
      <c r="AU172" s="229" t="s">
        <v>89</v>
      </c>
      <c r="AY172" s="18" t="s">
        <v>174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8" t="s">
        <v>89</v>
      </c>
      <c r="BK172" s="230">
        <f>ROUND(I172*H172,2)</f>
        <v>0</v>
      </c>
      <c r="BL172" s="18" t="s">
        <v>181</v>
      </c>
      <c r="BM172" s="229" t="s">
        <v>248</v>
      </c>
    </row>
    <row r="173" s="14" customFormat="1">
      <c r="A173" s="14"/>
      <c r="B173" s="254"/>
      <c r="C173" s="255"/>
      <c r="D173" s="233" t="s">
        <v>183</v>
      </c>
      <c r="E173" s="256" t="s">
        <v>1</v>
      </c>
      <c r="F173" s="257" t="s">
        <v>249</v>
      </c>
      <c r="G173" s="255"/>
      <c r="H173" s="256" t="s">
        <v>1</v>
      </c>
      <c r="I173" s="258"/>
      <c r="J173" s="255"/>
      <c r="K173" s="255"/>
      <c r="L173" s="259"/>
      <c r="M173" s="260"/>
      <c r="N173" s="261"/>
      <c r="O173" s="261"/>
      <c r="P173" s="261"/>
      <c r="Q173" s="261"/>
      <c r="R173" s="261"/>
      <c r="S173" s="261"/>
      <c r="T173" s="26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3" t="s">
        <v>183</v>
      </c>
      <c r="AU173" s="263" t="s">
        <v>89</v>
      </c>
      <c r="AV173" s="14" t="s">
        <v>84</v>
      </c>
      <c r="AW173" s="14" t="s">
        <v>32</v>
      </c>
      <c r="AX173" s="14" t="s">
        <v>76</v>
      </c>
      <c r="AY173" s="263" t="s">
        <v>174</v>
      </c>
    </row>
    <row r="174" s="13" customFormat="1">
      <c r="A174" s="13"/>
      <c r="B174" s="231"/>
      <c r="C174" s="232"/>
      <c r="D174" s="233" t="s">
        <v>183</v>
      </c>
      <c r="E174" s="234" t="s">
        <v>1</v>
      </c>
      <c r="F174" s="235" t="s">
        <v>250</v>
      </c>
      <c r="G174" s="232"/>
      <c r="H174" s="236">
        <v>176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183</v>
      </c>
      <c r="AU174" s="242" t="s">
        <v>89</v>
      </c>
      <c r="AV174" s="13" t="s">
        <v>89</v>
      </c>
      <c r="AW174" s="13" t="s">
        <v>32</v>
      </c>
      <c r="AX174" s="13" t="s">
        <v>76</v>
      </c>
      <c r="AY174" s="242" t="s">
        <v>174</v>
      </c>
    </row>
    <row r="175" s="14" customFormat="1">
      <c r="A175" s="14"/>
      <c r="B175" s="254"/>
      <c r="C175" s="255"/>
      <c r="D175" s="233" t="s">
        <v>183</v>
      </c>
      <c r="E175" s="256" t="s">
        <v>1</v>
      </c>
      <c r="F175" s="257" t="s">
        <v>251</v>
      </c>
      <c r="G175" s="255"/>
      <c r="H175" s="256" t="s">
        <v>1</v>
      </c>
      <c r="I175" s="258"/>
      <c r="J175" s="255"/>
      <c r="K175" s="255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89</v>
      </c>
      <c r="AV175" s="14" t="s">
        <v>84</v>
      </c>
      <c r="AW175" s="14" t="s">
        <v>32</v>
      </c>
      <c r="AX175" s="14" t="s">
        <v>76</v>
      </c>
      <c r="AY175" s="263" t="s">
        <v>174</v>
      </c>
    </row>
    <row r="176" s="13" customFormat="1">
      <c r="A176" s="13"/>
      <c r="B176" s="231"/>
      <c r="C176" s="232"/>
      <c r="D176" s="233" t="s">
        <v>183</v>
      </c>
      <c r="E176" s="234" t="s">
        <v>1</v>
      </c>
      <c r="F176" s="235" t="s">
        <v>120</v>
      </c>
      <c r="G176" s="232"/>
      <c r="H176" s="236">
        <v>103.02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183</v>
      </c>
      <c r="AU176" s="242" t="s">
        <v>89</v>
      </c>
      <c r="AV176" s="13" t="s">
        <v>89</v>
      </c>
      <c r="AW176" s="13" t="s">
        <v>32</v>
      </c>
      <c r="AX176" s="13" t="s">
        <v>76</v>
      </c>
      <c r="AY176" s="242" t="s">
        <v>174</v>
      </c>
    </row>
    <row r="177" s="15" customFormat="1">
      <c r="A177" s="15"/>
      <c r="B177" s="264"/>
      <c r="C177" s="265"/>
      <c r="D177" s="233" t="s">
        <v>183</v>
      </c>
      <c r="E177" s="266" t="s">
        <v>1</v>
      </c>
      <c r="F177" s="267" t="s">
        <v>252</v>
      </c>
      <c r="G177" s="265"/>
      <c r="H177" s="268">
        <v>279.01999999999998</v>
      </c>
      <c r="I177" s="269"/>
      <c r="J177" s="265"/>
      <c r="K177" s="265"/>
      <c r="L177" s="270"/>
      <c r="M177" s="271"/>
      <c r="N177" s="272"/>
      <c r="O177" s="272"/>
      <c r="P177" s="272"/>
      <c r="Q177" s="272"/>
      <c r="R177" s="272"/>
      <c r="S177" s="272"/>
      <c r="T177" s="27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4" t="s">
        <v>183</v>
      </c>
      <c r="AU177" s="274" t="s">
        <v>89</v>
      </c>
      <c r="AV177" s="15" t="s">
        <v>181</v>
      </c>
      <c r="AW177" s="15" t="s">
        <v>32</v>
      </c>
      <c r="AX177" s="15" t="s">
        <v>84</v>
      </c>
      <c r="AY177" s="274" t="s">
        <v>174</v>
      </c>
    </row>
    <row r="178" s="2" customFormat="1" ht="16.5" customHeight="1">
      <c r="A178" s="39"/>
      <c r="B178" s="40"/>
      <c r="C178" s="243" t="s">
        <v>253</v>
      </c>
      <c r="D178" s="243" t="s">
        <v>191</v>
      </c>
      <c r="E178" s="244" t="s">
        <v>254</v>
      </c>
      <c r="F178" s="245" t="s">
        <v>255</v>
      </c>
      <c r="G178" s="246" t="s">
        <v>212</v>
      </c>
      <c r="H178" s="247">
        <v>279.01999999999998</v>
      </c>
      <c r="I178" s="248"/>
      <c r="J178" s="249">
        <f>ROUND(I178*H178,2)</f>
        <v>0</v>
      </c>
      <c r="K178" s="250"/>
      <c r="L178" s="251"/>
      <c r="M178" s="252" t="s">
        <v>1</v>
      </c>
      <c r="N178" s="253" t="s">
        <v>42</v>
      </c>
      <c r="O178" s="92"/>
      <c r="P178" s="227">
        <f>O178*H178</f>
        <v>0</v>
      </c>
      <c r="Q178" s="227">
        <v>3.0000000000000001E-05</v>
      </c>
      <c r="R178" s="227">
        <f>Q178*H178</f>
        <v>0.0083705999999999989</v>
      </c>
      <c r="S178" s="227">
        <v>0</v>
      </c>
      <c r="T178" s="22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9" t="s">
        <v>194</v>
      </c>
      <c r="AT178" s="229" t="s">
        <v>191</v>
      </c>
      <c r="AU178" s="229" t="s">
        <v>89</v>
      </c>
      <c r="AY178" s="18" t="s">
        <v>174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8" t="s">
        <v>89</v>
      </c>
      <c r="BK178" s="230">
        <f>ROUND(I178*H178,2)</f>
        <v>0</v>
      </c>
      <c r="BL178" s="18" t="s">
        <v>181</v>
      </c>
      <c r="BM178" s="229" t="s">
        <v>256</v>
      </c>
    </row>
    <row r="179" s="2" customFormat="1" ht="24.15" customHeight="1">
      <c r="A179" s="39"/>
      <c r="B179" s="40"/>
      <c r="C179" s="217" t="s">
        <v>257</v>
      </c>
      <c r="D179" s="217" t="s">
        <v>177</v>
      </c>
      <c r="E179" s="218" t="s">
        <v>258</v>
      </c>
      <c r="F179" s="219" t="s">
        <v>259</v>
      </c>
      <c r="G179" s="220" t="s">
        <v>212</v>
      </c>
      <c r="H179" s="221">
        <v>195.88399999999999</v>
      </c>
      <c r="I179" s="222"/>
      <c r="J179" s="223">
        <f>ROUND(I179*H179,2)</f>
        <v>0</v>
      </c>
      <c r="K179" s="224"/>
      <c r="L179" s="45"/>
      <c r="M179" s="225" t="s">
        <v>1</v>
      </c>
      <c r="N179" s="226" t="s">
        <v>42</v>
      </c>
      <c r="O179" s="92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9" t="s">
        <v>181</v>
      </c>
      <c r="AT179" s="229" t="s">
        <v>177</v>
      </c>
      <c r="AU179" s="229" t="s">
        <v>89</v>
      </c>
      <c r="AY179" s="18" t="s">
        <v>174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8" t="s">
        <v>89</v>
      </c>
      <c r="BK179" s="230">
        <f>ROUND(I179*H179,2)</f>
        <v>0</v>
      </c>
      <c r="BL179" s="18" t="s">
        <v>181</v>
      </c>
      <c r="BM179" s="229" t="s">
        <v>260</v>
      </c>
    </row>
    <row r="180" s="14" customFormat="1">
      <c r="A180" s="14"/>
      <c r="B180" s="254"/>
      <c r="C180" s="255"/>
      <c r="D180" s="233" t="s">
        <v>183</v>
      </c>
      <c r="E180" s="256" t="s">
        <v>1</v>
      </c>
      <c r="F180" s="257" t="s">
        <v>261</v>
      </c>
      <c r="G180" s="255"/>
      <c r="H180" s="256" t="s">
        <v>1</v>
      </c>
      <c r="I180" s="258"/>
      <c r="J180" s="255"/>
      <c r="K180" s="255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89</v>
      </c>
      <c r="AV180" s="14" t="s">
        <v>84</v>
      </c>
      <c r="AW180" s="14" t="s">
        <v>32</v>
      </c>
      <c r="AX180" s="14" t="s">
        <v>76</v>
      </c>
      <c r="AY180" s="263" t="s">
        <v>174</v>
      </c>
    </row>
    <row r="181" s="13" customFormat="1">
      <c r="A181" s="13"/>
      <c r="B181" s="231"/>
      <c r="C181" s="232"/>
      <c r="D181" s="233" t="s">
        <v>183</v>
      </c>
      <c r="E181" s="234" t="s">
        <v>1</v>
      </c>
      <c r="F181" s="235" t="s">
        <v>262</v>
      </c>
      <c r="G181" s="232"/>
      <c r="H181" s="236">
        <v>13.454000000000001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183</v>
      </c>
      <c r="AU181" s="242" t="s">
        <v>89</v>
      </c>
      <c r="AV181" s="13" t="s">
        <v>89</v>
      </c>
      <c r="AW181" s="13" t="s">
        <v>32</v>
      </c>
      <c r="AX181" s="13" t="s">
        <v>76</v>
      </c>
      <c r="AY181" s="242" t="s">
        <v>174</v>
      </c>
    </row>
    <row r="182" s="13" customFormat="1">
      <c r="A182" s="13"/>
      <c r="B182" s="231"/>
      <c r="C182" s="232"/>
      <c r="D182" s="233" t="s">
        <v>183</v>
      </c>
      <c r="E182" s="234" t="s">
        <v>1</v>
      </c>
      <c r="F182" s="235" t="s">
        <v>263</v>
      </c>
      <c r="G182" s="232"/>
      <c r="H182" s="236">
        <v>15.42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183</v>
      </c>
      <c r="AU182" s="242" t="s">
        <v>89</v>
      </c>
      <c r="AV182" s="13" t="s">
        <v>89</v>
      </c>
      <c r="AW182" s="13" t="s">
        <v>32</v>
      </c>
      <c r="AX182" s="13" t="s">
        <v>76</v>
      </c>
      <c r="AY182" s="242" t="s">
        <v>174</v>
      </c>
    </row>
    <row r="183" s="13" customFormat="1">
      <c r="A183" s="13"/>
      <c r="B183" s="231"/>
      <c r="C183" s="232"/>
      <c r="D183" s="233" t="s">
        <v>183</v>
      </c>
      <c r="E183" s="234" t="s">
        <v>1</v>
      </c>
      <c r="F183" s="235" t="s">
        <v>264</v>
      </c>
      <c r="G183" s="232"/>
      <c r="H183" s="236">
        <v>9.0459999999999994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183</v>
      </c>
      <c r="AU183" s="242" t="s">
        <v>89</v>
      </c>
      <c r="AV183" s="13" t="s">
        <v>89</v>
      </c>
      <c r="AW183" s="13" t="s">
        <v>32</v>
      </c>
      <c r="AX183" s="13" t="s">
        <v>76</v>
      </c>
      <c r="AY183" s="242" t="s">
        <v>174</v>
      </c>
    </row>
    <row r="184" s="13" customFormat="1">
      <c r="A184" s="13"/>
      <c r="B184" s="231"/>
      <c r="C184" s="232"/>
      <c r="D184" s="233" t="s">
        <v>183</v>
      </c>
      <c r="E184" s="234" t="s">
        <v>1</v>
      </c>
      <c r="F184" s="235" t="s">
        <v>265</v>
      </c>
      <c r="G184" s="232"/>
      <c r="H184" s="236">
        <v>9.8650000000000002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183</v>
      </c>
      <c r="AU184" s="242" t="s">
        <v>89</v>
      </c>
      <c r="AV184" s="13" t="s">
        <v>89</v>
      </c>
      <c r="AW184" s="13" t="s">
        <v>32</v>
      </c>
      <c r="AX184" s="13" t="s">
        <v>76</v>
      </c>
      <c r="AY184" s="242" t="s">
        <v>174</v>
      </c>
    </row>
    <row r="185" s="16" customFormat="1">
      <c r="A185" s="16"/>
      <c r="B185" s="275"/>
      <c r="C185" s="276"/>
      <c r="D185" s="233" t="s">
        <v>183</v>
      </c>
      <c r="E185" s="277" t="s">
        <v>117</v>
      </c>
      <c r="F185" s="278" t="s">
        <v>266</v>
      </c>
      <c r="G185" s="276"/>
      <c r="H185" s="279">
        <v>47.784999999999997</v>
      </c>
      <c r="I185" s="280"/>
      <c r="J185" s="276"/>
      <c r="K185" s="276"/>
      <c r="L185" s="281"/>
      <c r="M185" s="282"/>
      <c r="N185" s="283"/>
      <c r="O185" s="283"/>
      <c r="P185" s="283"/>
      <c r="Q185" s="283"/>
      <c r="R185" s="283"/>
      <c r="S185" s="283"/>
      <c r="T185" s="284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85" t="s">
        <v>183</v>
      </c>
      <c r="AU185" s="285" t="s">
        <v>89</v>
      </c>
      <c r="AV185" s="16" t="s">
        <v>187</v>
      </c>
      <c r="AW185" s="16" t="s">
        <v>32</v>
      </c>
      <c r="AX185" s="16" t="s">
        <v>76</v>
      </c>
      <c r="AY185" s="285" t="s">
        <v>174</v>
      </c>
    </row>
    <row r="186" s="14" customFormat="1">
      <c r="A186" s="14"/>
      <c r="B186" s="254"/>
      <c r="C186" s="255"/>
      <c r="D186" s="233" t="s">
        <v>183</v>
      </c>
      <c r="E186" s="256" t="s">
        <v>1</v>
      </c>
      <c r="F186" s="257" t="s">
        <v>267</v>
      </c>
      <c r="G186" s="255"/>
      <c r="H186" s="256" t="s">
        <v>1</v>
      </c>
      <c r="I186" s="258"/>
      <c r="J186" s="255"/>
      <c r="K186" s="255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89</v>
      </c>
      <c r="AV186" s="14" t="s">
        <v>84</v>
      </c>
      <c r="AW186" s="14" t="s">
        <v>32</v>
      </c>
      <c r="AX186" s="14" t="s">
        <v>76</v>
      </c>
      <c r="AY186" s="263" t="s">
        <v>174</v>
      </c>
    </row>
    <row r="187" s="13" customFormat="1">
      <c r="A187" s="13"/>
      <c r="B187" s="231"/>
      <c r="C187" s="232"/>
      <c r="D187" s="233" t="s">
        <v>183</v>
      </c>
      <c r="E187" s="234" t="s">
        <v>1</v>
      </c>
      <c r="F187" s="235" t="s">
        <v>268</v>
      </c>
      <c r="G187" s="232"/>
      <c r="H187" s="236">
        <v>20.850000000000001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183</v>
      </c>
      <c r="AU187" s="242" t="s">
        <v>89</v>
      </c>
      <c r="AV187" s="13" t="s">
        <v>89</v>
      </c>
      <c r="AW187" s="13" t="s">
        <v>32</v>
      </c>
      <c r="AX187" s="13" t="s">
        <v>76</v>
      </c>
      <c r="AY187" s="242" t="s">
        <v>174</v>
      </c>
    </row>
    <row r="188" s="13" customFormat="1">
      <c r="A188" s="13"/>
      <c r="B188" s="231"/>
      <c r="C188" s="232"/>
      <c r="D188" s="233" t="s">
        <v>183</v>
      </c>
      <c r="E188" s="234" t="s">
        <v>1</v>
      </c>
      <c r="F188" s="235" t="s">
        <v>269</v>
      </c>
      <c r="G188" s="232"/>
      <c r="H188" s="236">
        <v>23.25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183</v>
      </c>
      <c r="AU188" s="242" t="s">
        <v>89</v>
      </c>
      <c r="AV188" s="13" t="s">
        <v>89</v>
      </c>
      <c r="AW188" s="13" t="s">
        <v>32</v>
      </c>
      <c r="AX188" s="13" t="s">
        <v>76</v>
      </c>
      <c r="AY188" s="242" t="s">
        <v>174</v>
      </c>
    </row>
    <row r="189" s="13" customFormat="1">
      <c r="A189" s="13"/>
      <c r="B189" s="231"/>
      <c r="C189" s="232"/>
      <c r="D189" s="233" t="s">
        <v>183</v>
      </c>
      <c r="E189" s="234" t="s">
        <v>1</v>
      </c>
      <c r="F189" s="235" t="s">
        <v>270</v>
      </c>
      <c r="G189" s="232"/>
      <c r="H189" s="236">
        <v>39.490000000000002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183</v>
      </c>
      <c r="AU189" s="242" t="s">
        <v>89</v>
      </c>
      <c r="AV189" s="13" t="s">
        <v>89</v>
      </c>
      <c r="AW189" s="13" t="s">
        <v>32</v>
      </c>
      <c r="AX189" s="13" t="s">
        <v>76</v>
      </c>
      <c r="AY189" s="242" t="s">
        <v>174</v>
      </c>
    </row>
    <row r="190" s="13" customFormat="1">
      <c r="A190" s="13"/>
      <c r="B190" s="231"/>
      <c r="C190" s="232"/>
      <c r="D190" s="233" t="s">
        <v>183</v>
      </c>
      <c r="E190" s="234" t="s">
        <v>1</v>
      </c>
      <c r="F190" s="235" t="s">
        <v>271</v>
      </c>
      <c r="G190" s="232"/>
      <c r="H190" s="236">
        <v>19.43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183</v>
      </c>
      <c r="AU190" s="242" t="s">
        <v>89</v>
      </c>
      <c r="AV190" s="13" t="s">
        <v>89</v>
      </c>
      <c r="AW190" s="13" t="s">
        <v>32</v>
      </c>
      <c r="AX190" s="13" t="s">
        <v>76</v>
      </c>
      <c r="AY190" s="242" t="s">
        <v>174</v>
      </c>
    </row>
    <row r="191" s="16" customFormat="1">
      <c r="A191" s="16"/>
      <c r="B191" s="275"/>
      <c r="C191" s="276"/>
      <c r="D191" s="233" t="s">
        <v>183</v>
      </c>
      <c r="E191" s="277" t="s">
        <v>120</v>
      </c>
      <c r="F191" s="278" t="s">
        <v>266</v>
      </c>
      <c r="G191" s="276"/>
      <c r="H191" s="279">
        <v>103.02</v>
      </c>
      <c r="I191" s="280"/>
      <c r="J191" s="276"/>
      <c r="K191" s="276"/>
      <c r="L191" s="281"/>
      <c r="M191" s="282"/>
      <c r="N191" s="283"/>
      <c r="O191" s="283"/>
      <c r="P191" s="283"/>
      <c r="Q191" s="283"/>
      <c r="R191" s="283"/>
      <c r="S191" s="283"/>
      <c r="T191" s="284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85" t="s">
        <v>183</v>
      </c>
      <c r="AU191" s="285" t="s">
        <v>89</v>
      </c>
      <c r="AV191" s="16" t="s">
        <v>187</v>
      </c>
      <c r="AW191" s="16" t="s">
        <v>32</v>
      </c>
      <c r="AX191" s="16" t="s">
        <v>76</v>
      </c>
      <c r="AY191" s="285" t="s">
        <v>174</v>
      </c>
    </row>
    <row r="192" s="14" customFormat="1">
      <c r="A192" s="14"/>
      <c r="B192" s="254"/>
      <c r="C192" s="255"/>
      <c r="D192" s="233" t="s">
        <v>183</v>
      </c>
      <c r="E192" s="256" t="s">
        <v>1</v>
      </c>
      <c r="F192" s="257" t="s">
        <v>272</v>
      </c>
      <c r="G192" s="255"/>
      <c r="H192" s="256" t="s">
        <v>1</v>
      </c>
      <c r="I192" s="258"/>
      <c r="J192" s="255"/>
      <c r="K192" s="255"/>
      <c r="L192" s="259"/>
      <c r="M192" s="260"/>
      <c r="N192" s="261"/>
      <c r="O192" s="261"/>
      <c r="P192" s="261"/>
      <c r="Q192" s="261"/>
      <c r="R192" s="261"/>
      <c r="S192" s="261"/>
      <c r="T192" s="26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3" t="s">
        <v>183</v>
      </c>
      <c r="AU192" s="263" t="s">
        <v>89</v>
      </c>
      <c r="AV192" s="14" t="s">
        <v>84</v>
      </c>
      <c r="AW192" s="14" t="s">
        <v>32</v>
      </c>
      <c r="AX192" s="14" t="s">
        <v>76</v>
      </c>
      <c r="AY192" s="263" t="s">
        <v>174</v>
      </c>
    </row>
    <row r="193" s="13" customFormat="1">
      <c r="A193" s="13"/>
      <c r="B193" s="231"/>
      <c r="C193" s="232"/>
      <c r="D193" s="233" t="s">
        <v>183</v>
      </c>
      <c r="E193" s="234" t="s">
        <v>1</v>
      </c>
      <c r="F193" s="235" t="s">
        <v>262</v>
      </c>
      <c r="G193" s="232"/>
      <c r="H193" s="236">
        <v>13.454000000000001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183</v>
      </c>
      <c r="AU193" s="242" t="s">
        <v>89</v>
      </c>
      <c r="AV193" s="13" t="s">
        <v>89</v>
      </c>
      <c r="AW193" s="13" t="s">
        <v>32</v>
      </c>
      <c r="AX193" s="13" t="s">
        <v>76</v>
      </c>
      <c r="AY193" s="242" t="s">
        <v>174</v>
      </c>
    </row>
    <row r="194" s="13" customFormat="1">
      <c r="A194" s="13"/>
      <c r="B194" s="231"/>
      <c r="C194" s="232"/>
      <c r="D194" s="233" t="s">
        <v>183</v>
      </c>
      <c r="E194" s="234" t="s">
        <v>1</v>
      </c>
      <c r="F194" s="235" t="s">
        <v>273</v>
      </c>
      <c r="G194" s="232"/>
      <c r="H194" s="236">
        <v>12.035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183</v>
      </c>
      <c r="AU194" s="242" t="s">
        <v>89</v>
      </c>
      <c r="AV194" s="13" t="s">
        <v>89</v>
      </c>
      <c r="AW194" s="13" t="s">
        <v>32</v>
      </c>
      <c r="AX194" s="13" t="s">
        <v>76</v>
      </c>
      <c r="AY194" s="242" t="s">
        <v>174</v>
      </c>
    </row>
    <row r="195" s="13" customFormat="1">
      <c r="A195" s="13"/>
      <c r="B195" s="231"/>
      <c r="C195" s="232"/>
      <c r="D195" s="233" t="s">
        <v>183</v>
      </c>
      <c r="E195" s="234" t="s">
        <v>1</v>
      </c>
      <c r="F195" s="235" t="s">
        <v>274</v>
      </c>
      <c r="G195" s="232"/>
      <c r="H195" s="236">
        <v>9.7249999999999996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183</v>
      </c>
      <c r="AU195" s="242" t="s">
        <v>89</v>
      </c>
      <c r="AV195" s="13" t="s">
        <v>89</v>
      </c>
      <c r="AW195" s="13" t="s">
        <v>32</v>
      </c>
      <c r="AX195" s="13" t="s">
        <v>76</v>
      </c>
      <c r="AY195" s="242" t="s">
        <v>174</v>
      </c>
    </row>
    <row r="196" s="13" customFormat="1">
      <c r="A196" s="13"/>
      <c r="B196" s="231"/>
      <c r="C196" s="232"/>
      <c r="D196" s="233" t="s">
        <v>183</v>
      </c>
      <c r="E196" s="234" t="s">
        <v>1</v>
      </c>
      <c r="F196" s="235" t="s">
        <v>265</v>
      </c>
      <c r="G196" s="232"/>
      <c r="H196" s="236">
        <v>9.8650000000000002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183</v>
      </c>
      <c r="AU196" s="242" t="s">
        <v>89</v>
      </c>
      <c r="AV196" s="13" t="s">
        <v>89</v>
      </c>
      <c r="AW196" s="13" t="s">
        <v>32</v>
      </c>
      <c r="AX196" s="13" t="s">
        <v>76</v>
      </c>
      <c r="AY196" s="242" t="s">
        <v>174</v>
      </c>
    </row>
    <row r="197" s="16" customFormat="1">
      <c r="A197" s="16"/>
      <c r="B197" s="275"/>
      <c r="C197" s="276"/>
      <c r="D197" s="233" t="s">
        <v>183</v>
      </c>
      <c r="E197" s="277" t="s">
        <v>126</v>
      </c>
      <c r="F197" s="278" t="s">
        <v>266</v>
      </c>
      <c r="G197" s="276"/>
      <c r="H197" s="279">
        <v>45.079000000000001</v>
      </c>
      <c r="I197" s="280"/>
      <c r="J197" s="276"/>
      <c r="K197" s="276"/>
      <c r="L197" s="281"/>
      <c r="M197" s="282"/>
      <c r="N197" s="283"/>
      <c r="O197" s="283"/>
      <c r="P197" s="283"/>
      <c r="Q197" s="283"/>
      <c r="R197" s="283"/>
      <c r="S197" s="283"/>
      <c r="T197" s="284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85" t="s">
        <v>183</v>
      </c>
      <c r="AU197" s="285" t="s">
        <v>89</v>
      </c>
      <c r="AV197" s="16" t="s">
        <v>187</v>
      </c>
      <c r="AW197" s="16" t="s">
        <v>32</v>
      </c>
      <c r="AX197" s="16" t="s">
        <v>76</v>
      </c>
      <c r="AY197" s="285" t="s">
        <v>174</v>
      </c>
    </row>
    <row r="198" s="15" customFormat="1">
      <c r="A198" s="15"/>
      <c r="B198" s="264"/>
      <c r="C198" s="265"/>
      <c r="D198" s="233" t="s">
        <v>183</v>
      </c>
      <c r="E198" s="266" t="s">
        <v>1</v>
      </c>
      <c r="F198" s="267" t="s">
        <v>252</v>
      </c>
      <c r="G198" s="265"/>
      <c r="H198" s="268">
        <v>195.88399999999999</v>
      </c>
      <c r="I198" s="269"/>
      <c r="J198" s="265"/>
      <c r="K198" s="265"/>
      <c r="L198" s="270"/>
      <c r="M198" s="271"/>
      <c r="N198" s="272"/>
      <c r="O198" s="272"/>
      <c r="P198" s="272"/>
      <c r="Q198" s="272"/>
      <c r="R198" s="272"/>
      <c r="S198" s="272"/>
      <c r="T198" s="273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4" t="s">
        <v>183</v>
      </c>
      <c r="AU198" s="274" t="s">
        <v>89</v>
      </c>
      <c r="AV198" s="15" t="s">
        <v>181</v>
      </c>
      <c r="AW198" s="15" t="s">
        <v>32</v>
      </c>
      <c r="AX198" s="15" t="s">
        <v>84</v>
      </c>
      <c r="AY198" s="274" t="s">
        <v>174</v>
      </c>
    </row>
    <row r="199" s="2" customFormat="1" ht="21.75" customHeight="1">
      <c r="A199" s="39"/>
      <c r="B199" s="40"/>
      <c r="C199" s="243" t="s">
        <v>275</v>
      </c>
      <c r="D199" s="243" t="s">
        <v>191</v>
      </c>
      <c r="E199" s="244" t="s">
        <v>276</v>
      </c>
      <c r="F199" s="245" t="s">
        <v>277</v>
      </c>
      <c r="G199" s="246" t="s">
        <v>212</v>
      </c>
      <c r="H199" s="247">
        <v>195.88399999999999</v>
      </c>
      <c r="I199" s="248"/>
      <c r="J199" s="249">
        <f>ROUND(I199*H199,2)</f>
        <v>0</v>
      </c>
      <c r="K199" s="250"/>
      <c r="L199" s="251"/>
      <c r="M199" s="252" t="s">
        <v>1</v>
      </c>
      <c r="N199" s="253" t="s">
        <v>42</v>
      </c>
      <c r="O199" s="92"/>
      <c r="P199" s="227">
        <f>O199*H199</f>
        <v>0</v>
      </c>
      <c r="Q199" s="227">
        <v>4.0000000000000003E-05</v>
      </c>
      <c r="R199" s="227">
        <f>Q199*H199</f>
        <v>0.0078353599999999995</v>
      </c>
      <c r="S199" s="227">
        <v>0</v>
      </c>
      <c r="T199" s="22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9" t="s">
        <v>194</v>
      </c>
      <c r="AT199" s="229" t="s">
        <v>191</v>
      </c>
      <c r="AU199" s="229" t="s">
        <v>89</v>
      </c>
      <c r="AY199" s="18" t="s">
        <v>174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8" t="s">
        <v>89</v>
      </c>
      <c r="BK199" s="230">
        <f>ROUND(I199*H199,2)</f>
        <v>0</v>
      </c>
      <c r="BL199" s="18" t="s">
        <v>181</v>
      </c>
      <c r="BM199" s="229" t="s">
        <v>278</v>
      </c>
    </row>
    <row r="200" s="2" customFormat="1" ht="24.15" customHeight="1">
      <c r="A200" s="39"/>
      <c r="B200" s="40"/>
      <c r="C200" s="217" t="s">
        <v>279</v>
      </c>
      <c r="D200" s="217" t="s">
        <v>177</v>
      </c>
      <c r="E200" s="218" t="s">
        <v>280</v>
      </c>
      <c r="F200" s="219" t="s">
        <v>281</v>
      </c>
      <c r="G200" s="220" t="s">
        <v>180</v>
      </c>
      <c r="H200" s="221">
        <v>562.86400000000003</v>
      </c>
      <c r="I200" s="222"/>
      <c r="J200" s="223">
        <f>ROUND(I200*H200,2)</f>
        <v>0</v>
      </c>
      <c r="K200" s="224"/>
      <c r="L200" s="45"/>
      <c r="M200" s="225" t="s">
        <v>1</v>
      </c>
      <c r="N200" s="226" t="s">
        <v>42</v>
      </c>
      <c r="O200" s="92"/>
      <c r="P200" s="227">
        <f>O200*H200</f>
        <v>0</v>
      </c>
      <c r="Q200" s="227">
        <v>0.00020000000000000001</v>
      </c>
      <c r="R200" s="227">
        <f>Q200*H200</f>
        <v>0.11257280000000002</v>
      </c>
      <c r="S200" s="227">
        <v>0</v>
      </c>
      <c r="T200" s="22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9" t="s">
        <v>181</v>
      </c>
      <c r="AT200" s="229" t="s">
        <v>177</v>
      </c>
      <c r="AU200" s="229" t="s">
        <v>89</v>
      </c>
      <c r="AY200" s="18" t="s">
        <v>174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8" t="s">
        <v>89</v>
      </c>
      <c r="BK200" s="230">
        <f>ROUND(I200*H200,2)</f>
        <v>0</v>
      </c>
      <c r="BL200" s="18" t="s">
        <v>181</v>
      </c>
      <c r="BM200" s="229" t="s">
        <v>282</v>
      </c>
    </row>
    <row r="201" s="13" customFormat="1">
      <c r="A201" s="13"/>
      <c r="B201" s="231"/>
      <c r="C201" s="232"/>
      <c r="D201" s="233" t="s">
        <v>183</v>
      </c>
      <c r="E201" s="234" t="s">
        <v>1</v>
      </c>
      <c r="F201" s="235" t="s">
        <v>283</v>
      </c>
      <c r="G201" s="232"/>
      <c r="H201" s="236">
        <v>562.86400000000003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183</v>
      </c>
      <c r="AU201" s="242" t="s">
        <v>89</v>
      </c>
      <c r="AV201" s="13" t="s">
        <v>89</v>
      </c>
      <c r="AW201" s="13" t="s">
        <v>32</v>
      </c>
      <c r="AX201" s="13" t="s">
        <v>84</v>
      </c>
      <c r="AY201" s="242" t="s">
        <v>174</v>
      </c>
    </row>
    <row r="202" s="2" customFormat="1" ht="44.25" customHeight="1">
      <c r="A202" s="39"/>
      <c r="B202" s="40"/>
      <c r="C202" s="217" t="s">
        <v>284</v>
      </c>
      <c r="D202" s="217" t="s">
        <v>177</v>
      </c>
      <c r="E202" s="218" t="s">
        <v>285</v>
      </c>
      <c r="F202" s="219" t="s">
        <v>286</v>
      </c>
      <c r="G202" s="220" t="s">
        <v>180</v>
      </c>
      <c r="H202" s="221">
        <v>7.9370000000000003</v>
      </c>
      <c r="I202" s="222"/>
      <c r="J202" s="223">
        <f>ROUND(I202*H202,2)</f>
        <v>0</v>
      </c>
      <c r="K202" s="224"/>
      <c r="L202" s="45"/>
      <c r="M202" s="225" t="s">
        <v>1</v>
      </c>
      <c r="N202" s="226" t="s">
        <v>42</v>
      </c>
      <c r="O202" s="92"/>
      <c r="P202" s="227">
        <f>O202*H202</f>
        <v>0</v>
      </c>
      <c r="Q202" s="227">
        <v>0.0083540799999999998</v>
      </c>
      <c r="R202" s="227">
        <f>Q202*H202</f>
        <v>0.066306332960000006</v>
      </c>
      <c r="S202" s="227">
        <v>0</v>
      </c>
      <c r="T202" s="22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9" t="s">
        <v>181</v>
      </c>
      <c r="AT202" s="229" t="s">
        <v>177</v>
      </c>
      <c r="AU202" s="229" t="s">
        <v>89</v>
      </c>
      <c r="AY202" s="18" t="s">
        <v>174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8" t="s">
        <v>89</v>
      </c>
      <c r="BK202" s="230">
        <f>ROUND(I202*H202,2)</f>
        <v>0</v>
      </c>
      <c r="BL202" s="18" t="s">
        <v>181</v>
      </c>
      <c r="BM202" s="229" t="s">
        <v>287</v>
      </c>
    </row>
    <row r="203" s="14" customFormat="1">
      <c r="A203" s="14"/>
      <c r="B203" s="254"/>
      <c r="C203" s="255"/>
      <c r="D203" s="233" t="s">
        <v>183</v>
      </c>
      <c r="E203" s="256" t="s">
        <v>1</v>
      </c>
      <c r="F203" s="257" t="s">
        <v>104</v>
      </c>
      <c r="G203" s="255"/>
      <c r="H203" s="256" t="s">
        <v>1</v>
      </c>
      <c r="I203" s="258"/>
      <c r="J203" s="255"/>
      <c r="K203" s="255"/>
      <c r="L203" s="259"/>
      <c r="M203" s="260"/>
      <c r="N203" s="261"/>
      <c r="O203" s="261"/>
      <c r="P203" s="261"/>
      <c r="Q203" s="261"/>
      <c r="R203" s="261"/>
      <c r="S203" s="261"/>
      <c r="T203" s="26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3" t="s">
        <v>183</v>
      </c>
      <c r="AU203" s="263" t="s">
        <v>89</v>
      </c>
      <c r="AV203" s="14" t="s">
        <v>84</v>
      </c>
      <c r="AW203" s="14" t="s">
        <v>32</v>
      </c>
      <c r="AX203" s="14" t="s">
        <v>76</v>
      </c>
      <c r="AY203" s="263" t="s">
        <v>174</v>
      </c>
    </row>
    <row r="204" s="13" customFormat="1">
      <c r="A204" s="13"/>
      <c r="B204" s="231"/>
      <c r="C204" s="232"/>
      <c r="D204" s="233" t="s">
        <v>183</v>
      </c>
      <c r="E204" s="234" t="s">
        <v>103</v>
      </c>
      <c r="F204" s="235" t="s">
        <v>288</v>
      </c>
      <c r="G204" s="232"/>
      <c r="H204" s="236">
        <v>7.9370000000000003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183</v>
      </c>
      <c r="AU204" s="242" t="s">
        <v>89</v>
      </c>
      <c r="AV204" s="13" t="s">
        <v>89</v>
      </c>
      <c r="AW204" s="13" t="s">
        <v>32</v>
      </c>
      <c r="AX204" s="13" t="s">
        <v>84</v>
      </c>
      <c r="AY204" s="242" t="s">
        <v>174</v>
      </c>
    </row>
    <row r="205" s="2" customFormat="1" ht="16.5" customHeight="1">
      <c r="A205" s="39"/>
      <c r="B205" s="40"/>
      <c r="C205" s="243" t="s">
        <v>7</v>
      </c>
      <c r="D205" s="243" t="s">
        <v>191</v>
      </c>
      <c r="E205" s="244" t="s">
        <v>289</v>
      </c>
      <c r="F205" s="245" t="s">
        <v>290</v>
      </c>
      <c r="G205" s="246" t="s">
        <v>180</v>
      </c>
      <c r="H205" s="247">
        <v>8.3339999999999996</v>
      </c>
      <c r="I205" s="248"/>
      <c r="J205" s="249">
        <f>ROUND(I205*H205,2)</f>
        <v>0</v>
      </c>
      <c r="K205" s="250"/>
      <c r="L205" s="251"/>
      <c r="M205" s="252" t="s">
        <v>1</v>
      </c>
      <c r="N205" s="253" t="s">
        <v>42</v>
      </c>
      <c r="O205" s="92"/>
      <c r="P205" s="227">
        <f>O205*H205</f>
        <v>0</v>
      </c>
      <c r="Q205" s="227">
        <v>0.00097999999999999997</v>
      </c>
      <c r="R205" s="227">
        <f>Q205*H205</f>
        <v>0.0081673199999999987</v>
      </c>
      <c r="S205" s="227">
        <v>0</v>
      </c>
      <c r="T205" s="22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9" t="s">
        <v>194</v>
      </c>
      <c r="AT205" s="229" t="s">
        <v>191</v>
      </c>
      <c r="AU205" s="229" t="s">
        <v>89</v>
      </c>
      <c r="AY205" s="18" t="s">
        <v>174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8" t="s">
        <v>89</v>
      </c>
      <c r="BK205" s="230">
        <f>ROUND(I205*H205,2)</f>
        <v>0</v>
      </c>
      <c r="BL205" s="18" t="s">
        <v>181</v>
      </c>
      <c r="BM205" s="229" t="s">
        <v>291</v>
      </c>
    </row>
    <row r="206" s="13" customFormat="1">
      <c r="A206" s="13"/>
      <c r="B206" s="231"/>
      <c r="C206" s="232"/>
      <c r="D206" s="233" t="s">
        <v>183</v>
      </c>
      <c r="E206" s="234" t="s">
        <v>1</v>
      </c>
      <c r="F206" s="235" t="s">
        <v>292</v>
      </c>
      <c r="G206" s="232"/>
      <c r="H206" s="236">
        <v>8.3339999999999996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183</v>
      </c>
      <c r="AU206" s="242" t="s">
        <v>89</v>
      </c>
      <c r="AV206" s="13" t="s">
        <v>89</v>
      </c>
      <c r="AW206" s="13" t="s">
        <v>32</v>
      </c>
      <c r="AX206" s="13" t="s">
        <v>84</v>
      </c>
      <c r="AY206" s="242" t="s">
        <v>174</v>
      </c>
    </row>
    <row r="207" s="2" customFormat="1" ht="37.8" customHeight="1">
      <c r="A207" s="39"/>
      <c r="B207" s="40"/>
      <c r="C207" s="217" t="s">
        <v>293</v>
      </c>
      <c r="D207" s="217" t="s">
        <v>177</v>
      </c>
      <c r="E207" s="218" t="s">
        <v>294</v>
      </c>
      <c r="F207" s="219" t="s">
        <v>295</v>
      </c>
      <c r="G207" s="220" t="s">
        <v>180</v>
      </c>
      <c r="H207" s="221">
        <v>13.005000000000001</v>
      </c>
      <c r="I207" s="222"/>
      <c r="J207" s="223">
        <f>ROUND(I207*H207,2)</f>
        <v>0</v>
      </c>
      <c r="K207" s="224"/>
      <c r="L207" s="45"/>
      <c r="M207" s="225" t="s">
        <v>1</v>
      </c>
      <c r="N207" s="226" t="s">
        <v>42</v>
      </c>
      <c r="O207" s="92"/>
      <c r="P207" s="227">
        <f>O207*H207</f>
        <v>0</v>
      </c>
      <c r="Q207" s="227">
        <v>0.0084320000000000003</v>
      </c>
      <c r="R207" s="227">
        <f>Q207*H207</f>
        <v>0.10965816000000001</v>
      </c>
      <c r="S207" s="227">
        <v>0</v>
      </c>
      <c r="T207" s="22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9" t="s">
        <v>181</v>
      </c>
      <c r="AT207" s="229" t="s">
        <v>177</v>
      </c>
      <c r="AU207" s="229" t="s">
        <v>89</v>
      </c>
      <c r="AY207" s="18" t="s">
        <v>174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8" t="s">
        <v>89</v>
      </c>
      <c r="BK207" s="230">
        <f>ROUND(I207*H207,2)</f>
        <v>0</v>
      </c>
      <c r="BL207" s="18" t="s">
        <v>181</v>
      </c>
      <c r="BM207" s="229" t="s">
        <v>296</v>
      </c>
    </row>
    <row r="208" s="13" customFormat="1">
      <c r="A208" s="13"/>
      <c r="B208" s="231"/>
      <c r="C208" s="232"/>
      <c r="D208" s="233" t="s">
        <v>183</v>
      </c>
      <c r="E208" s="234" t="s">
        <v>1</v>
      </c>
      <c r="F208" s="235" t="s">
        <v>97</v>
      </c>
      <c r="G208" s="232"/>
      <c r="H208" s="236">
        <v>13.005000000000001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183</v>
      </c>
      <c r="AU208" s="242" t="s">
        <v>89</v>
      </c>
      <c r="AV208" s="13" t="s">
        <v>89</v>
      </c>
      <c r="AW208" s="13" t="s">
        <v>32</v>
      </c>
      <c r="AX208" s="13" t="s">
        <v>84</v>
      </c>
      <c r="AY208" s="242" t="s">
        <v>174</v>
      </c>
    </row>
    <row r="209" s="2" customFormat="1" ht="24.15" customHeight="1">
      <c r="A209" s="39"/>
      <c r="B209" s="40"/>
      <c r="C209" s="243" t="s">
        <v>297</v>
      </c>
      <c r="D209" s="243" t="s">
        <v>191</v>
      </c>
      <c r="E209" s="244" t="s">
        <v>298</v>
      </c>
      <c r="F209" s="245" t="s">
        <v>299</v>
      </c>
      <c r="G209" s="246" t="s">
        <v>180</v>
      </c>
      <c r="H209" s="247">
        <v>13.654999999999999</v>
      </c>
      <c r="I209" s="248"/>
      <c r="J209" s="249">
        <f>ROUND(I209*H209,2)</f>
        <v>0</v>
      </c>
      <c r="K209" s="250"/>
      <c r="L209" s="251"/>
      <c r="M209" s="252" t="s">
        <v>1</v>
      </c>
      <c r="N209" s="253" t="s">
        <v>42</v>
      </c>
      <c r="O209" s="92"/>
      <c r="P209" s="227">
        <f>O209*H209</f>
        <v>0</v>
      </c>
      <c r="Q209" s="227">
        <v>0.0030000000000000001</v>
      </c>
      <c r="R209" s="227">
        <f>Q209*H209</f>
        <v>0.040965000000000001</v>
      </c>
      <c r="S209" s="227">
        <v>0</v>
      </c>
      <c r="T209" s="22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9" t="s">
        <v>194</v>
      </c>
      <c r="AT209" s="229" t="s">
        <v>191</v>
      </c>
      <c r="AU209" s="229" t="s">
        <v>89</v>
      </c>
      <c r="AY209" s="18" t="s">
        <v>174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8" t="s">
        <v>89</v>
      </c>
      <c r="BK209" s="230">
        <f>ROUND(I209*H209,2)</f>
        <v>0</v>
      </c>
      <c r="BL209" s="18" t="s">
        <v>181</v>
      </c>
      <c r="BM209" s="229" t="s">
        <v>300</v>
      </c>
    </row>
    <row r="210" s="13" customFormat="1">
      <c r="A210" s="13"/>
      <c r="B210" s="231"/>
      <c r="C210" s="232"/>
      <c r="D210" s="233" t="s">
        <v>183</v>
      </c>
      <c r="E210" s="234" t="s">
        <v>1</v>
      </c>
      <c r="F210" s="235" t="s">
        <v>301</v>
      </c>
      <c r="G210" s="232"/>
      <c r="H210" s="236">
        <v>13.654999999999999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183</v>
      </c>
      <c r="AU210" s="242" t="s">
        <v>89</v>
      </c>
      <c r="AV210" s="13" t="s">
        <v>89</v>
      </c>
      <c r="AW210" s="13" t="s">
        <v>32</v>
      </c>
      <c r="AX210" s="13" t="s">
        <v>84</v>
      </c>
      <c r="AY210" s="242" t="s">
        <v>174</v>
      </c>
    </row>
    <row r="211" s="2" customFormat="1" ht="44.25" customHeight="1">
      <c r="A211" s="39"/>
      <c r="B211" s="40"/>
      <c r="C211" s="217" t="s">
        <v>302</v>
      </c>
      <c r="D211" s="217" t="s">
        <v>177</v>
      </c>
      <c r="E211" s="218" t="s">
        <v>303</v>
      </c>
      <c r="F211" s="219" t="s">
        <v>304</v>
      </c>
      <c r="G211" s="220" t="s">
        <v>180</v>
      </c>
      <c r="H211" s="221">
        <v>292.23000000000002</v>
      </c>
      <c r="I211" s="222"/>
      <c r="J211" s="223">
        <f>ROUND(I211*H211,2)</f>
        <v>0</v>
      </c>
      <c r="K211" s="224"/>
      <c r="L211" s="45"/>
      <c r="M211" s="225" t="s">
        <v>1</v>
      </c>
      <c r="N211" s="226" t="s">
        <v>42</v>
      </c>
      <c r="O211" s="92"/>
      <c r="P211" s="227">
        <f>O211*H211</f>
        <v>0</v>
      </c>
      <c r="Q211" s="227">
        <v>0.0085961600000000003</v>
      </c>
      <c r="R211" s="227">
        <f>Q211*H211</f>
        <v>2.5120558368000001</v>
      </c>
      <c r="S211" s="227">
        <v>0</v>
      </c>
      <c r="T211" s="22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9" t="s">
        <v>181</v>
      </c>
      <c r="AT211" s="229" t="s">
        <v>177</v>
      </c>
      <c r="AU211" s="229" t="s">
        <v>89</v>
      </c>
      <c r="AY211" s="18" t="s">
        <v>174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8" t="s">
        <v>89</v>
      </c>
      <c r="BK211" s="230">
        <f>ROUND(I211*H211,2)</f>
        <v>0</v>
      </c>
      <c r="BL211" s="18" t="s">
        <v>181</v>
      </c>
      <c r="BM211" s="229" t="s">
        <v>305</v>
      </c>
    </row>
    <row r="212" s="13" customFormat="1">
      <c r="A212" s="13"/>
      <c r="B212" s="231"/>
      <c r="C212" s="232"/>
      <c r="D212" s="233" t="s">
        <v>183</v>
      </c>
      <c r="E212" s="234" t="s">
        <v>1</v>
      </c>
      <c r="F212" s="235" t="s">
        <v>306</v>
      </c>
      <c r="G212" s="232"/>
      <c r="H212" s="236">
        <v>77.582999999999998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183</v>
      </c>
      <c r="AU212" s="242" t="s">
        <v>89</v>
      </c>
      <c r="AV212" s="13" t="s">
        <v>89</v>
      </c>
      <c r="AW212" s="13" t="s">
        <v>32</v>
      </c>
      <c r="AX212" s="13" t="s">
        <v>76</v>
      </c>
      <c r="AY212" s="242" t="s">
        <v>174</v>
      </c>
    </row>
    <row r="213" s="13" customFormat="1">
      <c r="A213" s="13"/>
      <c r="B213" s="231"/>
      <c r="C213" s="232"/>
      <c r="D213" s="233" t="s">
        <v>183</v>
      </c>
      <c r="E213" s="234" t="s">
        <v>1</v>
      </c>
      <c r="F213" s="235" t="s">
        <v>307</v>
      </c>
      <c r="G213" s="232"/>
      <c r="H213" s="236">
        <v>96.585999999999999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183</v>
      </c>
      <c r="AU213" s="242" t="s">
        <v>89</v>
      </c>
      <c r="AV213" s="13" t="s">
        <v>89</v>
      </c>
      <c r="AW213" s="13" t="s">
        <v>32</v>
      </c>
      <c r="AX213" s="13" t="s">
        <v>76</v>
      </c>
      <c r="AY213" s="242" t="s">
        <v>174</v>
      </c>
    </row>
    <row r="214" s="13" customFormat="1">
      <c r="A214" s="13"/>
      <c r="B214" s="231"/>
      <c r="C214" s="232"/>
      <c r="D214" s="233" t="s">
        <v>183</v>
      </c>
      <c r="E214" s="234" t="s">
        <v>1</v>
      </c>
      <c r="F214" s="235" t="s">
        <v>308</v>
      </c>
      <c r="G214" s="232"/>
      <c r="H214" s="236">
        <v>137.65299999999999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183</v>
      </c>
      <c r="AU214" s="242" t="s">
        <v>89</v>
      </c>
      <c r="AV214" s="13" t="s">
        <v>89</v>
      </c>
      <c r="AW214" s="13" t="s">
        <v>32</v>
      </c>
      <c r="AX214" s="13" t="s">
        <v>76</v>
      </c>
      <c r="AY214" s="242" t="s">
        <v>174</v>
      </c>
    </row>
    <row r="215" s="13" customFormat="1">
      <c r="A215" s="13"/>
      <c r="B215" s="231"/>
      <c r="C215" s="232"/>
      <c r="D215" s="233" t="s">
        <v>183</v>
      </c>
      <c r="E215" s="234" t="s">
        <v>1</v>
      </c>
      <c r="F215" s="235" t="s">
        <v>309</v>
      </c>
      <c r="G215" s="232"/>
      <c r="H215" s="236">
        <v>-11.352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183</v>
      </c>
      <c r="AU215" s="242" t="s">
        <v>89</v>
      </c>
      <c r="AV215" s="13" t="s">
        <v>89</v>
      </c>
      <c r="AW215" s="13" t="s">
        <v>32</v>
      </c>
      <c r="AX215" s="13" t="s">
        <v>76</v>
      </c>
      <c r="AY215" s="242" t="s">
        <v>174</v>
      </c>
    </row>
    <row r="216" s="13" customFormat="1">
      <c r="A216" s="13"/>
      <c r="B216" s="231"/>
      <c r="C216" s="232"/>
      <c r="D216" s="233" t="s">
        <v>183</v>
      </c>
      <c r="E216" s="234" t="s">
        <v>1</v>
      </c>
      <c r="F216" s="235" t="s">
        <v>310</v>
      </c>
      <c r="G216" s="232"/>
      <c r="H216" s="236">
        <v>32.759999999999998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183</v>
      </c>
      <c r="AU216" s="242" t="s">
        <v>89</v>
      </c>
      <c r="AV216" s="13" t="s">
        <v>89</v>
      </c>
      <c r="AW216" s="13" t="s">
        <v>32</v>
      </c>
      <c r="AX216" s="13" t="s">
        <v>76</v>
      </c>
      <c r="AY216" s="242" t="s">
        <v>174</v>
      </c>
    </row>
    <row r="217" s="16" customFormat="1">
      <c r="A217" s="16"/>
      <c r="B217" s="275"/>
      <c r="C217" s="276"/>
      <c r="D217" s="233" t="s">
        <v>183</v>
      </c>
      <c r="E217" s="277" t="s">
        <v>90</v>
      </c>
      <c r="F217" s="278" t="s">
        <v>266</v>
      </c>
      <c r="G217" s="276"/>
      <c r="H217" s="279">
        <v>333.23000000000002</v>
      </c>
      <c r="I217" s="280"/>
      <c r="J217" s="276"/>
      <c r="K217" s="276"/>
      <c r="L217" s="281"/>
      <c r="M217" s="282"/>
      <c r="N217" s="283"/>
      <c r="O217" s="283"/>
      <c r="P217" s="283"/>
      <c r="Q217" s="283"/>
      <c r="R217" s="283"/>
      <c r="S217" s="283"/>
      <c r="T217" s="284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85" t="s">
        <v>183</v>
      </c>
      <c r="AU217" s="285" t="s">
        <v>89</v>
      </c>
      <c r="AV217" s="16" t="s">
        <v>187</v>
      </c>
      <c r="AW217" s="16" t="s">
        <v>32</v>
      </c>
      <c r="AX217" s="16" t="s">
        <v>76</v>
      </c>
      <c r="AY217" s="285" t="s">
        <v>174</v>
      </c>
    </row>
    <row r="218" s="13" customFormat="1">
      <c r="A218" s="13"/>
      <c r="B218" s="231"/>
      <c r="C218" s="232"/>
      <c r="D218" s="233" t="s">
        <v>183</v>
      </c>
      <c r="E218" s="234" t="s">
        <v>1</v>
      </c>
      <c r="F218" s="235" t="s">
        <v>311</v>
      </c>
      <c r="G218" s="232"/>
      <c r="H218" s="236">
        <v>-41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183</v>
      </c>
      <c r="AU218" s="242" t="s">
        <v>89</v>
      </c>
      <c r="AV218" s="13" t="s">
        <v>89</v>
      </c>
      <c r="AW218" s="13" t="s">
        <v>32</v>
      </c>
      <c r="AX218" s="13" t="s">
        <v>76</v>
      </c>
      <c r="AY218" s="242" t="s">
        <v>174</v>
      </c>
    </row>
    <row r="219" s="16" customFormat="1">
      <c r="A219" s="16"/>
      <c r="B219" s="275"/>
      <c r="C219" s="276"/>
      <c r="D219" s="233" t="s">
        <v>183</v>
      </c>
      <c r="E219" s="277" t="s">
        <v>1</v>
      </c>
      <c r="F219" s="278" t="s">
        <v>266</v>
      </c>
      <c r="G219" s="276"/>
      <c r="H219" s="279">
        <v>-41</v>
      </c>
      <c r="I219" s="280"/>
      <c r="J219" s="276"/>
      <c r="K219" s="276"/>
      <c r="L219" s="281"/>
      <c r="M219" s="282"/>
      <c r="N219" s="283"/>
      <c r="O219" s="283"/>
      <c r="P219" s="283"/>
      <c r="Q219" s="283"/>
      <c r="R219" s="283"/>
      <c r="S219" s="283"/>
      <c r="T219" s="284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85" t="s">
        <v>183</v>
      </c>
      <c r="AU219" s="285" t="s">
        <v>89</v>
      </c>
      <c r="AV219" s="16" t="s">
        <v>187</v>
      </c>
      <c r="AW219" s="16" t="s">
        <v>32</v>
      </c>
      <c r="AX219" s="16" t="s">
        <v>76</v>
      </c>
      <c r="AY219" s="285" t="s">
        <v>174</v>
      </c>
    </row>
    <row r="220" s="15" customFormat="1">
      <c r="A220" s="15"/>
      <c r="B220" s="264"/>
      <c r="C220" s="265"/>
      <c r="D220" s="233" t="s">
        <v>183</v>
      </c>
      <c r="E220" s="266" t="s">
        <v>1</v>
      </c>
      <c r="F220" s="267" t="s">
        <v>252</v>
      </c>
      <c r="G220" s="265"/>
      <c r="H220" s="268">
        <v>292.23000000000002</v>
      </c>
      <c r="I220" s="269"/>
      <c r="J220" s="265"/>
      <c r="K220" s="265"/>
      <c r="L220" s="270"/>
      <c r="M220" s="271"/>
      <c r="N220" s="272"/>
      <c r="O220" s="272"/>
      <c r="P220" s="272"/>
      <c r="Q220" s="272"/>
      <c r="R220" s="272"/>
      <c r="S220" s="272"/>
      <c r="T220" s="273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4" t="s">
        <v>183</v>
      </c>
      <c r="AU220" s="274" t="s">
        <v>89</v>
      </c>
      <c r="AV220" s="15" t="s">
        <v>181</v>
      </c>
      <c r="AW220" s="15" t="s">
        <v>32</v>
      </c>
      <c r="AX220" s="15" t="s">
        <v>84</v>
      </c>
      <c r="AY220" s="274" t="s">
        <v>174</v>
      </c>
    </row>
    <row r="221" s="2" customFormat="1" ht="16.5" customHeight="1">
      <c r="A221" s="39"/>
      <c r="B221" s="40"/>
      <c r="C221" s="243" t="s">
        <v>312</v>
      </c>
      <c r="D221" s="243" t="s">
        <v>191</v>
      </c>
      <c r="E221" s="244" t="s">
        <v>313</v>
      </c>
      <c r="F221" s="245" t="s">
        <v>314</v>
      </c>
      <c r="G221" s="246" t="s">
        <v>180</v>
      </c>
      <c r="H221" s="247">
        <v>306.84199999999998</v>
      </c>
      <c r="I221" s="248"/>
      <c r="J221" s="249">
        <f>ROUND(I221*H221,2)</f>
        <v>0</v>
      </c>
      <c r="K221" s="250"/>
      <c r="L221" s="251"/>
      <c r="M221" s="252" t="s">
        <v>1</v>
      </c>
      <c r="N221" s="253" t="s">
        <v>42</v>
      </c>
      <c r="O221" s="92"/>
      <c r="P221" s="227">
        <f>O221*H221</f>
        <v>0</v>
      </c>
      <c r="Q221" s="227">
        <v>0.0022399999999999998</v>
      </c>
      <c r="R221" s="227">
        <f>Q221*H221</f>
        <v>0.68732607999999995</v>
      </c>
      <c r="S221" s="227">
        <v>0</v>
      </c>
      <c r="T221" s="22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9" t="s">
        <v>194</v>
      </c>
      <c r="AT221" s="229" t="s">
        <v>191</v>
      </c>
      <c r="AU221" s="229" t="s">
        <v>89</v>
      </c>
      <c r="AY221" s="18" t="s">
        <v>174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8" t="s">
        <v>89</v>
      </c>
      <c r="BK221" s="230">
        <f>ROUND(I221*H221,2)</f>
        <v>0</v>
      </c>
      <c r="BL221" s="18" t="s">
        <v>181</v>
      </c>
      <c r="BM221" s="229" t="s">
        <v>315</v>
      </c>
    </row>
    <row r="222" s="13" customFormat="1">
      <c r="A222" s="13"/>
      <c r="B222" s="231"/>
      <c r="C222" s="232"/>
      <c r="D222" s="233" t="s">
        <v>183</v>
      </c>
      <c r="E222" s="232"/>
      <c r="F222" s="235" t="s">
        <v>316</v>
      </c>
      <c r="G222" s="232"/>
      <c r="H222" s="236">
        <v>306.84199999999998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183</v>
      </c>
      <c r="AU222" s="242" t="s">
        <v>89</v>
      </c>
      <c r="AV222" s="13" t="s">
        <v>89</v>
      </c>
      <c r="AW222" s="13" t="s">
        <v>4</v>
      </c>
      <c r="AX222" s="13" t="s">
        <v>84</v>
      </c>
      <c r="AY222" s="242" t="s">
        <v>174</v>
      </c>
    </row>
    <row r="223" s="2" customFormat="1" ht="37.8" customHeight="1">
      <c r="A223" s="39"/>
      <c r="B223" s="40"/>
      <c r="C223" s="217" t="s">
        <v>317</v>
      </c>
      <c r="D223" s="217" t="s">
        <v>177</v>
      </c>
      <c r="E223" s="218" t="s">
        <v>318</v>
      </c>
      <c r="F223" s="219" t="s">
        <v>319</v>
      </c>
      <c r="G223" s="220" t="s">
        <v>212</v>
      </c>
      <c r="H223" s="221">
        <v>195.88399999999999</v>
      </c>
      <c r="I223" s="222"/>
      <c r="J223" s="223">
        <f>ROUND(I223*H223,2)</f>
        <v>0</v>
      </c>
      <c r="K223" s="224"/>
      <c r="L223" s="45"/>
      <c r="M223" s="225" t="s">
        <v>1</v>
      </c>
      <c r="N223" s="226" t="s">
        <v>42</v>
      </c>
      <c r="O223" s="92"/>
      <c r="P223" s="227">
        <f>O223*H223</f>
        <v>0</v>
      </c>
      <c r="Q223" s="227">
        <v>0.0033899999999999998</v>
      </c>
      <c r="R223" s="227">
        <f>Q223*H223</f>
        <v>0.66404675999999996</v>
      </c>
      <c r="S223" s="227">
        <v>0</v>
      </c>
      <c r="T223" s="22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9" t="s">
        <v>181</v>
      </c>
      <c r="AT223" s="229" t="s">
        <v>177</v>
      </c>
      <c r="AU223" s="229" t="s">
        <v>89</v>
      </c>
      <c r="AY223" s="18" t="s">
        <v>174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8" t="s">
        <v>89</v>
      </c>
      <c r="BK223" s="230">
        <f>ROUND(I223*H223,2)</f>
        <v>0</v>
      </c>
      <c r="BL223" s="18" t="s">
        <v>181</v>
      </c>
      <c r="BM223" s="229" t="s">
        <v>320</v>
      </c>
    </row>
    <row r="224" s="13" customFormat="1">
      <c r="A224" s="13"/>
      <c r="B224" s="231"/>
      <c r="C224" s="232"/>
      <c r="D224" s="233" t="s">
        <v>183</v>
      </c>
      <c r="E224" s="234" t="s">
        <v>1</v>
      </c>
      <c r="F224" s="235" t="s">
        <v>321</v>
      </c>
      <c r="G224" s="232"/>
      <c r="H224" s="236">
        <v>195.88399999999999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183</v>
      </c>
      <c r="AU224" s="242" t="s">
        <v>89</v>
      </c>
      <c r="AV224" s="13" t="s">
        <v>89</v>
      </c>
      <c r="AW224" s="13" t="s">
        <v>32</v>
      </c>
      <c r="AX224" s="13" t="s">
        <v>84</v>
      </c>
      <c r="AY224" s="242" t="s">
        <v>174</v>
      </c>
    </row>
    <row r="225" s="2" customFormat="1" ht="24.15" customHeight="1">
      <c r="A225" s="39"/>
      <c r="B225" s="40"/>
      <c r="C225" s="243" t="s">
        <v>322</v>
      </c>
      <c r="D225" s="243" t="s">
        <v>191</v>
      </c>
      <c r="E225" s="244" t="s">
        <v>323</v>
      </c>
      <c r="F225" s="245" t="s">
        <v>324</v>
      </c>
      <c r="G225" s="246" t="s">
        <v>325</v>
      </c>
      <c r="H225" s="247">
        <v>1.9930000000000001</v>
      </c>
      <c r="I225" s="248"/>
      <c r="J225" s="249">
        <f>ROUND(I225*H225,2)</f>
        <v>0</v>
      </c>
      <c r="K225" s="250"/>
      <c r="L225" s="251"/>
      <c r="M225" s="252" t="s">
        <v>1</v>
      </c>
      <c r="N225" s="253" t="s">
        <v>42</v>
      </c>
      <c r="O225" s="92"/>
      <c r="P225" s="227">
        <f>O225*H225</f>
        <v>0</v>
      </c>
      <c r="Q225" s="227">
        <v>0.029999999999999999</v>
      </c>
      <c r="R225" s="227">
        <f>Q225*H225</f>
        <v>0.059790000000000003</v>
      </c>
      <c r="S225" s="227">
        <v>0</v>
      </c>
      <c r="T225" s="22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9" t="s">
        <v>194</v>
      </c>
      <c r="AT225" s="229" t="s">
        <v>191</v>
      </c>
      <c r="AU225" s="229" t="s">
        <v>89</v>
      </c>
      <c r="AY225" s="18" t="s">
        <v>174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8" t="s">
        <v>89</v>
      </c>
      <c r="BK225" s="230">
        <f>ROUND(I225*H225,2)</f>
        <v>0</v>
      </c>
      <c r="BL225" s="18" t="s">
        <v>181</v>
      </c>
      <c r="BM225" s="229" t="s">
        <v>326</v>
      </c>
    </row>
    <row r="226" s="13" customFormat="1">
      <c r="A226" s="13"/>
      <c r="B226" s="231"/>
      <c r="C226" s="232"/>
      <c r="D226" s="233" t="s">
        <v>183</v>
      </c>
      <c r="E226" s="234" t="s">
        <v>1</v>
      </c>
      <c r="F226" s="235" t="s">
        <v>327</v>
      </c>
      <c r="G226" s="232"/>
      <c r="H226" s="236">
        <v>1.8979999999999999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183</v>
      </c>
      <c r="AU226" s="242" t="s">
        <v>89</v>
      </c>
      <c r="AV226" s="13" t="s">
        <v>89</v>
      </c>
      <c r="AW226" s="13" t="s">
        <v>32</v>
      </c>
      <c r="AX226" s="13" t="s">
        <v>76</v>
      </c>
      <c r="AY226" s="242" t="s">
        <v>174</v>
      </c>
    </row>
    <row r="227" s="13" customFormat="1">
      <c r="A227" s="13"/>
      <c r="B227" s="231"/>
      <c r="C227" s="232"/>
      <c r="D227" s="233" t="s">
        <v>183</v>
      </c>
      <c r="E227" s="234" t="s">
        <v>1</v>
      </c>
      <c r="F227" s="235" t="s">
        <v>328</v>
      </c>
      <c r="G227" s="232"/>
      <c r="H227" s="236">
        <v>1.9930000000000001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183</v>
      </c>
      <c r="AU227" s="242" t="s">
        <v>89</v>
      </c>
      <c r="AV227" s="13" t="s">
        <v>89</v>
      </c>
      <c r="AW227" s="13" t="s">
        <v>32</v>
      </c>
      <c r="AX227" s="13" t="s">
        <v>84</v>
      </c>
      <c r="AY227" s="242" t="s">
        <v>174</v>
      </c>
    </row>
    <row r="228" s="2" customFormat="1" ht="44.25" customHeight="1">
      <c r="A228" s="39"/>
      <c r="B228" s="40"/>
      <c r="C228" s="217" t="s">
        <v>329</v>
      </c>
      <c r="D228" s="217" t="s">
        <v>177</v>
      </c>
      <c r="E228" s="218" t="s">
        <v>330</v>
      </c>
      <c r="F228" s="219" t="s">
        <v>331</v>
      </c>
      <c r="G228" s="220" t="s">
        <v>180</v>
      </c>
      <c r="H228" s="221">
        <v>41</v>
      </c>
      <c r="I228" s="222"/>
      <c r="J228" s="223">
        <f>ROUND(I228*H228,2)</f>
        <v>0</v>
      </c>
      <c r="K228" s="224"/>
      <c r="L228" s="45"/>
      <c r="M228" s="225" t="s">
        <v>1</v>
      </c>
      <c r="N228" s="226" t="s">
        <v>42</v>
      </c>
      <c r="O228" s="92"/>
      <c r="P228" s="227">
        <f>O228*H228</f>
        <v>0</v>
      </c>
      <c r="Q228" s="227">
        <v>0.011599999999999999</v>
      </c>
      <c r="R228" s="227">
        <f>Q228*H228</f>
        <v>0.47559999999999997</v>
      </c>
      <c r="S228" s="227">
        <v>0</v>
      </c>
      <c r="T228" s="22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9" t="s">
        <v>181</v>
      </c>
      <c r="AT228" s="229" t="s">
        <v>177</v>
      </c>
      <c r="AU228" s="229" t="s">
        <v>89</v>
      </c>
      <c r="AY228" s="18" t="s">
        <v>174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8" t="s">
        <v>89</v>
      </c>
      <c r="BK228" s="230">
        <f>ROUND(I228*H228,2)</f>
        <v>0</v>
      </c>
      <c r="BL228" s="18" t="s">
        <v>181</v>
      </c>
      <c r="BM228" s="229" t="s">
        <v>332</v>
      </c>
    </row>
    <row r="229" s="14" customFormat="1">
      <c r="A229" s="14"/>
      <c r="B229" s="254"/>
      <c r="C229" s="255"/>
      <c r="D229" s="233" t="s">
        <v>183</v>
      </c>
      <c r="E229" s="256" t="s">
        <v>1</v>
      </c>
      <c r="F229" s="257" t="s">
        <v>108</v>
      </c>
      <c r="G229" s="255"/>
      <c r="H229" s="256" t="s">
        <v>1</v>
      </c>
      <c r="I229" s="258"/>
      <c r="J229" s="255"/>
      <c r="K229" s="255"/>
      <c r="L229" s="259"/>
      <c r="M229" s="260"/>
      <c r="N229" s="261"/>
      <c r="O229" s="261"/>
      <c r="P229" s="261"/>
      <c r="Q229" s="261"/>
      <c r="R229" s="261"/>
      <c r="S229" s="261"/>
      <c r="T229" s="26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3" t="s">
        <v>183</v>
      </c>
      <c r="AU229" s="263" t="s">
        <v>89</v>
      </c>
      <c r="AV229" s="14" t="s">
        <v>84</v>
      </c>
      <c r="AW229" s="14" t="s">
        <v>32</v>
      </c>
      <c r="AX229" s="14" t="s">
        <v>76</v>
      </c>
      <c r="AY229" s="263" t="s">
        <v>174</v>
      </c>
    </row>
    <row r="230" s="13" customFormat="1">
      <c r="A230" s="13"/>
      <c r="B230" s="231"/>
      <c r="C230" s="232"/>
      <c r="D230" s="233" t="s">
        <v>183</v>
      </c>
      <c r="E230" s="234" t="s">
        <v>1</v>
      </c>
      <c r="F230" s="235" t="s">
        <v>333</v>
      </c>
      <c r="G230" s="232"/>
      <c r="H230" s="236">
        <v>11.5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183</v>
      </c>
      <c r="AU230" s="242" t="s">
        <v>89</v>
      </c>
      <c r="AV230" s="13" t="s">
        <v>89</v>
      </c>
      <c r="AW230" s="13" t="s">
        <v>32</v>
      </c>
      <c r="AX230" s="13" t="s">
        <v>76</v>
      </c>
      <c r="AY230" s="242" t="s">
        <v>174</v>
      </c>
    </row>
    <row r="231" s="13" customFormat="1">
      <c r="A231" s="13"/>
      <c r="B231" s="231"/>
      <c r="C231" s="232"/>
      <c r="D231" s="233" t="s">
        <v>183</v>
      </c>
      <c r="E231" s="234" t="s">
        <v>1</v>
      </c>
      <c r="F231" s="235" t="s">
        <v>334</v>
      </c>
      <c r="G231" s="232"/>
      <c r="H231" s="236">
        <v>11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183</v>
      </c>
      <c r="AU231" s="242" t="s">
        <v>89</v>
      </c>
      <c r="AV231" s="13" t="s">
        <v>89</v>
      </c>
      <c r="AW231" s="13" t="s">
        <v>32</v>
      </c>
      <c r="AX231" s="13" t="s">
        <v>76</v>
      </c>
      <c r="AY231" s="242" t="s">
        <v>174</v>
      </c>
    </row>
    <row r="232" s="13" customFormat="1">
      <c r="A232" s="13"/>
      <c r="B232" s="231"/>
      <c r="C232" s="232"/>
      <c r="D232" s="233" t="s">
        <v>183</v>
      </c>
      <c r="E232" s="234" t="s">
        <v>1</v>
      </c>
      <c r="F232" s="235" t="s">
        <v>335</v>
      </c>
      <c r="G232" s="232"/>
      <c r="H232" s="236">
        <v>3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183</v>
      </c>
      <c r="AU232" s="242" t="s">
        <v>89</v>
      </c>
      <c r="AV232" s="13" t="s">
        <v>89</v>
      </c>
      <c r="AW232" s="13" t="s">
        <v>32</v>
      </c>
      <c r="AX232" s="13" t="s">
        <v>76</v>
      </c>
      <c r="AY232" s="242" t="s">
        <v>174</v>
      </c>
    </row>
    <row r="233" s="13" customFormat="1">
      <c r="A233" s="13"/>
      <c r="B233" s="231"/>
      <c r="C233" s="232"/>
      <c r="D233" s="233" t="s">
        <v>183</v>
      </c>
      <c r="E233" s="234" t="s">
        <v>1</v>
      </c>
      <c r="F233" s="235" t="s">
        <v>336</v>
      </c>
      <c r="G233" s="232"/>
      <c r="H233" s="236">
        <v>15.5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183</v>
      </c>
      <c r="AU233" s="242" t="s">
        <v>89</v>
      </c>
      <c r="AV233" s="13" t="s">
        <v>89</v>
      </c>
      <c r="AW233" s="13" t="s">
        <v>32</v>
      </c>
      <c r="AX233" s="13" t="s">
        <v>76</v>
      </c>
      <c r="AY233" s="242" t="s">
        <v>174</v>
      </c>
    </row>
    <row r="234" s="15" customFormat="1">
      <c r="A234" s="15"/>
      <c r="B234" s="264"/>
      <c r="C234" s="265"/>
      <c r="D234" s="233" t="s">
        <v>183</v>
      </c>
      <c r="E234" s="266" t="s">
        <v>107</v>
      </c>
      <c r="F234" s="267" t="s">
        <v>252</v>
      </c>
      <c r="G234" s="265"/>
      <c r="H234" s="268">
        <v>41</v>
      </c>
      <c r="I234" s="269"/>
      <c r="J234" s="265"/>
      <c r="K234" s="265"/>
      <c r="L234" s="270"/>
      <c r="M234" s="271"/>
      <c r="N234" s="272"/>
      <c r="O234" s="272"/>
      <c r="P234" s="272"/>
      <c r="Q234" s="272"/>
      <c r="R234" s="272"/>
      <c r="S234" s="272"/>
      <c r="T234" s="273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4" t="s">
        <v>183</v>
      </c>
      <c r="AU234" s="274" t="s">
        <v>89</v>
      </c>
      <c r="AV234" s="15" t="s">
        <v>181</v>
      </c>
      <c r="AW234" s="15" t="s">
        <v>32</v>
      </c>
      <c r="AX234" s="15" t="s">
        <v>84</v>
      </c>
      <c r="AY234" s="274" t="s">
        <v>174</v>
      </c>
    </row>
    <row r="235" s="2" customFormat="1" ht="24.15" customHeight="1">
      <c r="A235" s="39"/>
      <c r="B235" s="40"/>
      <c r="C235" s="243" t="s">
        <v>337</v>
      </c>
      <c r="D235" s="243" t="s">
        <v>191</v>
      </c>
      <c r="E235" s="244" t="s">
        <v>338</v>
      </c>
      <c r="F235" s="245" t="s">
        <v>339</v>
      </c>
      <c r="G235" s="246" t="s">
        <v>180</v>
      </c>
      <c r="H235" s="247">
        <v>43.049999999999997</v>
      </c>
      <c r="I235" s="248"/>
      <c r="J235" s="249">
        <f>ROUND(I235*H235,2)</f>
        <v>0</v>
      </c>
      <c r="K235" s="250"/>
      <c r="L235" s="251"/>
      <c r="M235" s="252" t="s">
        <v>1</v>
      </c>
      <c r="N235" s="253" t="s">
        <v>42</v>
      </c>
      <c r="O235" s="92"/>
      <c r="P235" s="227">
        <f>O235*H235</f>
        <v>0</v>
      </c>
      <c r="Q235" s="227">
        <v>0.025000000000000001</v>
      </c>
      <c r="R235" s="227">
        <f>Q235*H235</f>
        <v>1.0762499999999999</v>
      </c>
      <c r="S235" s="227">
        <v>0</v>
      </c>
      <c r="T235" s="22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9" t="s">
        <v>194</v>
      </c>
      <c r="AT235" s="229" t="s">
        <v>191</v>
      </c>
      <c r="AU235" s="229" t="s">
        <v>89</v>
      </c>
      <c r="AY235" s="18" t="s">
        <v>174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8" t="s">
        <v>89</v>
      </c>
      <c r="BK235" s="230">
        <f>ROUND(I235*H235,2)</f>
        <v>0</v>
      </c>
      <c r="BL235" s="18" t="s">
        <v>181</v>
      </c>
      <c r="BM235" s="229" t="s">
        <v>340</v>
      </c>
    </row>
    <row r="236" s="13" customFormat="1">
      <c r="A236" s="13"/>
      <c r="B236" s="231"/>
      <c r="C236" s="232"/>
      <c r="D236" s="233" t="s">
        <v>183</v>
      </c>
      <c r="E236" s="232"/>
      <c r="F236" s="235" t="s">
        <v>341</v>
      </c>
      <c r="G236" s="232"/>
      <c r="H236" s="236">
        <v>43.049999999999997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183</v>
      </c>
      <c r="AU236" s="242" t="s">
        <v>89</v>
      </c>
      <c r="AV236" s="13" t="s">
        <v>89</v>
      </c>
      <c r="AW236" s="13" t="s">
        <v>4</v>
      </c>
      <c r="AX236" s="13" t="s">
        <v>84</v>
      </c>
      <c r="AY236" s="242" t="s">
        <v>174</v>
      </c>
    </row>
    <row r="237" s="2" customFormat="1" ht="37.8" customHeight="1">
      <c r="A237" s="39"/>
      <c r="B237" s="40"/>
      <c r="C237" s="217" t="s">
        <v>342</v>
      </c>
      <c r="D237" s="217" t="s">
        <v>177</v>
      </c>
      <c r="E237" s="218" t="s">
        <v>343</v>
      </c>
      <c r="F237" s="219" t="s">
        <v>344</v>
      </c>
      <c r="G237" s="220" t="s">
        <v>180</v>
      </c>
      <c r="H237" s="221">
        <v>412.93700000000001</v>
      </c>
      <c r="I237" s="222"/>
      <c r="J237" s="223">
        <f>ROUND(I237*H237,2)</f>
        <v>0</v>
      </c>
      <c r="K237" s="224"/>
      <c r="L237" s="45"/>
      <c r="M237" s="225" t="s">
        <v>1</v>
      </c>
      <c r="N237" s="226" t="s">
        <v>42</v>
      </c>
      <c r="O237" s="92"/>
      <c r="P237" s="227">
        <f>O237*H237</f>
        <v>0</v>
      </c>
      <c r="Q237" s="227">
        <v>8.0599999999999994E-05</v>
      </c>
      <c r="R237" s="227">
        <f>Q237*H237</f>
        <v>0.033282722199999996</v>
      </c>
      <c r="S237" s="227">
        <v>0</v>
      </c>
      <c r="T237" s="22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9" t="s">
        <v>181</v>
      </c>
      <c r="AT237" s="229" t="s">
        <v>177</v>
      </c>
      <c r="AU237" s="229" t="s">
        <v>89</v>
      </c>
      <c r="AY237" s="18" t="s">
        <v>174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8" t="s">
        <v>89</v>
      </c>
      <c r="BK237" s="230">
        <f>ROUND(I237*H237,2)</f>
        <v>0</v>
      </c>
      <c r="BL237" s="18" t="s">
        <v>181</v>
      </c>
      <c r="BM237" s="229" t="s">
        <v>345</v>
      </c>
    </row>
    <row r="238" s="13" customFormat="1">
      <c r="A238" s="13"/>
      <c r="B238" s="231"/>
      <c r="C238" s="232"/>
      <c r="D238" s="233" t="s">
        <v>183</v>
      </c>
      <c r="E238" s="234" t="s">
        <v>1</v>
      </c>
      <c r="F238" s="235" t="s">
        <v>346</v>
      </c>
      <c r="G238" s="232"/>
      <c r="H238" s="236">
        <v>412.93700000000001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183</v>
      </c>
      <c r="AU238" s="242" t="s">
        <v>89</v>
      </c>
      <c r="AV238" s="13" t="s">
        <v>89</v>
      </c>
      <c r="AW238" s="13" t="s">
        <v>32</v>
      </c>
      <c r="AX238" s="13" t="s">
        <v>84</v>
      </c>
      <c r="AY238" s="242" t="s">
        <v>174</v>
      </c>
    </row>
    <row r="239" s="2" customFormat="1" ht="37.8" customHeight="1">
      <c r="A239" s="39"/>
      <c r="B239" s="40"/>
      <c r="C239" s="217" t="s">
        <v>347</v>
      </c>
      <c r="D239" s="217" t="s">
        <v>177</v>
      </c>
      <c r="E239" s="218" t="s">
        <v>348</v>
      </c>
      <c r="F239" s="219" t="s">
        <v>349</v>
      </c>
      <c r="G239" s="220" t="s">
        <v>180</v>
      </c>
      <c r="H239" s="221">
        <v>41</v>
      </c>
      <c r="I239" s="222"/>
      <c r="J239" s="223">
        <f>ROUND(I239*H239,2)</f>
        <v>0</v>
      </c>
      <c r="K239" s="224"/>
      <c r="L239" s="45"/>
      <c r="M239" s="225" t="s">
        <v>1</v>
      </c>
      <c r="N239" s="226" t="s">
        <v>42</v>
      </c>
      <c r="O239" s="92"/>
      <c r="P239" s="227">
        <f>O239*H239</f>
        <v>0</v>
      </c>
      <c r="Q239" s="227">
        <v>8.0000000000000007E-05</v>
      </c>
      <c r="R239" s="227">
        <f>Q239*H239</f>
        <v>0.0032800000000000004</v>
      </c>
      <c r="S239" s="227">
        <v>0</v>
      </c>
      <c r="T239" s="22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9" t="s">
        <v>181</v>
      </c>
      <c r="AT239" s="229" t="s">
        <v>177</v>
      </c>
      <c r="AU239" s="229" t="s">
        <v>89</v>
      </c>
      <c r="AY239" s="18" t="s">
        <v>174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8" t="s">
        <v>89</v>
      </c>
      <c r="BK239" s="230">
        <f>ROUND(I239*H239,2)</f>
        <v>0</v>
      </c>
      <c r="BL239" s="18" t="s">
        <v>181</v>
      </c>
      <c r="BM239" s="229" t="s">
        <v>350</v>
      </c>
    </row>
    <row r="240" s="13" customFormat="1">
      <c r="A240" s="13"/>
      <c r="B240" s="231"/>
      <c r="C240" s="232"/>
      <c r="D240" s="233" t="s">
        <v>183</v>
      </c>
      <c r="E240" s="234" t="s">
        <v>1</v>
      </c>
      <c r="F240" s="235" t="s">
        <v>107</v>
      </c>
      <c r="G240" s="232"/>
      <c r="H240" s="236">
        <v>41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183</v>
      </c>
      <c r="AU240" s="242" t="s">
        <v>89</v>
      </c>
      <c r="AV240" s="13" t="s">
        <v>89</v>
      </c>
      <c r="AW240" s="13" t="s">
        <v>32</v>
      </c>
      <c r="AX240" s="13" t="s">
        <v>84</v>
      </c>
      <c r="AY240" s="242" t="s">
        <v>174</v>
      </c>
    </row>
    <row r="241" s="2" customFormat="1" ht="37.8" customHeight="1">
      <c r="A241" s="39"/>
      <c r="B241" s="40"/>
      <c r="C241" s="217" t="s">
        <v>351</v>
      </c>
      <c r="D241" s="217" t="s">
        <v>177</v>
      </c>
      <c r="E241" s="218" t="s">
        <v>352</v>
      </c>
      <c r="F241" s="219" t="s">
        <v>353</v>
      </c>
      <c r="G241" s="220" t="s">
        <v>180</v>
      </c>
      <c r="H241" s="221">
        <v>562.86400000000003</v>
      </c>
      <c r="I241" s="222"/>
      <c r="J241" s="223">
        <f>ROUND(I241*H241,2)</f>
        <v>0</v>
      </c>
      <c r="K241" s="224"/>
      <c r="L241" s="45"/>
      <c r="M241" s="225" t="s">
        <v>1</v>
      </c>
      <c r="N241" s="226" t="s">
        <v>42</v>
      </c>
      <c r="O241" s="92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9" t="s">
        <v>181</v>
      </c>
      <c r="AT241" s="229" t="s">
        <v>177</v>
      </c>
      <c r="AU241" s="229" t="s">
        <v>89</v>
      </c>
      <c r="AY241" s="18" t="s">
        <v>174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8" t="s">
        <v>89</v>
      </c>
      <c r="BK241" s="230">
        <f>ROUND(I241*H241,2)</f>
        <v>0</v>
      </c>
      <c r="BL241" s="18" t="s">
        <v>181</v>
      </c>
      <c r="BM241" s="229" t="s">
        <v>354</v>
      </c>
    </row>
    <row r="242" s="13" customFormat="1">
      <c r="A242" s="13"/>
      <c r="B242" s="231"/>
      <c r="C242" s="232"/>
      <c r="D242" s="233" t="s">
        <v>183</v>
      </c>
      <c r="E242" s="234" t="s">
        <v>1</v>
      </c>
      <c r="F242" s="235" t="s">
        <v>111</v>
      </c>
      <c r="G242" s="232"/>
      <c r="H242" s="236">
        <v>562.86400000000003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183</v>
      </c>
      <c r="AU242" s="242" t="s">
        <v>89</v>
      </c>
      <c r="AV242" s="13" t="s">
        <v>89</v>
      </c>
      <c r="AW242" s="13" t="s">
        <v>32</v>
      </c>
      <c r="AX242" s="13" t="s">
        <v>84</v>
      </c>
      <c r="AY242" s="242" t="s">
        <v>174</v>
      </c>
    </row>
    <row r="243" s="2" customFormat="1" ht="16.5" customHeight="1">
      <c r="A243" s="39"/>
      <c r="B243" s="40"/>
      <c r="C243" s="217" t="s">
        <v>355</v>
      </c>
      <c r="D243" s="217" t="s">
        <v>177</v>
      </c>
      <c r="E243" s="218" t="s">
        <v>356</v>
      </c>
      <c r="F243" s="219" t="s">
        <v>357</v>
      </c>
      <c r="G243" s="220" t="s">
        <v>212</v>
      </c>
      <c r="H243" s="221">
        <v>92.864000000000004</v>
      </c>
      <c r="I243" s="222"/>
      <c r="J243" s="223">
        <f>ROUND(I243*H243,2)</f>
        <v>0</v>
      </c>
      <c r="K243" s="224"/>
      <c r="L243" s="45"/>
      <c r="M243" s="225" t="s">
        <v>1</v>
      </c>
      <c r="N243" s="226" t="s">
        <v>42</v>
      </c>
      <c r="O243" s="92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9" t="s">
        <v>181</v>
      </c>
      <c r="AT243" s="229" t="s">
        <v>177</v>
      </c>
      <c r="AU243" s="229" t="s">
        <v>89</v>
      </c>
      <c r="AY243" s="18" t="s">
        <v>174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8" t="s">
        <v>89</v>
      </c>
      <c r="BK243" s="230">
        <f>ROUND(I243*H243,2)</f>
        <v>0</v>
      </c>
      <c r="BL243" s="18" t="s">
        <v>181</v>
      </c>
      <c r="BM243" s="229" t="s">
        <v>358</v>
      </c>
    </row>
    <row r="244" s="13" customFormat="1">
      <c r="A244" s="13"/>
      <c r="B244" s="231"/>
      <c r="C244" s="232"/>
      <c r="D244" s="233" t="s">
        <v>183</v>
      </c>
      <c r="E244" s="234" t="s">
        <v>1</v>
      </c>
      <c r="F244" s="235" t="s">
        <v>359</v>
      </c>
      <c r="G244" s="232"/>
      <c r="H244" s="236">
        <v>92.864000000000004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183</v>
      </c>
      <c r="AU244" s="242" t="s">
        <v>89</v>
      </c>
      <c r="AV244" s="13" t="s">
        <v>89</v>
      </c>
      <c r="AW244" s="13" t="s">
        <v>32</v>
      </c>
      <c r="AX244" s="13" t="s">
        <v>84</v>
      </c>
      <c r="AY244" s="242" t="s">
        <v>174</v>
      </c>
    </row>
    <row r="245" s="2" customFormat="1" ht="24.15" customHeight="1">
      <c r="A245" s="39"/>
      <c r="B245" s="40"/>
      <c r="C245" s="243" t="s">
        <v>360</v>
      </c>
      <c r="D245" s="243" t="s">
        <v>191</v>
      </c>
      <c r="E245" s="244" t="s">
        <v>361</v>
      </c>
      <c r="F245" s="245" t="s">
        <v>362</v>
      </c>
      <c r="G245" s="246" t="s">
        <v>212</v>
      </c>
      <c r="H245" s="247">
        <v>47.784999999999997</v>
      </c>
      <c r="I245" s="248"/>
      <c r="J245" s="249">
        <f>ROUND(I245*H245,2)</f>
        <v>0</v>
      </c>
      <c r="K245" s="250"/>
      <c r="L245" s="251"/>
      <c r="M245" s="252" t="s">
        <v>1</v>
      </c>
      <c r="N245" s="253" t="s">
        <v>42</v>
      </c>
      <c r="O245" s="92"/>
      <c r="P245" s="227">
        <f>O245*H245</f>
        <v>0</v>
      </c>
      <c r="Q245" s="227">
        <v>0.00029999999999999997</v>
      </c>
      <c r="R245" s="227">
        <f>Q245*H245</f>
        <v>0.014335499999999998</v>
      </c>
      <c r="S245" s="227">
        <v>0</v>
      </c>
      <c r="T245" s="22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9" t="s">
        <v>194</v>
      </c>
      <c r="AT245" s="229" t="s">
        <v>191</v>
      </c>
      <c r="AU245" s="229" t="s">
        <v>89</v>
      </c>
      <c r="AY245" s="18" t="s">
        <v>174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8" t="s">
        <v>89</v>
      </c>
      <c r="BK245" s="230">
        <f>ROUND(I245*H245,2)</f>
        <v>0</v>
      </c>
      <c r="BL245" s="18" t="s">
        <v>181</v>
      </c>
      <c r="BM245" s="229" t="s">
        <v>363</v>
      </c>
    </row>
    <row r="246" s="13" customFormat="1">
      <c r="A246" s="13"/>
      <c r="B246" s="231"/>
      <c r="C246" s="232"/>
      <c r="D246" s="233" t="s">
        <v>183</v>
      </c>
      <c r="E246" s="234" t="s">
        <v>1</v>
      </c>
      <c r="F246" s="235" t="s">
        <v>117</v>
      </c>
      <c r="G246" s="232"/>
      <c r="H246" s="236">
        <v>47.784999999999997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183</v>
      </c>
      <c r="AU246" s="242" t="s">
        <v>89</v>
      </c>
      <c r="AV246" s="13" t="s">
        <v>89</v>
      </c>
      <c r="AW246" s="13" t="s">
        <v>32</v>
      </c>
      <c r="AX246" s="13" t="s">
        <v>84</v>
      </c>
      <c r="AY246" s="242" t="s">
        <v>174</v>
      </c>
    </row>
    <row r="247" s="2" customFormat="1" ht="24.15" customHeight="1">
      <c r="A247" s="39"/>
      <c r="B247" s="40"/>
      <c r="C247" s="243" t="s">
        <v>364</v>
      </c>
      <c r="D247" s="243" t="s">
        <v>191</v>
      </c>
      <c r="E247" s="244" t="s">
        <v>365</v>
      </c>
      <c r="F247" s="245" t="s">
        <v>366</v>
      </c>
      <c r="G247" s="246" t="s">
        <v>212</v>
      </c>
      <c r="H247" s="247">
        <v>45.079000000000001</v>
      </c>
      <c r="I247" s="248"/>
      <c r="J247" s="249">
        <f>ROUND(I247*H247,2)</f>
        <v>0</v>
      </c>
      <c r="K247" s="250"/>
      <c r="L247" s="251"/>
      <c r="M247" s="252" t="s">
        <v>1</v>
      </c>
      <c r="N247" s="253" t="s">
        <v>42</v>
      </c>
      <c r="O247" s="92"/>
      <c r="P247" s="227">
        <f>O247*H247</f>
        <v>0</v>
      </c>
      <c r="Q247" s="227">
        <v>0.00020000000000000001</v>
      </c>
      <c r="R247" s="227">
        <f>Q247*H247</f>
        <v>0.0090158000000000009</v>
      </c>
      <c r="S247" s="227">
        <v>0</v>
      </c>
      <c r="T247" s="228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9" t="s">
        <v>194</v>
      </c>
      <c r="AT247" s="229" t="s">
        <v>191</v>
      </c>
      <c r="AU247" s="229" t="s">
        <v>89</v>
      </c>
      <c r="AY247" s="18" t="s">
        <v>174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8" t="s">
        <v>89</v>
      </c>
      <c r="BK247" s="230">
        <f>ROUND(I247*H247,2)</f>
        <v>0</v>
      </c>
      <c r="BL247" s="18" t="s">
        <v>181</v>
      </c>
      <c r="BM247" s="229" t="s">
        <v>367</v>
      </c>
    </row>
    <row r="248" s="13" customFormat="1">
      <c r="A248" s="13"/>
      <c r="B248" s="231"/>
      <c r="C248" s="232"/>
      <c r="D248" s="233" t="s">
        <v>183</v>
      </c>
      <c r="E248" s="234" t="s">
        <v>1</v>
      </c>
      <c r="F248" s="235" t="s">
        <v>126</v>
      </c>
      <c r="G248" s="232"/>
      <c r="H248" s="236">
        <v>45.079000000000001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183</v>
      </c>
      <c r="AU248" s="242" t="s">
        <v>89</v>
      </c>
      <c r="AV248" s="13" t="s">
        <v>89</v>
      </c>
      <c r="AW248" s="13" t="s">
        <v>32</v>
      </c>
      <c r="AX248" s="13" t="s">
        <v>84</v>
      </c>
      <c r="AY248" s="242" t="s">
        <v>174</v>
      </c>
    </row>
    <row r="249" s="2" customFormat="1" ht="24.15" customHeight="1">
      <c r="A249" s="39"/>
      <c r="B249" s="40"/>
      <c r="C249" s="217" t="s">
        <v>368</v>
      </c>
      <c r="D249" s="217" t="s">
        <v>177</v>
      </c>
      <c r="E249" s="218" t="s">
        <v>369</v>
      </c>
      <c r="F249" s="219" t="s">
        <v>370</v>
      </c>
      <c r="G249" s="220" t="s">
        <v>180</v>
      </c>
      <c r="H249" s="221">
        <v>562.86400000000003</v>
      </c>
      <c r="I249" s="222"/>
      <c r="J249" s="223">
        <f>ROUND(I249*H249,2)</f>
        <v>0</v>
      </c>
      <c r="K249" s="224"/>
      <c r="L249" s="45"/>
      <c r="M249" s="225" t="s">
        <v>1</v>
      </c>
      <c r="N249" s="226" t="s">
        <v>42</v>
      </c>
      <c r="O249" s="92"/>
      <c r="P249" s="227">
        <f>O249*H249</f>
        <v>0</v>
      </c>
      <c r="Q249" s="227">
        <v>0.0028500000000000001</v>
      </c>
      <c r="R249" s="227">
        <f>Q249*H249</f>
        <v>1.6041624000000001</v>
      </c>
      <c r="S249" s="227">
        <v>0</v>
      </c>
      <c r="T249" s="228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9" t="s">
        <v>181</v>
      </c>
      <c r="AT249" s="229" t="s">
        <v>177</v>
      </c>
      <c r="AU249" s="229" t="s">
        <v>89</v>
      </c>
      <c r="AY249" s="18" t="s">
        <v>174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8" t="s">
        <v>89</v>
      </c>
      <c r="BK249" s="230">
        <f>ROUND(I249*H249,2)</f>
        <v>0</v>
      </c>
      <c r="BL249" s="18" t="s">
        <v>181</v>
      </c>
      <c r="BM249" s="229" t="s">
        <v>371</v>
      </c>
    </row>
    <row r="250" s="14" customFormat="1">
      <c r="A250" s="14"/>
      <c r="B250" s="254"/>
      <c r="C250" s="255"/>
      <c r="D250" s="233" t="s">
        <v>183</v>
      </c>
      <c r="E250" s="256" t="s">
        <v>1</v>
      </c>
      <c r="F250" s="257" t="s">
        <v>95</v>
      </c>
      <c r="G250" s="255"/>
      <c r="H250" s="256" t="s">
        <v>1</v>
      </c>
      <c r="I250" s="258"/>
      <c r="J250" s="255"/>
      <c r="K250" s="255"/>
      <c r="L250" s="259"/>
      <c r="M250" s="260"/>
      <c r="N250" s="261"/>
      <c r="O250" s="261"/>
      <c r="P250" s="261"/>
      <c r="Q250" s="261"/>
      <c r="R250" s="261"/>
      <c r="S250" s="261"/>
      <c r="T250" s="26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3" t="s">
        <v>183</v>
      </c>
      <c r="AU250" s="263" t="s">
        <v>89</v>
      </c>
      <c r="AV250" s="14" t="s">
        <v>84</v>
      </c>
      <c r="AW250" s="14" t="s">
        <v>32</v>
      </c>
      <c r="AX250" s="14" t="s">
        <v>76</v>
      </c>
      <c r="AY250" s="263" t="s">
        <v>174</v>
      </c>
    </row>
    <row r="251" s="13" customFormat="1">
      <c r="A251" s="13"/>
      <c r="B251" s="231"/>
      <c r="C251" s="232"/>
      <c r="D251" s="233" t="s">
        <v>183</v>
      </c>
      <c r="E251" s="234" t="s">
        <v>1</v>
      </c>
      <c r="F251" s="235" t="s">
        <v>372</v>
      </c>
      <c r="G251" s="232"/>
      <c r="H251" s="236">
        <v>30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183</v>
      </c>
      <c r="AU251" s="242" t="s">
        <v>89</v>
      </c>
      <c r="AV251" s="13" t="s">
        <v>89</v>
      </c>
      <c r="AW251" s="13" t="s">
        <v>32</v>
      </c>
      <c r="AX251" s="13" t="s">
        <v>76</v>
      </c>
      <c r="AY251" s="242" t="s">
        <v>174</v>
      </c>
    </row>
    <row r="252" s="13" customFormat="1">
      <c r="A252" s="13"/>
      <c r="B252" s="231"/>
      <c r="C252" s="232"/>
      <c r="D252" s="233" t="s">
        <v>183</v>
      </c>
      <c r="E252" s="234" t="s">
        <v>1</v>
      </c>
      <c r="F252" s="235" t="s">
        <v>373</v>
      </c>
      <c r="G252" s="232"/>
      <c r="H252" s="236">
        <v>8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183</v>
      </c>
      <c r="AU252" s="242" t="s">
        <v>89</v>
      </c>
      <c r="AV252" s="13" t="s">
        <v>89</v>
      </c>
      <c r="AW252" s="13" t="s">
        <v>32</v>
      </c>
      <c r="AX252" s="13" t="s">
        <v>76</v>
      </c>
      <c r="AY252" s="242" t="s">
        <v>174</v>
      </c>
    </row>
    <row r="253" s="13" customFormat="1">
      <c r="A253" s="13"/>
      <c r="B253" s="231"/>
      <c r="C253" s="232"/>
      <c r="D253" s="233" t="s">
        <v>183</v>
      </c>
      <c r="E253" s="234" t="s">
        <v>1</v>
      </c>
      <c r="F253" s="235" t="s">
        <v>374</v>
      </c>
      <c r="G253" s="232"/>
      <c r="H253" s="236">
        <v>30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183</v>
      </c>
      <c r="AU253" s="242" t="s">
        <v>89</v>
      </c>
      <c r="AV253" s="13" t="s">
        <v>89</v>
      </c>
      <c r="AW253" s="13" t="s">
        <v>32</v>
      </c>
      <c r="AX253" s="13" t="s">
        <v>76</v>
      </c>
      <c r="AY253" s="242" t="s">
        <v>174</v>
      </c>
    </row>
    <row r="254" s="13" customFormat="1">
      <c r="A254" s="13"/>
      <c r="B254" s="231"/>
      <c r="C254" s="232"/>
      <c r="D254" s="233" t="s">
        <v>183</v>
      </c>
      <c r="E254" s="234" t="s">
        <v>1</v>
      </c>
      <c r="F254" s="235" t="s">
        <v>375</v>
      </c>
      <c r="G254" s="232"/>
      <c r="H254" s="236">
        <v>8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183</v>
      </c>
      <c r="AU254" s="242" t="s">
        <v>89</v>
      </c>
      <c r="AV254" s="13" t="s">
        <v>89</v>
      </c>
      <c r="AW254" s="13" t="s">
        <v>32</v>
      </c>
      <c r="AX254" s="13" t="s">
        <v>76</v>
      </c>
      <c r="AY254" s="242" t="s">
        <v>174</v>
      </c>
    </row>
    <row r="255" s="16" customFormat="1">
      <c r="A255" s="16"/>
      <c r="B255" s="275"/>
      <c r="C255" s="276"/>
      <c r="D255" s="233" t="s">
        <v>183</v>
      </c>
      <c r="E255" s="277" t="s">
        <v>94</v>
      </c>
      <c r="F255" s="278" t="s">
        <v>266</v>
      </c>
      <c r="G255" s="276"/>
      <c r="H255" s="279">
        <v>76</v>
      </c>
      <c r="I255" s="280"/>
      <c r="J255" s="276"/>
      <c r="K255" s="276"/>
      <c r="L255" s="281"/>
      <c r="M255" s="282"/>
      <c r="N255" s="283"/>
      <c r="O255" s="283"/>
      <c r="P255" s="283"/>
      <c r="Q255" s="283"/>
      <c r="R255" s="283"/>
      <c r="S255" s="283"/>
      <c r="T255" s="284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85" t="s">
        <v>183</v>
      </c>
      <c r="AU255" s="285" t="s">
        <v>89</v>
      </c>
      <c r="AV255" s="16" t="s">
        <v>187</v>
      </c>
      <c r="AW255" s="16" t="s">
        <v>32</v>
      </c>
      <c r="AX255" s="16" t="s">
        <v>76</v>
      </c>
      <c r="AY255" s="285" t="s">
        <v>174</v>
      </c>
    </row>
    <row r="256" s="14" customFormat="1">
      <c r="A256" s="14"/>
      <c r="B256" s="254"/>
      <c r="C256" s="255"/>
      <c r="D256" s="233" t="s">
        <v>183</v>
      </c>
      <c r="E256" s="256" t="s">
        <v>1</v>
      </c>
      <c r="F256" s="257" t="s">
        <v>98</v>
      </c>
      <c r="G256" s="255"/>
      <c r="H256" s="256" t="s">
        <v>1</v>
      </c>
      <c r="I256" s="258"/>
      <c r="J256" s="255"/>
      <c r="K256" s="255"/>
      <c r="L256" s="259"/>
      <c r="M256" s="260"/>
      <c r="N256" s="261"/>
      <c r="O256" s="261"/>
      <c r="P256" s="261"/>
      <c r="Q256" s="261"/>
      <c r="R256" s="261"/>
      <c r="S256" s="261"/>
      <c r="T256" s="26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3" t="s">
        <v>183</v>
      </c>
      <c r="AU256" s="263" t="s">
        <v>89</v>
      </c>
      <c r="AV256" s="14" t="s">
        <v>84</v>
      </c>
      <c r="AW256" s="14" t="s">
        <v>32</v>
      </c>
      <c r="AX256" s="14" t="s">
        <v>76</v>
      </c>
      <c r="AY256" s="263" t="s">
        <v>174</v>
      </c>
    </row>
    <row r="257" s="13" customFormat="1">
      <c r="A257" s="13"/>
      <c r="B257" s="231"/>
      <c r="C257" s="232"/>
      <c r="D257" s="233" t="s">
        <v>183</v>
      </c>
      <c r="E257" s="234" t="s">
        <v>1</v>
      </c>
      <c r="F257" s="235" t="s">
        <v>376</v>
      </c>
      <c r="G257" s="232"/>
      <c r="H257" s="236">
        <v>2.2799999999999998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183</v>
      </c>
      <c r="AU257" s="242" t="s">
        <v>89</v>
      </c>
      <c r="AV257" s="13" t="s">
        <v>89</v>
      </c>
      <c r="AW257" s="13" t="s">
        <v>32</v>
      </c>
      <c r="AX257" s="13" t="s">
        <v>76</v>
      </c>
      <c r="AY257" s="242" t="s">
        <v>174</v>
      </c>
    </row>
    <row r="258" s="13" customFormat="1">
      <c r="A258" s="13"/>
      <c r="B258" s="231"/>
      <c r="C258" s="232"/>
      <c r="D258" s="233" t="s">
        <v>183</v>
      </c>
      <c r="E258" s="234" t="s">
        <v>1</v>
      </c>
      <c r="F258" s="235" t="s">
        <v>377</v>
      </c>
      <c r="G258" s="232"/>
      <c r="H258" s="236">
        <v>7.0250000000000004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183</v>
      </c>
      <c r="AU258" s="242" t="s">
        <v>89</v>
      </c>
      <c r="AV258" s="13" t="s">
        <v>89</v>
      </c>
      <c r="AW258" s="13" t="s">
        <v>32</v>
      </c>
      <c r="AX258" s="13" t="s">
        <v>76</v>
      </c>
      <c r="AY258" s="242" t="s">
        <v>174</v>
      </c>
    </row>
    <row r="259" s="13" customFormat="1">
      <c r="A259" s="13"/>
      <c r="B259" s="231"/>
      <c r="C259" s="232"/>
      <c r="D259" s="233" t="s">
        <v>183</v>
      </c>
      <c r="E259" s="234" t="s">
        <v>1</v>
      </c>
      <c r="F259" s="235" t="s">
        <v>378</v>
      </c>
      <c r="G259" s="232"/>
      <c r="H259" s="236">
        <v>3.7000000000000002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183</v>
      </c>
      <c r="AU259" s="242" t="s">
        <v>89</v>
      </c>
      <c r="AV259" s="13" t="s">
        <v>89</v>
      </c>
      <c r="AW259" s="13" t="s">
        <v>32</v>
      </c>
      <c r="AX259" s="13" t="s">
        <v>76</v>
      </c>
      <c r="AY259" s="242" t="s">
        <v>174</v>
      </c>
    </row>
    <row r="260" s="16" customFormat="1">
      <c r="A260" s="16"/>
      <c r="B260" s="275"/>
      <c r="C260" s="276"/>
      <c r="D260" s="233" t="s">
        <v>183</v>
      </c>
      <c r="E260" s="277" t="s">
        <v>97</v>
      </c>
      <c r="F260" s="278" t="s">
        <v>266</v>
      </c>
      <c r="G260" s="276"/>
      <c r="H260" s="279">
        <v>13.005000000000001</v>
      </c>
      <c r="I260" s="280"/>
      <c r="J260" s="276"/>
      <c r="K260" s="276"/>
      <c r="L260" s="281"/>
      <c r="M260" s="282"/>
      <c r="N260" s="283"/>
      <c r="O260" s="283"/>
      <c r="P260" s="283"/>
      <c r="Q260" s="283"/>
      <c r="R260" s="283"/>
      <c r="S260" s="283"/>
      <c r="T260" s="284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85" t="s">
        <v>183</v>
      </c>
      <c r="AU260" s="285" t="s">
        <v>89</v>
      </c>
      <c r="AV260" s="16" t="s">
        <v>187</v>
      </c>
      <c r="AW260" s="16" t="s">
        <v>32</v>
      </c>
      <c r="AX260" s="16" t="s">
        <v>76</v>
      </c>
      <c r="AY260" s="285" t="s">
        <v>174</v>
      </c>
    </row>
    <row r="261" s="14" customFormat="1">
      <c r="A261" s="14"/>
      <c r="B261" s="254"/>
      <c r="C261" s="255"/>
      <c r="D261" s="233" t="s">
        <v>183</v>
      </c>
      <c r="E261" s="256" t="s">
        <v>1</v>
      </c>
      <c r="F261" s="257" t="s">
        <v>379</v>
      </c>
      <c r="G261" s="255"/>
      <c r="H261" s="256" t="s">
        <v>1</v>
      </c>
      <c r="I261" s="258"/>
      <c r="J261" s="255"/>
      <c r="K261" s="255"/>
      <c r="L261" s="259"/>
      <c r="M261" s="260"/>
      <c r="N261" s="261"/>
      <c r="O261" s="261"/>
      <c r="P261" s="261"/>
      <c r="Q261" s="261"/>
      <c r="R261" s="261"/>
      <c r="S261" s="261"/>
      <c r="T261" s="26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3" t="s">
        <v>183</v>
      </c>
      <c r="AU261" s="263" t="s">
        <v>89</v>
      </c>
      <c r="AV261" s="14" t="s">
        <v>84</v>
      </c>
      <c r="AW261" s="14" t="s">
        <v>32</v>
      </c>
      <c r="AX261" s="14" t="s">
        <v>76</v>
      </c>
      <c r="AY261" s="263" t="s">
        <v>174</v>
      </c>
    </row>
    <row r="262" s="13" customFormat="1">
      <c r="A262" s="13"/>
      <c r="B262" s="231"/>
      <c r="C262" s="232"/>
      <c r="D262" s="233" t="s">
        <v>183</v>
      </c>
      <c r="E262" s="234" t="s">
        <v>1</v>
      </c>
      <c r="F262" s="235" t="s">
        <v>380</v>
      </c>
      <c r="G262" s="232"/>
      <c r="H262" s="236">
        <v>378.47199999999998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183</v>
      </c>
      <c r="AU262" s="242" t="s">
        <v>89</v>
      </c>
      <c r="AV262" s="13" t="s">
        <v>89</v>
      </c>
      <c r="AW262" s="13" t="s">
        <v>32</v>
      </c>
      <c r="AX262" s="13" t="s">
        <v>76</v>
      </c>
      <c r="AY262" s="242" t="s">
        <v>174</v>
      </c>
    </row>
    <row r="263" s="16" customFormat="1">
      <c r="A263" s="16"/>
      <c r="B263" s="275"/>
      <c r="C263" s="276"/>
      <c r="D263" s="233" t="s">
        <v>183</v>
      </c>
      <c r="E263" s="277" t="s">
        <v>1</v>
      </c>
      <c r="F263" s="278" t="s">
        <v>266</v>
      </c>
      <c r="G263" s="276"/>
      <c r="H263" s="279">
        <v>378.47199999999998</v>
      </c>
      <c r="I263" s="280"/>
      <c r="J263" s="276"/>
      <c r="K263" s="276"/>
      <c r="L263" s="281"/>
      <c r="M263" s="282"/>
      <c r="N263" s="283"/>
      <c r="O263" s="283"/>
      <c r="P263" s="283"/>
      <c r="Q263" s="283"/>
      <c r="R263" s="283"/>
      <c r="S263" s="283"/>
      <c r="T263" s="284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85" t="s">
        <v>183</v>
      </c>
      <c r="AU263" s="285" t="s">
        <v>89</v>
      </c>
      <c r="AV263" s="16" t="s">
        <v>187</v>
      </c>
      <c r="AW263" s="16" t="s">
        <v>32</v>
      </c>
      <c r="AX263" s="16" t="s">
        <v>76</v>
      </c>
      <c r="AY263" s="285" t="s">
        <v>174</v>
      </c>
    </row>
    <row r="264" s="14" customFormat="1">
      <c r="A264" s="14"/>
      <c r="B264" s="254"/>
      <c r="C264" s="255"/>
      <c r="D264" s="233" t="s">
        <v>183</v>
      </c>
      <c r="E264" s="256" t="s">
        <v>1</v>
      </c>
      <c r="F264" s="257" t="s">
        <v>101</v>
      </c>
      <c r="G264" s="255"/>
      <c r="H264" s="256" t="s">
        <v>1</v>
      </c>
      <c r="I264" s="258"/>
      <c r="J264" s="255"/>
      <c r="K264" s="255"/>
      <c r="L264" s="259"/>
      <c r="M264" s="260"/>
      <c r="N264" s="261"/>
      <c r="O264" s="261"/>
      <c r="P264" s="261"/>
      <c r="Q264" s="261"/>
      <c r="R264" s="261"/>
      <c r="S264" s="261"/>
      <c r="T264" s="26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3" t="s">
        <v>183</v>
      </c>
      <c r="AU264" s="263" t="s">
        <v>89</v>
      </c>
      <c r="AV264" s="14" t="s">
        <v>84</v>
      </c>
      <c r="AW264" s="14" t="s">
        <v>32</v>
      </c>
      <c r="AX264" s="14" t="s">
        <v>76</v>
      </c>
      <c r="AY264" s="263" t="s">
        <v>174</v>
      </c>
    </row>
    <row r="265" s="13" customFormat="1">
      <c r="A265" s="13"/>
      <c r="B265" s="231"/>
      <c r="C265" s="232"/>
      <c r="D265" s="233" t="s">
        <v>183</v>
      </c>
      <c r="E265" s="234" t="s">
        <v>1</v>
      </c>
      <c r="F265" s="235" t="s">
        <v>381</v>
      </c>
      <c r="G265" s="232"/>
      <c r="H265" s="236">
        <v>46.450000000000003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183</v>
      </c>
      <c r="AU265" s="242" t="s">
        <v>89</v>
      </c>
      <c r="AV265" s="13" t="s">
        <v>89</v>
      </c>
      <c r="AW265" s="13" t="s">
        <v>32</v>
      </c>
      <c r="AX265" s="13" t="s">
        <v>76</v>
      </c>
      <c r="AY265" s="242" t="s">
        <v>174</v>
      </c>
    </row>
    <row r="266" s="16" customFormat="1">
      <c r="A266" s="16"/>
      <c r="B266" s="275"/>
      <c r="C266" s="276"/>
      <c r="D266" s="233" t="s">
        <v>183</v>
      </c>
      <c r="E266" s="277" t="s">
        <v>100</v>
      </c>
      <c r="F266" s="278" t="s">
        <v>266</v>
      </c>
      <c r="G266" s="276"/>
      <c r="H266" s="279">
        <v>46.450000000000003</v>
      </c>
      <c r="I266" s="280"/>
      <c r="J266" s="276"/>
      <c r="K266" s="276"/>
      <c r="L266" s="281"/>
      <c r="M266" s="282"/>
      <c r="N266" s="283"/>
      <c r="O266" s="283"/>
      <c r="P266" s="283"/>
      <c r="Q266" s="283"/>
      <c r="R266" s="283"/>
      <c r="S266" s="283"/>
      <c r="T266" s="284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85" t="s">
        <v>183</v>
      </c>
      <c r="AU266" s="285" t="s">
        <v>89</v>
      </c>
      <c r="AV266" s="16" t="s">
        <v>187</v>
      </c>
      <c r="AW266" s="16" t="s">
        <v>32</v>
      </c>
      <c r="AX266" s="16" t="s">
        <v>76</v>
      </c>
      <c r="AY266" s="285" t="s">
        <v>174</v>
      </c>
    </row>
    <row r="267" s="13" customFormat="1">
      <c r="A267" s="13"/>
      <c r="B267" s="231"/>
      <c r="C267" s="232"/>
      <c r="D267" s="233" t="s">
        <v>183</v>
      </c>
      <c r="E267" s="234" t="s">
        <v>1</v>
      </c>
      <c r="F267" s="235" t="s">
        <v>382</v>
      </c>
      <c r="G267" s="232"/>
      <c r="H267" s="236">
        <v>48.936999999999998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183</v>
      </c>
      <c r="AU267" s="242" t="s">
        <v>89</v>
      </c>
      <c r="AV267" s="13" t="s">
        <v>89</v>
      </c>
      <c r="AW267" s="13" t="s">
        <v>32</v>
      </c>
      <c r="AX267" s="13" t="s">
        <v>76</v>
      </c>
      <c r="AY267" s="242" t="s">
        <v>174</v>
      </c>
    </row>
    <row r="268" s="15" customFormat="1">
      <c r="A268" s="15"/>
      <c r="B268" s="264"/>
      <c r="C268" s="265"/>
      <c r="D268" s="233" t="s">
        <v>183</v>
      </c>
      <c r="E268" s="266" t="s">
        <v>111</v>
      </c>
      <c r="F268" s="267" t="s">
        <v>252</v>
      </c>
      <c r="G268" s="265"/>
      <c r="H268" s="268">
        <v>562.86400000000003</v>
      </c>
      <c r="I268" s="269"/>
      <c r="J268" s="265"/>
      <c r="K268" s="265"/>
      <c r="L268" s="270"/>
      <c r="M268" s="271"/>
      <c r="N268" s="272"/>
      <c r="O268" s="272"/>
      <c r="P268" s="272"/>
      <c r="Q268" s="272"/>
      <c r="R268" s="272"/>
      <c r="S268" s="272"/>
      <c r="T268" s="273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4" t="s">
        <v>183</v>
      </c>
      <c r="AU268" s="274" t="s">
        <v>89</v>
      </c>
      <c r="AV268" s="15" t="s">
        <v>181</v>
      </c>
      <c r="AW268" s="15" t="s">
        <v>32</v>
      </c>
      <c r="AX268" s="15" t="s">
        <v>84</v>
      </c>
      <c r="AY268" s="274" t="s">
        <v>174</v>
      </c>
    </row>
    <row r="269" s="2" customFormat="1" ht="24.15" customHeight="1">
      <c r="A269" s="39"/>
      <c r="B269" s="40"/>
      <c r="C269" s="217" t="s">
        <v>383</v>
      </c>
      <c r="D269" s="217" t="s">
        <v>177</v>
      </c>
      <c r="E269" s="218" t="s">
        <v>384</v>
      </c>
      <c r="F269" s="219" t="s">
        <v>385</v>
      </c>
      <c r="G269" s="220" t="s">
        <v>180</v>
      </c>
      <c r="H269" s="221">
        <v>76.819999999999993</v>
      </c>
      <c r="I269" s="222"/>
      <c r="J269" s="223">
        <f>ROUND(I269*H269,2)</f>
        <v>0</v>
      </c>
      <c r="K269" s="224"/>
      <c r="L269" s="45"/>
      <c r="M269" s="225" t="s">
        <v>1</v>
      </c>
      <c r="N269" s="226" t="s">
        <v>42</v>
      </c>
      <c r="O269" s="92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9" t="s">
        <v>181</v>
      </c>
      <c r="AT269" s="229" t="s">
        <v>177</v>
      </c>
      <c r="AU269" s="229" t="s">
        <v>89</v>
      </c>
      <c r="AY269" s="18" t="s">
        <v>174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8" t="s">
        <v>89</v>
      </c>
      <c r="BK269" s="230">
        <f>ROUND(I269*H269,2)</f>
        <v>0</v>
      </c>
      <c r="BL269" s="18" t="s">
        <v>181</v>
      </c>
      <c r="BM269" s="229" t="s">
        <v>386</v>
      </c>
    </row>
    <row r="270" s="13" customFormat="1">
      <c r="A270" s="13"/>
      <c r="B270" s="231"/>
      <c r="C270" s="232"/>
      <c r="D270" s="233" t="s">
        <v>183</v>
      </c>
      <c r="E270" s="234" t="s">
        <v>1</v>
      </c>
      <c r="F270" s="235" t="s">
        <v>387</v>
      </c>
      <c r="G270" s="232"/>
      <c r="H270" s="236">
        <v>21.518999999999998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183</v>
      </c>
      <c r="AU270" s="242" t="s">
        <v>89</v>
      </c>
      <c r="AV270" s="13" t="s">
        <v>89</v>
      </c>
      <c r="AW270" s="13" t="s">
        <v>32</v>
      </c>
      <c r="AX270" s="13" t="s">
        <v>76</v>
      </c>
      <c r="AY270" s="242" t="s">
        <v>174</v>
      </c>
    </row>
    <row r="271" s="13" customFormat="1">
      <c r="A271" s="13"/>
      <c r="B271" s="231"/>
      <c r="C271" s="232"/>
      <c r="D271" s="233" t="s">
        <v>183</v>
      </c>
      <c r="E271" s="234" t="s">
        <v>1</v>
      </c>
      <c r="F271" s="235" t="s">
        <v>388</v>
      </c>
      <c r="G271" s="232"/>
      <c r="H271" s="236">
        <v>21.952999999999999</v>
      </c>
      <c r="I271" s="237"/>
      <c r="J271" s="232"/>
      <c r="K271" s="232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183</v>
      </c>
      <c r="AU271" s="242" t="s">
        <v>89</v>
      </c>
      <c r="AV271" s="13" t="s">
        <v>89</v>
      </c>
      <c r="AW271" s="13" t="s">
        <v>32</v>
      </c>
      <c r="AX271" s="13" t="s">
        <v>76</v>
      </c>
      <c r="AY271" s="242" t="s">
        <v>174</v>
      </c>
    </row>
    <row r="272" s="13" customFormat="1">
      <c r="A272" s="13"/>
      <c r="B272" s="231"/>
      <c r="C272" s="232"/>
      <c r="D272" s="233" t="s">
        <v>183</v>
      </c>
      <c r="E272" s="234" t="s">
        <v>1</v>
      </c>
      <c r="F272" s="235" t="s">
        <v>389</v>
      </c>
      <c r="G272" s="232"/>
      <c r="H272" s="236">
        <v>13.48</v>
      </c>
      <c r="I272" s="237"/>
      <c r="J272" s="232"/>
      <c r="K272" s="232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183</v>
      </c>
      <c r="AU272" s="242" t="s">
        <v>89</v>
      </c>
      <c r="AV272" s="13" t="s">
        <v>89</v>
      </c>
      <c r="AW272" s="13" t="s">
        <v>32</v>
      </c>
      <c r="AX272" s="13" t="s">
        <v>76</v>
      </c>
      <c r="AY272" s="242" t="s">
        <v>174</v>
      </c>
    </row>
    <row r="273" s="13" customFormat="1">
      <c r="A273" s="13"/>
      <c r="B273" s="231"/>
      <c r="C273" s="232"/>
      <c r="D273" s="233" t="s">
        <v>183</v>
      </c>
      <c r="E273" s="234" t="s">
        <v>1</v>
      </c>
      <c r="F273" s="235" t="s">
        <v>390</v>
      </c>
      <c r="G273" s="232"/>
      <c r="H273" s="236">
        <v>19.867999999999999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183</v>
      </c>
      <c r="AU273" s="242" t="s">
        <v>89</v>
      </c>
      <c r="AV273" s="13" t="s">
        <v>89</v>
      </c>
      <c r="AW273" s="13" t="s">
        <v>32</v>
      </c>
      <c r="AX273" s="13" t="s">
        <v>76</v>
      </c>
      <c r="AY273" s="242" t="s">
        <v>174</v>
      </c>
    </row>
    <row r="274" s="15" customFormat="1">
      <c r="A274" s="15"/>
      <c r="B274" s="264"/>
      <c r="C274" s="265"/>
      <c r="D274" s="233" t="s">
        <v>183</v>
      </c>
      <c r="E274" s="266" t="s">
        <v>391</v>
      </c>
      <c r="F274" s="267" t="s">
        <v>252</v>
      </c>
      <c r="G274" s="265"/>
      <c r="H274" s="268">
        <v>76.819999999999993</v>
      </c>
      <c r="I274" s="269"/>
      <c r="J274" s="265"/>
      <c r="K274" s="265"/>
      <c r="L274" s="270"/>
      <c r="M274" s="271"/>
      <c r="N274" s="272"/>
      <c r="O274" s="272"/>
      <c r="P274" s="272"/>
      <c r="Q274" s="272"/>
      <c r="R274" s="272"/>
      <c r="S274" s="272"/>
      <c r="T274" s="27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4" t="s">
        <v>183</v>
      </c>
      <c r="AU274" s="274" t="s">
        <v>89</v>
      </c>
      <c r="AV274" s="15" t="s">
        <v>181</v>
      </c>
      <c r="AW274" s="15" t="s">
        <v>32</v>
      </c>
      <c r="AX274" s="15" t="s">
        <v>84</v>
      </c>
      <c r="AY274" s="274" t="s">
        <v>174</v>
      </c>
    </row>
    <row r="275" s="2" customFormat="1" ht="16.5" customHeight="1">
      <c r="A275" s="39"/>
      <c r="B275" s="40"/>
      <c r="C275" s="217" t="s">
        <v>392</v>
      </c>
      <c r="D275" s="217" t="s">
        <v>177</v>
      </c>
      <c r="E275" s="218" t="s">
        <v>393</v>
      </c>
      <c r="F275" s="219" t="s">
        <v>394</v>
      </c>
      <c r="G275" s="220" t="s">
        <v>180</v>
      </c>
      <c r="H275" s="221">
        <v>562.86400000000003</v>
      </c>
      <c r="I275" s="222"/>
      <c r="J275" s="223">
        <f>ROUND(I275*H275,2)</f>
        <v>0</v>
      </c>
      <c r="K275" s="224"/>
      <c r="L275" s="45"/>
      <c r="M275" s="225" t="s">
        <v>1</v>
      </c>
      <c r="N275" s="226" t="s">
        <v>42</v>
      </c>
      <c r="O275" s="92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9" t="s">
        <v>181</v>
      </c>
      <c r="AT275" s="229" t="s">
        <v>177</v>
      </c>
      <c r="AU275" s="229" t="s">
        <v>89</v>
      </c>
      <c r="AY275" s="18" t="s">
        <v>174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8" t="s">
        <v>89</v>
      </c>
      <c r="BK275" s="230">
        <f>ROUND(I275*H275,2)</f>
        <v>0</v>
      </c>
      <c r="BL275" s="18" t="s">
        <v>181</v>
      </c>
      <c r="BM275" s="229" t="s">
        <v>395</v>
      </c>
    </row>
    <row r="276" s="13" customFormat="1">
      <c r="A276" s="13"/>
      <c r="B276" s="231"/>
      <c r="C276" s="232"/>
      <c r="D276" s="233" t="s">
        <v>183</v>
      </c>
      <c r="E276" s="234" t="s">
        <v>1</v>
      </c>
      <c r="F276" s="235" t="s">
        <v>111</v>
      </c>
      <c r="G276" s="232"/>
      <c r="H276" s="236">
        <v>562.86400000000003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183</v>
      </c>
      <c r="AU276" s="242" t="s">
        <v>89</v>
      </c>
      <c r="AV276" s="13" t="s">
        <v>89</v>
      </c>
      <c r="AW276" s="13" t="s">
        <v>32</v>
      </c>
      <c r="AX276" s="13" t="s">
        <v>84</v>
      </c>
      <c r="AY276" s="242" t="s">
        <v>174</v>
      </c>
    </row>
    <row r="277" s="12" customFormat="1" ht="22.8" customHeight="1">
      <c r="A277" s="12"/>
      <c r="B277" s="201"/>
      <c r="C277" s="202"/>
      <c r="D277" s="203" t="s">
        <v>75</v>
      </c>
      <c r="E277" s="215" t="s">
        <v>216</v>
      </c>
      <c r="F277" s="215" t="s">
        <v>396</v>
      </c>
      <c r="G277" s="202"/>
      <c r="H277" s="202"/>
      <c r="I277" s="205"/>
      <c r="J277" s="216">
        <f>BK277</f>
        <v>0</v>
      </c>
      <c r="K277" s="202"/>
      <c r="L277" s="207"/>
      <c r="M277" s="208"/>
      <c r="N277" s="209"/>
      <c r="O277" s="209"/>
      <c r="P277" s="210">
        <f>SUM(P278:P304)</f>
        <v>0</v>
      </c>
      <c r="Q277" s="209"/>
      <c r="R277" s="210">
        <f>SUM(R278:R304)</f>
        <v>0.0025712499999999998</v>
      </c>
      <c r="S277" s="209"/>
      <c r="T277" s="211">
        <f>SUM(T278:T304)</f>
        <v>11.292453999999999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2" t="s">
        <v>84</v>
      </c>
      <c r="AT277" s="213" t="s">
        <v>75</v>
      </c>
      <c r="AU277" s="213" t="s">
        <v>84</v>
      </c>
      <c r="AY277" s="212" t="s">
        <v>174</v>
      </c>
      <c r="BK277" s="214">
        <f>SUM(BK278:BK304)</f>
        <v>0</v>
      </c>
    </row>
    <row r="278" s="2" customFormat="1" ht="24.15" customHeight="1">
      <c r="A278" s="39"/>
      <c r="B278" s="40"/>
      <c r="C278" s="217" t="s">
        <v>397</v>
      </c>
      <c r="D278" s="217" t="s">
        <v>177</v>
      </c>
      <c r="E278" s="218" t="s">
        <v>398</v>
      </c>
      <c r="F278" s="219" t="s">
        <v>399</v>
      </c>
      <c r="G278" s="220" t="s">
        <v>180</v>
      </c>
      <c r="H278" s="221">
        <v>5.5</v>
      </c>
      <c r="I278" s="222"/>
      <c r="J278" s="223">
        <f>ROUND(I278*H278,2)</f>
        <v>0</v>
      </c>
      <c r="K278" s="224"/>
      <c r="L278" s="45"/>
      <c r="M278" s="225" t="s">
        <v>1</v>
      </c>
      <c r="N278" s="226" t="s">
        <v>42</v>
      </c>
      <c r="O278" s="92"/>
      <c r="P278" s="227">
        <f>O278*H278</f>
        <v>0</v>
      </c>
      <c r="Q278" s="227">
        <v>0.00046749999999999998</v>
      </c>
      <c r="R278" s="227">
        <f>Q278*H278</f>
        <v>0.0025712499999999998</v>
      </c>
      <c r="S278" s="227">
        <v>0</v>
      </c>
      <c r="T278" s="228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9" t="s">
        <v>181</v>
      </c>
      <c r="AT278" s="229" t="s">
        <v>177</v>
      </c>
      <c r="AU278" s="229" t="s">
        <v>89</v>
      </c>
      <c r="AY278" s="18" t="s">
        <v>174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8" t="s">
        <v>89</v>
      </c>
      <c r="BK278" s="230">
        <f>ROUND(I278*H278,2)</f>
        <v>0</v>
      </c>
      <c r="BL278" s="18" t="s">
        <v>181</v>
      </c>
      <c r="BM278" s="229" t="s">
        <v>400</v>
      </c>
    </row>
    <row r="279" s="13" customFormat="1">
      <c r="A279" s="13"/>
      <c r="B279" s="231"/>
      <c r="C279" s="232"/>
      <c r="D279" s="233" t="s">
        <v>183</v>
      </c>
      <c r="E279" s="234" t="s">
        <v>1</v>
      </c>
      <c r="F279" s="235" t="s">
        <v>129</v>
      </c>
      <c r="G279" s="232"/>
      <c r="H279" s="236">
        <v>5.5</v>
      </c>
      <c r="I279" s="237"/>
      <c r="J279" s="232"/>
      <c r="K279" s="232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183</v>
      </c>
      <c r="AU279" s="242" t="s">
        <v>89</v>
      </c>
      <c r="AV279" s="13" t="s">
        <v>89</v>
      </c>
      <c r="AW279" s="13" t="s">
        <v>32</v>
      </c>
      <c r="AX279" s="13" t="s">
        <v>84</v>
      </c>
      <c r="AY279" s="242" t="s">
        <v>174</v>
      </c>
    </row>
    <row r="280" s="2" customFormat="1" ht="33" customHeight="1">
      <c r="A280" s="39"/>
      <c r="B280" s="40"/>
      <c r="C280" s="217" t="s">
        <v>401</v>
      </c>
      <c r="D280" s="217" t="s">
        <v>177</v>
      </c>
      <c r="E280" s="218" t="s">
        <v>402</v>
      </c>
      <c r="F280" s="219" t="s">
        <v>403</v>
      </c>
      <c r="G280" s="220" t="s">
        <v>180</v>
      </c>
      <c r="H280" s="221">
        <v>675</v>
      </c>
      <c r="I280" s="222"/>
      <c r="J280" s="223">
        <f>ROUND(I280*H280,2)</f>
        <v>0</v>
      </c>
      <c r="K280" s="224"/>
      <c r="L280" s="45"/>
      <c r="M280" s="225" t="s">
        <v>1</v>
      </c>
      <c r="N280" s="226" t="s">
        <v>42</v>
      </c>
      <c r="O280" s="92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9" t="s">
        <v>181</v>
      </c>
      <c r="AT280" s="229" t="s">
        <v>177</v>
      </c>
      <c r="AU280" s="229" t="s">
        <v>89</v>
      </c>
      <c r="AY280" s="18" t="s">
        <v>174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8" t="s">
        <v>89</v>
      </c>
      <c r="BK280" s="230">
        <f>ROUND(I280*H280,2)</f>
        <v>0</v>
      </c>
      <c r="BL280" s="18" t="s">
        <v>181</v>
      </c>
      <c r="BM280" s="229" t="s">
        <v>404</v>
      </c>
    </row>
    <row r="281" s="13" customFormat="1">
      <c r="A281" s="13"/>
      <c r="B281" s="231"/>
      <c r="C281" s="232"/>
      <c r="D281" s="233" t="s">
        <v>183</v>
      </c>
      <c r="E281" s="234" t="s">
        <v>114</v>
      </c>
      <c r="F281" s="235" t="s">
        <v>116</v>
      </c>
      <c r="G281" s="232"/>
      <c r="H281" s="236">
        <v>675</v>
      </c>
      <c r="I281" s="237"/>
      <c r="J281" s="232"/>
      <c r="K281" s="232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183</v>
      </c>
      <c r="AU281" s="242" t="s">
        <v>89</v>
      </c>
      <c r="AV281" s="13" t="s">
        <v>89</v>
      </c>
      <c r="AW281" s="13" t="s">
        <v>32</v>
      </c>
      <c r="AX281" s="13" t="s">
        <v>84</v>
      </c>
      <c r="AY281" s="242" t="s">
        <v>174</v>
      </c>
    </row>
    <row r="282" s="2" customFormat="1" ht="33" customHeight="1">
      <c r="A282" s="39"/>
      <c r="B282" s="40"/>
      <c r="C282" s="217" t="s">
        <v>109</v>
      </c>
      <c r="D282" s="217" t="s">
        <v>177</v>
      </c>
      <c r="E282" s="218" t="s">
        <v>405</v>
      </c>
      <c r="F282" s="219" t="s">
        <v>406</v>
      </c>
      <c r="G282" s="220" t="s">
        <v>180</v>
      </c>
      <c r="H282" s="221">
        <v>34200</v>
      </c>
      <c r="I282" s="222"/>
      <c r="J282" s="223">
        <f>ROUND(I282*H282,2)</f>
        <v>0</v>
      </c>
      <c r="K282" s="224"/>
      <c r="L282" s="45"/>
      <c r="M282" s="225" t="s">
        <v>1</v>
      </c>
      <c r="N282" s="226" t="s">
        <v>42</v>
      </c>
      <c r="O282" s="92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9" t="s">
        <v>181</v>
      </c>
      <c r="AT282" s="229" t="s">
        <v>177</v>
      </c>
      <c r="AU282" s="229" t="s">
        <v>89</v>
      </c>
      <c r="AY282" s="18" t="s">
        <v>174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8" t="s">
        <v>89</v>
      </c>
      <c r="BK282" s="230">
        <f>ROUND(I282*H282,2)</f>
        <v>0</v>
      </c>
      <c r="BL282" s="18" t="s">
        <v>181</v>
      </c>
      <c r="BM282" s="229" t="s">
        <v>407</v>
      </c>
    </row>
    <row r="283" s="13" customFormat="1">
      <c r="A283" s="13"/>
      <c r="B283" s="231"/>
      <c r="C283" s="232"/>
      <c r="D283" s="233" t="s">
        <v>183</v>
      </c>
      <c r="E283" s="234" t="s">
        <v>1</v>
      </c>
      <c r="F283" s="235" t="s">
        <v>114</v>
      </c>
      <c r="G283" s="232"/>
      <c r="H283" s="236">
        <v>675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183</v>
      </c>
      <c r="AU283" s="242" t="s">
        <v>89</v>
      </c>
      <c r="AV283" s="13" t="s">
        <v>89</v>
      </c>
      <c r="AW283" s="13" t="s">
        <v>32</v>
      </c>
      <c r="AX283" s="13" t="s">
        <v>76</v>
      </c>
      <c r="AY283" s="242" t="s">
        <v>174</v>
      </c>
    </row>
    <row r="284" s="13" customFormat="1">
      <c r="A284" s="13"/>
      <c r="B284" s="231"/>
      <c r="C284" s="232"/>
      <c r="D284" s="233" t="s">
        <v>183</v>
      </c>
      <c r="E284" s="234" t="s">
        <v>1</v>
      </c>
      <c r="F284" s="235" t="s">
        <v>408</v>
      </c>
      <c r="G284" s="232"/>
      <c r="H284" s="236">
        <v>34200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183</v>
      </c>
      <c r="AU284" s="242" t="s">
        <v>89</v>
      </c>
      <c r="AV284" s="13" t="s">
        <v>89</v>
      </c>
      <c r="AW284" s="13" t="s">
        <v>32</v>
      </c>
      <c r="AX284" s="13" t="s">
        <v>84</v>
      </c>
      <c r="AY284" s="242" t="s">
        <v>174</v>
      </c>
    </row>
    <row r="285" s="2" customFormat="1" ht="33" customHeight="1">
      <c r="A285" s="39"/>
      <c r="B285" s="40"/>
      <c r="C285" s="217" t="s">
        <v>409</v>
      </c>
      <c r="D285" s="217" t="s">
        <v>177</v>
      </c>
      <c r="E285" s="218" t="s">
        <v>410</v>
      </c>
      <c r="F285" s="219" t="s">
        <v>411</v>
      </c>
      <c r="G285" s="220" t="s">
        <v>180</v>
      </c>
      <c r="H285" s="221">
        <v>675</v>
      </c>
      <c r="I285" s="222"/>
      <c r="J285" s="223">
        <f>ROUND(I285*H285,2)</f>
        <v>0</v>
      </c>
      <c r="K285" s="224"/>
      <c r="L285" s="45"/>
      <c r="M285" s="225" t="s">
        <v>1</v>
      </c>
      <c r="N285" s="226" t="s">
        <v>42</v>
      </c>
      <c r="O285" s="92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9" t="s">
        <v>181</v>
      </c>
      <c r="AT285" s="229" t="s">
        <v>177</v>
      </c>
      <c r="AU285" s="229" t="s">
        <v>89</v>
      </c>
      <c r="AY285" s="18" t="s">
        <v>174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8" t="s">
        <v>89</v>
      </c>
      <c r="BK285" s="230">
        <f>ROUND(I285*H285,2)</f>
        <v>0</v>
      </c>
      <c r="BL285" s="18" t="s">
        <v>181</v>
      </c>
      <c r="BM285" s="229" t="s">
        <v>412</v>
      </c>
    </row>
    <row r="286" s="13" customFormat="1">
      <c r="A286" s="13"/>
      <c r="B286" s="231"/>
      <c r="C286" s="232"/>
      <c r="D286" s="233" t="s">
        <v>183</v>
      </c>
      <c r="E286" s="234" t="s">
        <v>1</v>
      </c>
      <c r="F286" s="235" t="s">
        <v>114</v>
      </c>
      <c r="G286" s="232"/>
      <c r="H286" s="236">
        <v>675</v>
      </c>
      <c r="I286" s="237"/>
      <c r="J286" s="232"/>
      <c r="K286" s="232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183</v>
      </c>
      <c r="AU286" s="242" t="s">
        <v>89</v>
      </c>
      <c r="AV286" s="13" t="s">
        <v>89</v>
      </c>
      <c r="AW286" s="13" t="s">
        <v>32</v>
      </c>
      <c r="AX286" s="13" t="s">
        <v>84</v>
      </c>
      <c r="AY286" s="242" t="s">
        <v>174</v>
      </c>
    </row>
    <row r="287" s="2" customFormat="1" ht="16.5" customHeight="1">
      <c r="A287" s="39"/>
      <c r="B287" s="40"/>
      <c r="C287" s="217" t="s">
        <v>413</v>
      </c>
      <c r="D287" s="217" t="s">
        <v>177</v>
      </c>
      <c r="E287" s="218" t="s">
        <v>414</v>
      </c>
      <c r="F287" s="219" t="s">
        <v>415</v>
      </c>
      <c r="G287" s="220" t="s">
        <v>180</v>
      </c>
      <c r="H287" s="221">
        <v>675</v>
      </c>
      <c r="I287" s="222"/>
      <c r="J287" s="223">
        <f>ROUND(I287*H287,2)</f>
        <v>0</v>
      </c>
      <c r="K287" s="224"/>
      <c r="L287" s="45"/>
      <c r="M287" s="225" t="s">
        <v>1</v>
      </c>
      <c r="N287" s="226" t="s">
        <v>42</v>
      </c>
      <c r="O287" s="92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9" t="s">
        <v>181</v>
      </c>
      <c r="AT287" s="229" t="s">
        <v>177</v>
      </c>
      <c r="AU287" s="229" t="s">
        <v>89</v>
      </c>
      <c r="AY287" s="18" t="s">
        <v>174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8" t="s">
        <v>89</v>
      </c>
      <c r="BK287" s="230">
        <f>ROUND(I287*H287,2)</f>
        <v>0</v>
      </c>
      <c r="BL287" s="18" t="s">
        <v>181</v>
      </c>
      <c r="BM287" s="229" t="s">
        <v>416</v>
      </c>
    </row>
    <row r="288" s="13" customFormat="1">
      <c r="A288" s="13"/>
      <c r="B288" s="231"/>
      <c r="C288" s="232"/>
      <c r="D288" s="233" t="s">
        <v>183</v>
      </c>
      <c r="E288" s="234" t="s">
        <v>1</v>
      </c>
      <c r="F288" s="235" t="s">
        <v>114</v>
      </c>
      <c r="G288" s="232"/>
      <c r="H288" s="236">
        <v>675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183</v>
      </c>
      <c r="AU288" s="242" t="s">
        <v>89</v>
      </c>
      <c r="AV288" s="13" t="s">
        <v>89</v>
      </c>
      <c r="AW288" s="13" t="s">
        <v>32</v>
      </c>
      <c r="AX288" s="13" t="s">
        <v>84</v>
      </c>
      <c r="AY288" s="242" t="s">
        <v>174</v>
      </c>
    </row>
    <row r="289" s="2" customFormat="1" ht="21.75" customHeight="1">
      <c r="A289" s="39"/>
      <c r="B289" s="40"/>
      <c r="C289" s="217" t="s">
        <v>417</v>
      </c>
      <c r="D289" s="217" t="s">
        <v>177</v>
      </c>
      <c r="E289" s="218" t="s">
        <v>418</v>
      </c>
      <c r="F289" s="219" t="s">
        <v>419</v>
      </c>
      <c r="G289" s="220" t="s">
        <v>180</v>
      </c>
      <c r="H289" s="221">
        <v>34200</v>
      </c>
      <c r="I289" s="222"/>
      <c r="J289" s="223">
        <f>ROUND(I289*H289,2)</f>
        <v>0</v>
      </c>
      <c r="K289" s="224"/>
      <c r="L289" s="45"/>
      <c r="M289" s="225" t="s">
        <v>1</v>
      </c>
      <c r="N289" s="226" t="s">
        <v>42</v>
      </c>
      <c r="O289" s="92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9" t="s">
        <v>181</v>
      </c>
      <c r="AT289" s="229" t="s">
        <v>177</v>
      </c>
      <c r="AU289" s="229" t="s">
        <v>89</v>
      </c>
      <c r="AY289" s="18" t="s">
        <v>174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8" t="s">
        <v>89</v>
      </c>
      <c r="BK289" s="230">
        <f>ROUND(I289*H289,2)</f>
        <v>0</v>
      </c>
      <c r="BL289" s="18" t="s">
        <v>181</v>
      </c>
      <c r="BM289" s="229" t="s">
        <v>420</v>
      </c>
    </row>
    <row r="290" s="13" customFormat="1">
      <c r="A290" s="13"/>
      <c r="B290" s="231"/>
      <c r="C290" s="232"/>
      <c r="D290" s="233" t="s">
        <v>183</v>
      </c>
      <c r="E290" s="234" t="s">
        <v>1</v>
      </c>
      <c r="F290" s="235" t="s">
        <v>114</v>
      </c>
      <c r="G290" s="232"/>
      <c r="H290" s="236">
        <v>675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183</v>
      </c>
      <c r="AU290" s="242" t="s">
        <v>89</v>
      </c>
      <c r="AV290" s="13" t="s">
        <v>89</v>
      </c>
      <c r="AW290" s="13" t="s">
        <v>32</v>
      </c>
      <c r="AX290" s="13" t="s">
        <v>76</v>
      </c>
      <c r="AY290" s="242" t="s">
        <v>174</v>
      </c>
    </row>
    <row r="291" s="13" customFormat="1">
      <c r="A291" s="13"/>
      <c r="B291" s="231"/>
      <c r="C291" s="232"/>
      <c r="D291" s="233" t="s">
        <v>183</v>
      </c>
      <c r="E291" s="234" t="s">
        <v>1</v>
      </c>
      <c r="F291" s="235" t="s">
        <v>408</v>
      </c>
      <c r="G291" s="232"/>
      <c r="H291" s="236">
        <v>34200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183</v>
      </c>
      <c r="AU291" s="242" t="s">
        <v>89</v>
      </c>
      <c r="AV291" s="13" t="s">
        <v>89</v>
      </c>
      <c r="AW291" s="13" t="s">
        <v>32</v>
      </c>
      <c r="AX291" s="13" t="s">
        <v>84</v>
      </c>
      <c r="AY291" s="242" t="s">
        <v>174</v>
      </c>
    </row>
    <row r="292" s="2" customFormat="1" ht="21.75" customHeight="1">
      <c r="A292" s="39"/>
      <c r="B292" s="40"/>
      <c r="C292" s="217" t="s">
        <v>221</v>
      </c>
      <c r="D292" s="217" t="s">
        <v>177</v>
      </c>
      <c r="E292" s="218" t="s">
        <v>421</v>
      </c>
      <c r="F292" s="219" t="s">
        <v>422</v>
      </c>
      <c r="G292" s="220" t="s">
        <v>180</v>
      </c>
      <c r="H292" s="221">
        <v>675</v>
      </c>
      <c r="I292" s="222"/>
      <c r="J292" s="223">
        <f>ROUND(I292*H292,2)</f>
        <v>0</v>
      </c>
      <c r="K292" s="224"/>
      <c r="L292" s="45"/>
      <c r="M292" s="225" t="s">
        <v>1</v>
      </c>
      <c r="N292" s="226" t="s">
        <v>42</v>
      </c>
      <c r="O292" s="92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9" t="s">
        <v>181</v>
      </c>
      <c r="AT292" s="229" t="s">
        <v>177</v>
      </c>
      <c r="AU292" s="229" t="s">
        <v>89</v>
      </c>
      <c r="AY292" s="18" t="s">
        <v>174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8" t="s">
        <v>89</v>
      </c>
      <c r="BK292" s="230">
        <f>ROUND(I292*H292,2)</f>
        <v>0</v>
      </c>
      <c r="BL292" s="18" t="s">
        <v>181</v>
      </c>
      <c r="BM292" s="229" t="s">
        <v>423</v>
      </c>
    </row>
    <row r="293" s="13" customFormat="1">
      <c r="A293" s="13"/>
      <c r="B293" s="231"/>
      <c r="C293" s="232"/>
      <c r="D293" s="233" t="s">
        <v>183</v>
      </c>
      <c r="E293" s="234" t="s">
        <v>1</v>
      </c>
      <c r="F293" s="235" t="s">
        <v>114</v>
      </c>
      <c r="G293" s="232"/>
      <c r="H293" s="236">
        <v>675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183</v>
      </c>
      <c r="AU293" s="242" t="s">
        <v>89</v>
      </c>
      <c r="AV293" s="13" t="s">
        <v>89</v>
      </c>
      <c r="AW293" s="13" t="s">
        <v>32</v>
      </c>
      <c r="AX293" s="13" t="s">
        <v>84</v>
      </c>
      <c r="AY293" s="242" t="s">
        <v>174</v>
      </c>
    </row>
    <row r="294" s="2" customFormat="1" ht="16.5" customHeight="1">
      <c r="A294" s="39"/>
      <c r="B294" s="40"/>
      <c r="C294" s="217" t="s">
        <v>424</v>
      </c>
      <c r="D294" s="217" t="s">
        <v>177</v>
      </c>
      <c r="E294" s="218" t="s">
        <v>425</v>
      </c>
      <c r="F294" s="219" t="s">
        <v>426</v>
      </c>
      <c r="G294" s="220" t="s">
        <v>212</v>
      </c>
      <c r="H294" s="221">
        <v>55</v>
      </c>
      <c r="I294" s="222"/>
      <c r="J294" s="223">
        <f>ROUND(I294*H294,2)</f>
        <v>0</v>
      </c>
      <c r="K294" s="224"/>
      <c r="L294" s="45"/>
      <c r="M294" s="225" t="s">
        <v>1</v>
      </c>
      <c r="N294" s="226" t="s">
        <v>42</v>
      </c>
      <c r="O294" s="92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9" t="s">
        <v>181</v>
      </c>
      <c r="AT294" s="229" t="s">
        <v>177</v>
      </c>
      <c r="AU294" s="229" t="s">
        <v>89</v>
      </c>
      <c r="AY294" s="18" t="s">
        <v>174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8" t="s">
        <v>89</v>
      </c>
      <c r="BK294" s="230">
        <f>ROUND(I294*H294,2)</f>
        <v>0</v>
      </c>
      <c r="BL294" s="18" t="s">
        <v>181</v>
      </c>
      <c r="BM294" s="229" t="s">
        <v>427</v>
      </c>
    </row>
    <row r="295" s="14" customFormat="1">
      <c r="A295" s="14"/>
      <c r="B295" s="254"/>
      <c r="C295" s="255"/>
      <c r="D295" s="233" t="s">
        <v>183</v>
      </c>
      <c r="E295" s="256" t="s">
        <v>1</v>
      </c>
      <c r="F295" s="257" t="s">
        <v>428</v>
      </c>
      <c r="G295" s="255"/>
      <c r="H295" s="256" t="s">
        <v>1</v>
      </c>
      <c r="I295" s="258"/>
      <c r="J295" s="255"/>
      <c r="K295" s="255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89</v>
      </c>
      <c r="AV295" s="14" t="s">
        <v>84</v>
      </c>
      <c r="AW295" s="14" t="s">
        <v>32</v>
      </c>
      <c r="AX295" s="14" t="s">
        <v>76</v>
      </c>
      <c r="AY295" s="263" t="s">
        <v>174</v>
      </c>
    </row>
    <row r="296" s="13" customFormat="1">
      <c r="A296" s="13"/>
      <c r="B296" s="231"/>
      <c r="C296" s="232"/>
      <c r="D296" s="233" t="s">
        <v>183</v>
      </c>
      <c r="E296" s="234" t="s">
        <v>1</v>
      </c>
      <c r="F296" s="235" t="s">
        <v>125</v>
      </c>
      <c r="G296" s="232"/>
      <c r="H296" s="236">
        <v>55</v>
      </c>
      <c r="I296" s="237"/>
      <c r="J296" s="232"/>
      <c r="K296" s="232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183</v>
      </c>
      <c r="AU296" s="242" t="s">
        <v>89</v>
      </c>
      <c r="AV296" s="13" t="s">
        <v>89</v>
      </c>
      <c r="AW296" s="13" t="s">
        <v>32</v>
      </c>
      <c r="AX296" s="13" t="s">
        <v>84</v>
      </c>
      <c r="AY296" s="242" t="s">
        <v>174</v>
      </c>
    </row>
    <row r="297" s="2" customFormat="1" ht="16.5" customHeight="1">
      <c r="A297" s="39"/>
      <c r="B297" s="40"/>
      <c r="C297" s="217" t="s">
        <v>429</v>
      </c>
      <c r="D297" s="217" t="s">
        <v>177</v>
      </c>
      <c r="E297" s="218" t="s">
        <v>430</v>
      </c>
      <c r="F297" s="219" t="s">
        <v>431</v>
      </c>
      <c r="G297" s="220" t="s">
        <v>212</v>
      </c>
      <c r="H297" s="221">
        <v>55</v>
      </c>
      <c r="I297" s="222"/>
      <c r="J297" s="223">
        <f>ROUND(I297*H297,2)</f>
        <v>0</v>
      </c>
      <c r="K297" s="224"/>
      <c r="L297" s="45"/>
      <c r="M297" s="225" t="s">
        <v>1</v>
      </c>
      <c r="N297" s="226" t="s">
        <v>42</v>
      </c>
      <c r="O297" s="92"/>
      <c r="P297" s="227">
        <f>O297*H297</f>
        <v>0</v>
      </c>
      <c r="Q297" s="227">
        <v>0</v>
      </c>
      <c r="R297" s="227">
        <f>Q297*H297</f>
        <v>0</v>
      </c>
      <c r="S297" s="227">
        <v>0.0080000000000000002</v>
      </c>
      <c r="T297" s="228">
        <f>S297*H297</f>
        <v>0.44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9" t="s">
        <v>181</v>
      </c>
      <c r="AT297" s="229" t="s">
        <v>177</v>
      </c>
      <c r="AU297" s="229" t="s">
        <v>89</v>
      </c>
      <c r="AY297" s="18" t="s">
        <v>174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8" t="s">
        <v>89</v>
      </c>
      <c r="BK297" s="230">
        <f>ROUND(I297*H297,2)</f>
        <v>0</v>
      </c>
      <c r="BL297" s="18" t="s">
        <v>181</v>
      </c>
      <c r="BM297" s="229" t="s">
        <v>432</v>
      </c>
    </row>
    <row r="298" s="14" customFormat="1">
      <c r="A298" s="14"/>
      <c r="B298" s="254"/>
      <c r="C298" s="255"/>
      <c r="D298" s="233" t="s">
        <v>183</v>
      </c>
      <c r="E298" s="256" t="s">
        <v>1</v>
      </c>
      <c r="F298" s="257" t="s">
        <v>433</v>
      </c>
      <c r="G298" s="255"/>
      <c r="H298" s="256" t="s">
        <v>1</v>
      </c>
      <c r="I298" s="258"/>
      <c r="J298" s="255"/>
      <c r="K298" s="255"/>
      <c r="L298" s="259"/>
      <c r="M298" s="260"/>
      <c r="N298" s="261"/>
      <c r="O298" s="261"/>
      <c r="P298" s="261"/>
      <c r="Q298" s="261"/>
      <c r="R298" s="261"/>
      <c r="S298" s="261"/>
      <c r="T298" s="26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3" t="s">
        <v>183</v>
      </c>
      <c r="AU298" s="263" t="s">
        <v>89</v>
      </c>
      <c r="AV298" s="14" t="s">
        <v>84</v>
      </c>
      <c r="AW298" s="14" t="s">
        <v>32</v>
      </c>
      <c r="AX298" s="14" t="s">
        <v>76</v>
      </c>
      <c r="AY298" s="263" t="s">
        <v>174</v>
      </c>
    </row>
    <row r="299" s="13" customFormat="1">
      <c r="A299" s="13"/>
      <c r="B299" s="231"/>
      <c r="C299" s="232"/>
      <c r="D299" s="233" t="s">
        <v>183</v>
      </c>
      <c r="E299" s="234" t="s">
        <v>1</v>
      </c>
      <c r="F299" s="235" t="s">
        <v>125</v>
      </c>
      <c r="G299" s="232"/>
      <c r="H299" s="236">
        <v>55</v>
      </c>
      <c r="I299" s="237"/>
      <c r="J299" s="232"/>
      <c r="K299" s="232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183</v>
      </c>
      <c r="AU299" s="242" t="s">
        <v>89</v>
      </c>
      <c r="AV299" s="13" t="s">
        <v>89</v>
      </c>
      <c r="AW299" s="13" t="s">
        <v>32</v>
      </c>
      <c r="AX299" s="13" t="s">
        <v>84</v>
      </c>
      <c r="AY299" s="242" t="s">
        <v>174</v>
      </c>
    </row>
    <row r="300" s="2" customFormat="1" ht="16.5" customHeight="1">
      <c r="A300" s="39"/>
      <c r="B300" s="40"/>
      <c r="C300" s="217" t="s">
        <v>434</v>
      </c>
      <c r="D300" s="217" t="s">
        <v>177</v>
      </c>
      <c r="E300" s="218" t="s">
        <v>435</v>
      </c>
      <c r="F300" s="219" t="s">
        <v>436</v>
      </c>
      <c r="G300" s="220" t="s">
        <v>212</v>
      </c>
      <c r="H300" s="221">
        <v>13.005000000000001</v>
      </c>
      <c r="I300" s="222"/>
      <c r="J300" s="223">
        <f>ROUND(I300*H300,2)</f>
        <v>0</v>
      </c>
      <c r="K300" s="224"/>
      <c r="L300" s="45"/>
      <c r="M300" s="225" t="s">
        <v>1</v>
      </c>
      <c r="N300" s="226" t="s">
        <v>42</v>
      </c>
      <c r="O300" s="92"/>
      <c r="P300" s="227">
        <f>O300*H300</f>
        <v>0</v>
      </c>
      <c r="Q300" s="227">
        <v>0</v>
      </c>
      <c r="R300" s="227">
        <f>Q300*H300</f>
        <v>0</v>
      </c>
      <c r="S300" s="227">
        <v>0.01</v>
      </c>
      <c r="T300" s="228">
        <f>S300*H300</f>
        <v>0.13005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29" t="s">
        <v>181</v>
      </c>
      <c r="AT300" s="229" t="s">
        <v>177</v>
      </c>
      <c r="AU300" s="229" t="s">
        <v>89</v>
      </c>
      <c r="AY300" s="18" t="s">
        <v>174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8" t="s">
        <v>89</v>
      </c>
      <c r="BK300" s="230">
        <f>ROUND(I300*H300,2)</f>
        <v>0</v>
      </c>
      <c r="BL300" s="18" t="s">
        <v>181</v>
      </c>
      <c r="BM300" s="229" t="s">
        <v>437</v>
      </c>
    </row>
    <row r="301" s="14" customFormat="1">
      <c r="A301" s="14"/>
      <c r="B301" s="254"/>
      <c r="C301" s="255"/>
      <c r="D301" s="233" t="s">
        <v>183</v>
      </c>
      <c r="E301" s="256" t="s">
        <v>1</v>
      </c>
      <c r="F301" s="257" t="s">
        <v>438</v>
      </c>
      <c r="G301" s="255"/>
      <c r="H301" s="256" t="s">
        <v>1</v>
      </c>
      <c r="I301" s="258"/>
      <c r="J301" s="255"/>
      <c r="K301" s="255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89</v>
      </c>
      <c r="AV301" s="14" t="s">
        <v>84</v>
      </c>
      <c r="AW301" s="14" t="s">
        <v>32</v>
      </c>
      <c r="AX301" s="14" t="s">
        <v>76</v>
      </c>
      <c r="AY301" s="263" t="s">
        <v>174</v>
      </c>
    </row>
    <row r="302" s="13" customFormat="1">
      <c r="A302" s="13"/>
      <c r="B302" s="231"/>
      <c r="C302" s="232"/>
      <c r="D302" s="233" t="s">
        <v>183</v>
      </c>
      <c r="E302" s="234" t="s">
        <v>1</v>
      </c>
      <c r="F302" s="235" t="s">
        <v>97</v>
      </c>
      <c r="G302" s="232"/>
      <c r="H302" s="236">
        <v>13.005000000000001</v>
      </c>
      <c r="I302" s="237"/>
      <c r="J302" s="232"/>
      <c r="K302" s="232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183</v>
      </c>
      <c r="AU302" s="242" t="s">
        <v>89</v>
      </c>
      <c r="AV302" s="13" t="s">
        <v>89</v>
      </c>
      <c r="AW302" s="13" t="s">
        <v>32</v>
      </c>
      <c r="AX302" s="13" t="s">
        <v>84</v>
      </c>
      <c r="AY302" s="242" t="s">
        <v>174</v>
      </c>
    </row>
    <row r="303" s="2" customFormat="1" ht="37.8" customHeight="1">
      <c r="A303" s="39"/>
      <c r="B303" s="40"/>
      <c r="C303" s="217" t="s">
        <v>439</v>
      </c>
      <c r="D303" s="217" t="s">
        <v>177</v>
      </c>
      <c r="E303" s="218" t="s">
        <v>440</v>
      </c>
      <c r="F303" s="219" t="s">
        <v>441</v>
      </c>
      <c r="G303" s="220" t="s">
        <v>180</v>
      </c>
      <c r="H303" s="221">
        <v>487.382</v>
      </c>
      <c r="I303" s="222"/>
      <c r="J303" s="223">
        <f>ROUND(I303*H303,2)</f>
        <v>0</v>
      </c>
      <c r="K303" s="224"/>
      <c r="L303" s="45"/>
      <c r="M303" s="225" t="s">
        <v>1</v>
      </c>
      <c r="N303" s="226" t="s">
        <v>42</v>
      </c>
      <c r="O303" s="92"/>
      <c r="P303" s="227">
        <f>O303*H303</f>
        <v>0</v>
      </c>
      <c r="Q303" s="227">
        <v>0</v>
      </c>
      <c r="R303" s="227">
        <f>Q303*H303</f>
        <v>0</v>
      </c>
      <c r="S303" s="227">
        <v>0.021999999999999999</v>
      </c>
      <c r="T303" s="228">
        <f>S303*H303</f>
        <v>10.722403999999999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9" t="s">
        <v>181</v>
      </c>
      <c r="AT303" s="229" t="s">
        <v>177</v>
      </c>
      <c r="AU303" s="229" t="s">
        <v>89</v>
      </c>
      <c r="AY303" s="18" t="s">
        <v>174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8" t="s">
        <v>89</v>
      </c>
      <c r="BK303" s="230">
        <f>ROUND(I303*H303,2)</f>
        <v>0</v>
      </c>
      <c r="BL303" s="18" t="s">
        <v>181</v>
      </c>
      <c r="BM303" s="229" t="s">
        <v>442</v>
      </c>
    </row>
    <row r="304" s="13" customFormat="1">
      <c r="A304" s="13"/>
      <c r="B304" s="231"/>
      <c r="C304" s="232"/>
      <c r="D304" s="233" t="s">
        <v>183</v>
      </c>
      <c r="E304" s="234" t="s">
        <v>1</v>
      </c>
      <c r="F304" s="235" t="s">
        <v>230</v>
      </c>
      <c r="G304" s="232"/>
      <c r="H304" s="236">
        <v>487.382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183</v>
      </c>
      <c r="AU304" s="242" t="s">
        <v>89</v>
      </c>
      <c r="AV304" s="13" t="s">
        <v>89</v>
      </c>
      <c r="AW304" s="13" t="s">
        <v>32</v>
      </c>
      <c r="AX304" s="13" t="s">
        <v>84</v>
      </c>
      <c r="AY304" s="242" t="s">
        <v>174</v>
      </c>
    </row>
    <row r="305" s="12" customFormat="1" ht="22.8" customHeight="1">
      <c r="A305" s="12"/>
      <c r="B305" s="201"/>
      <c r="C305" s="202"/>
      <c r="D305" s="203" t="s">
        <v>75</v>
      </c>
      <c r="E305" s="215" t="s">
        <v>443</v>
      </c>
      <c r="F305" s="215" t="s">
        <v>444</v>
      </c>
      <c r="G305" s="202"/>
      <c r="H305" s="202"/>
      <c r="I305" s="205"/>
      <c r="J305" s="216">
        <f>BK305</f>
        <v>0</v>
      </c>
      <c r="K305" s="202"/>
      <c r="L305" s="207"/>
      <c r="M305" s="208"/>
      <c r="N305" s="209"/>
      <c r="O305" s="209"/>
      <c r="P305" s="210">
        <f>SUM(P306:P310)</f>
        <v>0</v>
      </c>
      <c r="Q305" s="209"/>
      <c r="R305" s="210">
        <f>SUM(R306:R310)</f>
        <v>0</v>
      </c>
      <c r="S305" s="209"/>
      <c r="T305" s="211">
        <f>SUM(T306:T310)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12" t="s">
        <v>84</v>
      </c>
      <c r="AT305" s="213" t="s">
        <v>75</v>
      </c>
      <c r="AU305" s="213" t="s">
        <v>84</v>
      </c>
      <c r="AY305" s="212" t="s">
        <v>174</v>
      </c>
      <c r="BK305" s="214">
        <f>SUM(BK306:BK310)</f>
        <v>0</v>
      </c>
    </row>
    <row r="306" s="2" customFormat="1" ht="33" customHeight="1">
      <c r="A306" s="39"/>
      <c r="B306" s="40"/>
      <c r="C306" s="217" t="s">
        <v>445</v>
      </c>
      <c r="D306" s="217" t="s">
        <v>177</v>
      </c>
      <c r="E306" s="218" t="s">
        <v>446</v>
      </c>
      <c r="F306" s="219" t="s">
        <v>447</v>
      </c>
      <c r="G306" s="220" t="s">
        <v>448</v>
      </c>
      <c r="H306" s="221">
        <v>12.461</v>
      </c>
      <c r="I306" s="222"/>
      <c r="J306" s="223">
        <f>ROUND(I306*H306,2)</f>
        <v>0</v>
      </c>
      <c r="K306" s="224"/>
      <c r="L306" s="45"/>
      <c r="M306" s="225" t="s">
        <v>1</v>
      </c>
      <c r="N306" s="226" t="s">
        <v>42</v>
      </c>
      <c r="O306" s="92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9" t="s">
        <v>181</v>
      </c>
      <c r="AT306" s="229" t="s">
        <v>177</v>
      </c>
      <c r="AU306" s="229" t="s">
        <v>89</v>
      </c>
      <c r="AY306" s="18" t="s">
        <v>174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8" t="s">
        <v>89</v>
      </c>
      <c r="BK306" s="230">
        <f>ROUND(I306*H306,2)</f>
        <v>0</v>
      </c>
      <c r="BL306" s="18" t="s">
        <v>181</v>
      </c>
      <c r="BM306" s="229" t="s">
        <v>449</v>
      </c>
    </row>
    <row r="307" s="2" customFormat="1" ht="24.15" customHeight="1">
      <c r="A307" s="39"/>
      <c r="B307" s="40"/>
      <c r="C307" s="217" t="s">
        <v>450</v>
      </c>
      <c r="D307" s="217" t="s">
        <v>177</v>
      </c>
      <c r="E307" s="218" t="s">
        <v>451</v>
      </c>
      <c r="F307" s="219" t="s">
        <v>452</v>
      </c>
      <c r="G307" s="220" t="s">
        <v>448</v>
      </c>
      <c r="H307" s="221">
        <v>12.461</v>
      </c>
      <c r="I307" s="222"/>
      <c r="J307" s="223">
        <f>ROUND(I307*H307,2)</f>
        <v>0</v>
      </c>
      <c r="K307" s="224"/>
      <c r="L307" s="45"/>
      <c r="M307" s="225" t="s">
        <v>1</v>
      </c>
      <c r="N307" s="226" t="s">
        <v>42</v>
      </c>
      <c r="O307" s="92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9" t="s">
        <v>181</v>
      </c>
      <c r="AT307" s="229" t="s">
        <v>177</v>
      </c>
      <c r="AU307" s="229" t="s">
        <v>89</v>
      </c>
      <c r="AY307" s="18" t="s">
        <v>174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8" t="s">
        <v>89</v>
      </c>
      <c r="BK307" s="230">
        <f>ROUND(I307*H307,2)</f>
        <v>0</v>
      </c>
      <c r="BL307" s="18" t="s">
        <v>181</v>
      </c>
      <c r="BM307" s="229" t="s">
        <v>453</v>
      </c>
    </row>
    <row r="308" s="2" customFormat="1" ht="24.15" customHeight="1">
      <c r="A308" s="39"/>
      <c r="B308" s="40"/>
      <c r="C308" s="217" t="s">
        <v>454</v>
      </c>
      <c r="D308" s="217" t="s">
        <v>177</v>
      </c>
      <c r="E308" s="218" t="s">
        <v>455</v>
      </c>
      <c r="F308" s="219" t="s">
        <v>456</v>
      </c>
      <c r="G308" s="220" t="s">
        <v>448</v>
      </c>
      <c r="H308" s="221">
        <v>236.75899999999999</v>
      </c>
      <c r="I308" s="222"/>
      <c r="J308" s="223">
        <f>ROUND(I308*H308,2)</f>
        <v>0</v>
      </c>
      <c r="K308" s="224"/>
      <c r="L308" s="45"/>
      <c r="M308" s="225" t="s">
        <v>1</v>
      </c>
      <c r="N308" s="226" t="s">
        <v>42</v>
      </c>
      <c r="O308" s="92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9" t="s">
        <v>181</v>
      </c>
      <c r="AT308" s="229" t="s">
        <v>177</v>
      </c>
      <c r="AU308" s="229" t="s">
        <v>89</v>
      </c>
      <c r="AY308" s="18" t="s">
        <v>174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8" t="s">
        <v>89</v>
      </c>
      <c r="BK308" s="230">
        <f>ROUND(I308*H308,2)</f>
        <v>0</v>
      </c>
      <c r="BL308" s="18" t="s">
        <v>181</v>
      </c>
      <c r="BM308" s="229" t="s">
        <v>457</v>
      </c>
    </row>
    <row r="309" s="13" customFormat="1">
      <c r="A309" s="13"/>
      <c r="B309" s="231"/>
      <c r="C309" s="232"/>
      <c r="D309" s="233" t="s">
        <v>183</v>
      </c>
      <c r="E309" s="232"/>
      <c r="F309" s="235" t="s">
        <v>458</v>
      </c>
      <c r="G309" s="232"/>
      <c r="H309" s="236">
        <v>236.75899999999999</v>
      </c>
      <c r="I309" s="237"/>
      <c r="J309" s="232"/>
      <c r="K309" s="232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183</v>
      </c>
      <c r="AU309" s="242" t="s">
        <v>89</v>
      </c>
      <c r="AV309" s="13" t="s">
        <v>89</v>
      </c>
      <c r="AW309" s="13" t="s">
        <v>4</v>
      </c>
      <c r="AX309" s="13" t="s">
        <v>84</v>
      </c>
      <c r="AY309" s="242" t="s">
        <v>174</v>
      </c>
    </row>
    <row r="310" s="2" customFormat="1" ht="44.25" customHeight="1">
      <c r="A310" s="39"/>
      <c r="B310" s="40"/>
      <c r="C310" s="217" t="s">
        <v>459</v>
      </c>
      <c r="D310" s="217" t="s">
        <v>177</v>
      </c>
      <c r="E310" s="218" t="s">
        <v>460</v>
      </c>
      <c r="F310" s="219" t="s">
        <v>461</v>
      </c>
      <c r="G310" s="220" t="s">
        <v>448</v>
      </c>
      <c r="H310" s="221">
        <v>12.461</v>
      </c>
      <c r="I310" s="222"/>
      <c r="J310" s="223">
        <f>ROUND(I310*H310,2)</f>
        <v>0</v>
      </c>
      <c r="K310" s="224"/>
      <c r="L310" s="45"/>
      <c r="M310" s="225" t="s">
        <v>1</v>
      </c>
      <c r="N310" s="226" t="s">
        <v>42</v>
      </c>
      <c r="O310" s="92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9" t="s">
        <v>181</v>
      </c>
      <c r="AT310" s="229" t="s">
        <v>177</v>
      </c>
      <c r="AU310" s="229" t="s">
        <v>89</v>
      </c>
      <c r="AY310" s="18" t="s">
        <v>174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8" t="s">
        <v>89</v>
      </c>
      <c r="BK310" s="230">
        <f>ROUND(I310*H310,2)</f>
        <v>0</v>
      </c>
      <c r="BL310" s="18" t="s">
        <v>181</v>
      </c>
      <c r="BM310" s="229" t="s">
        <v>462</v>
      </c>
    </row>
    <row r="311" s="12" customFormat="1" ht="22.8" customHeight="1">
      <c r="A311" s="12"/>
      <c r="B311" s="201"/>
      <c r="C311" s="202"/>
      <c r="D311" s="203" t="s">
        <v>75</v>
      </c>
      <c r="E311" s="215" t="s">
        <v>463</v>
      </c>
      <c r="F311" s="215" t="s">
        <v>464</v>
      </c>
      <c r="G311" s="202"/>
      <c r="H311" s="202"/>
      <c r="I311" s="205"/>
      <c r="J311" s="216">
        <f>BK311</f>
        <v>0</v>
      </c>
      <c r="K311" s="202"/>
      <c r="L311" s="207"/>
      <c r="M311" s="208"/>
      <c r="N311" s="209"/>
      <c r="O311" s="209"/>
      <c r="P311" s="210">
        <f>P312</f>
        <v>0</v>
      </c>
      <c r="Q311" s="209"/>
      <c r="R311" s="210">
        <f>R312</f>
        <v>0</v>
      </c>
      <c r="S311" s="209"/>
      <c r="T311" s="211">
        <f>T312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2" t="s">
        <v>84</v>
      </c>
      <c r="AT311" s="213" t="s">
        <v>75</v>
      </c>
      <c r="AU311" s="213" t="s">
        <v>84</v>
      </c>
      <c r="AY311" s="212" t="s">
        <v>174</v>
      </c>
      <c r="BK311" s="214">
        <f>BK312</f>
        <v>0</v>
      </c>
    </row>
    <row r="312" s="2" customFormat="1" ht="24.15" customHeight="1">
      <c r="A312" s="39"/>
      <c r="B312" s="40"/>
      <c r="C312" s="217" t="s">
        <v>465</v>
      </c>
      <c r="D312" s="217" t="s">
        <v>177</v>
      </c>
      <c r="E312" s="218" t="s">
        <v>466</v>
      </c>
      <c r="F312" s="219" t="s">
        <v>467</v>
      </c>
      <c r="G312" s="220" t="s">
        <v>448</v>
      </c>
      <c r="H312" s="221">
        <v>15.772</v>
      </c>
      <c r="I312" s="222"/>
      <c r="J312" s="223">
        <f>ROUND(I312*H312,2)</f>
        <v>0</v>
      </c>
      <c r="K312" s="224"/>
      <c r="L312" s="45"/>
      <c r="M312" s="225" t="s">
        <v>1</v>
      </c>
      <c r="N312" s="226" t="s">
        <v>42</v>
      </c>
      <c r="O312" s="92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9" t="s">
        <v>181</v>
      </c>
      <c r="AT312" s="229" t="s">
        <v>177</v>
      </c>
      <c r="AU312" s="229" t="s">
        <v>89</v>
      </c>
      <c r="AY312" s="18" t="s">
        <v>174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8" t="s">
        <v>89</v>
      </c>
      <c r="BK312" s="230">
        <f>ROUND(I312*H312,2)</f>
        <v>0</v>
      </c>
      <c r="BL312" s="18" t="s">
        <v>181</v>
      </c>
      <c r="BM312" s="229" t="s">
        <v>468</v>
      </c>
    </row>
    <row r="313" s="12" customFormat="1" ht="25.92" customHeight="1">
      <c r="A313" s="12"/>
      <c r="B313" s="201"/>
      <c r="C313" s="202"/>
      <c r="D313" s="203" t="s">
        <v>75</v>
      </c>
      <c r="E313" s="204" t="s">
        <v>469</v>
      </c>
      <c r="F313" s="204" t="s">
        <v>470</v>
      </c>
      <c r="G313" s="202"/>
      <c r="H313" s="202"/>
      <c r="I313" s="205"/>
      <c r="J313" s="206">
        <f>BK313</f>
        <v>0</v>
      </c>
      <c r="K313" s="202"/>
      <c r="L313" s="207"/>
      <c r="M313" s="208"/>
      <c r="N313" s="209"/>
      <c r="O313" s="209"/>
      <c r="P313" s="210">
        <f>P314+P334+P336+P365+P370+P425+P435+P458</f>
        <v>0</v>
      </c>
      <c r="Q313" s="209"/>
      <c r="R313" s="210">
        <f>R314+R334+R336+R365+R370+R425+R435+R458</f>
        <v>4.6877853644680005</v>
      </c>
      <c r="S313" s="209"/>
      <c r="T313" s="211">
        <f>T314+T334+T336+T365+T370+T425+T435+T458</f>
        <v>1.1690450000000001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2" t="s">
        <v>89</v>
      </c>
      <c r="AT313" s="213" t="s">
        <v>75</v>
      </c>
      <c r="AU313" s="213" t="s">
        <v>76</v>
      </c>
      <c r="AY313" s="212" t="s">
        <v>174</v>
      </c>
      <c r="BK313" s="214">
        <f>BK314+BK334+BK336+BK365+BK370+BK425+BK435+BK458</f>
        <v>0</v>
      </c>
    </row>
    <row r="314" s="12" customFormat="1" ht="22.8" customHeight="1">
      <c r="A314" s="12"/>
      <c r="B314" s="201"/>
      <c r="C314" s="202"/>
      <c r="D314" s="203" t="s">
        <v>75</v>
      </c>
      <c r="E314" s="215" t="s">
        <v>471</v>
      </c>
      <c r="F314" s="215" t="s">
        <v>472</v>
      </c>
      <c r="G314" s="202"/>
      <c r="H314" s="202"/>
      <c r="I314" s="205"/>
      <c r="J314" s="216">
        <f>BK314</f>
        <v>0</v>
      </c>
      <c r="K314" s="202"/>
      <c r="L314" s="207"/>
      <c r="M314" s="208"/>
      <c r="N314" s="209"/>
      <c r="O314" s="209"/>
      <c r="P314" s="210">
        <f>SUM(P315:P333)</f>
        <v>0</v>
      </c>
      <c r="Q314" s="209"/>
      <c r="R314" s="210">
        <f>SUM(R315:R333)</f>
        <v>0.78602925000000001</v>
      </c>
      <c r="S314" s="209"/>
      <c r="T314" s="211">
        <f>SUM(T315:T333)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2" t="s">
        <v>89</v>
      </c>
      <c r="AT314" s="213" t="s">
        <v>75</v>
      </c>
      <c r="AU314" s="213" t="s">
        <v>84</v>
      </c>
      <c r="AY314" s="212" t="s">
        <v>174</v>
      </c>
      <c r="BK314" s="214">
        <f>SUM(BK315:BK333)</f>
        <v>0</v>
      </c>
    </row>
    <row r="315" s="2" customFormat="1" ht="37.8" customHeight="1">
      <c r="A315" s="39"/>
      <c r="B315" s="40"/>
      <c r="C315" s="217" t="s">
        <v>125</v>
      </c>
      <c r="D315" s="217" t="s">
        <v>177</v>
      </c>
      <c r="E315" s="218" t="s">
        <v>473</v>
      </c>
      <c r="F315" s="219" t="s">
        <v>474</v>
      </c>
      <c r="G315" s="220" t="s">
        <v>180</v>
      </c>
      <c r="H315" s="221">
        <v>60.5</v>
      </c>
      <c r="I315" s="222"/>
      <c r="J315" s="223">
        <f>ROUND(I315*H315,2)</f>
        <v>0</v>
      </c>
      <c r="K315" s="224"/>
      <c r="L315" s="45"/>
      <c r="M315" s="225" t="s">
        <v>1</v>
      </c>
      <c r="N315" s="226" t="s">
        <v>42</v>
      </c>
      <c r="O315" s="92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9" t="s">
        <v>253</v>
      </c>
      <c r="AT315" s="229" t="s">
        <v>177</v>
      </c>
      <c r="AU315" s="229" t="s">
        <v>89</v>
      </c>
      <c r="AY315" s="18" t="s">
        <v>174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8" t="s">
        <v>89</v>
      </c>
      <c r="BK315" s="230">
        <f>ROUND(I315*H315,2)</f>
        <v>0</v>
      </c>
      <c r="BL315" s="18" t="s">
        <v>253</v>
      </c>
      <c r="BM315" s="229" t="s">
        <v>475</v>
      </c>
    </row>
    <row r="316" s="13" customFormat="1">
      <c r="A316" s="13"/>
      <c r="B316" s="231"/>
      <c r="C316" s="232"/>
      <c r="D316" s="233" t="s">
        <v>183</v>
      </c>
      <c r="E316" s="234" t="s">
        <v>1</v>
      </c>
      <c r="F316" s="235" t="s">
        <v>476</v>
      </c>
      <c r="G316" s="232"/>
      <c r="H316" s="236">
        <v>60.5</v>
      </c>
      <c r="I316" s="237"/>
      <c r="J316" s="232"/>
      <c r="K316" s="232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183</v>
      </c>
      <c r="AU316" s="242" t="s">
        <v>89</v>
      </c>
      <c r="AV316" s="13" t="s">
        <v>89</v>
      </c>
      <c r="AW316" s="13" t="s">
        <v>32</v>
      </c>
      <c r="AX316" s="13" t="s">
        <v>84</v>
      </c>
      <c r="AY316" s="242" t="s">
        <v>174</v>
      </c>
    </row>
    <row r="317" s="2" customFormat="1" ht="33" customHeight="1">
      <c r="A317" s="39"/>
      <c r="B317" s="40"/>
      <c r="C317" s="243" t="s">
        <v>477</v>
      </c>
      <c r="D317" s="243" t="s">
        <v>191</v>
      </c>
      <c r="E317" s="244" t="s">
        <v>478</v>
      </c>
      <c r="F317" s="245" t="s">
        <v>479</v>
      </c>
      <c r="G317" s="246" t="s">
        <v>180</v>
      </c>
      <c r="H317" s="247">
        <v>56.100000000000001</v>
      </c>
      <c r="I317" s="248"/>
      <c r="J317" s="249">
        <f>ROUND(I317*H317,2)</f>
        <v>0</v>
      </c>
      <c r="K317" s="250"/>
      <c r="L317" s="251"/>
      <c r="M317" s="252" t="s">
        <v>1</v>
      </c>
      <c r="N317" s="253" t="s">
        <v>42</v>
      </c>
      <c r="O317" s="92"/>
      <c r="P317" s="227">
        <f>O317*H317</f>
        <v>0</v>
      </c>
      <c r="Q317" s="227">
        <v>0.012</v>
      </c>
      <c r="R317" s="227">
        <f>Q317*H317</f>
        <v>0.67320000000000002</v>
      </c>
      <c r="S317" s="227">
        <v>0</v>
      </c>
      <c r="T317" s="228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9" t="s">
        <v>351</v>
      </c>
      <c r="AT317" s="229" t="s">
        <v>191</v>
      </c>
      <c r="AU317" s="229" t="s">
        <v>89</v>
      </c>
      <c r="AY317" s="18" t="s">
        <v>174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8" t="s">
        <v>89</v>
      </c>
      <c r="BK317" s="230">
        <f>ROUND(I317*H317,2)</f>
        <v>0</v>
      </c>
      <c r="BL317" s="18" t="s">
        <v>253</v>
      </c>
      <c r="BM317" s="229" t="s">
        <v>480</v>
      </c>
    </row>
    <row r="318" s="13" customFormat="1">
      <c r="A318" s="13"/>
      <c r="B318" s="231"/>
      <c r="C318" s="232"/>
      <c r="D318" s="233" t="s">
        <v>183</v>
      </c>
      <c r="E318" s="234" t="s">
        <v>1</v>
      </c>
      <c r="F318" s="235" t="s">
        <v>123</v>
      </c>
      <c r="G318" s="232"/>
      <c r="H318" s="236">
        <v>55</v>
      </c>
      <c r="I318" s="237"/>
      <c r="J318" s="232"/>
      <c r="K318" s="232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183</v>
      </c>
      <c r="AU318" s="242" t="s">
        <v>89</v>
      </c>
      <c r="AV318" s="13" t="s">
        <v>89</v>
      </c>
      <c r="AW318" s="13" t="s">
        <v>32</v>
      </c>
      <c r="AX318" s="13" t="s">
        <v>76</v>
      </c>
      <c r="AY318" s="242" t="s">
        <v>174</v>
      </c>
    </row>
    <row r="319" s="13" customFormat="1">
      <c r="A319" s="13"/>
      <c r="B319" s="231"/>
      <c r="C319" s="232"/>
      <c r="D319" s="233" t="s">
        <v>183</v>
      </c>
      <c r="E319" s="234" t="s">
        <v>1</v>
      </c>
      <c r="F319" s="235" t="s">
        <v>481</v>
      </c>
      <c r="G319" s="232"/>
      <c r="H319" s="236">
        <v>56.100000000000001</v>
      </c>
      <c r="I319" s="237"/>
      <c r="J319" s="232"/>
      <c r="K319" s="232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183</v>
      </c>
      <c r="AU319" s="242" t="s">
        <v>89</v>
      </c>
      <c r="AV319" s="13" t="s">
        <v>89</v>
      </c>
      <c r="AW319" s="13" t="s">
        <v>32</v>
      </c>
      <c r="AX319" s="13" t="s">
        <v>84</v>
      </c>
      <c r="AY319" s="242" t="s">
        <v>174</v>
      </c>
    </row>
    <row r="320" s="2" customFormat="1" ht="33" customHeight="1">
      <c r="A320" s="39"/>
      <c r="B320" s="40"/>
      <c r="C320" s="243" t="s">
        <v>482</v>
      </c>
      <c r="D320" s="243" t="s">
        <v>191</v>
      </c>
      <c r="E320" s="244" t="s">
        <v>483</v>
      </c>
      <c r="F320" s="245" t="s">
        <v>484</v>
      </c>
      <c r="G320" s="246" t="s">
        <v>180</v>
      </c>
      <c r="H320" s="247">
        <v>6.0499999999999998</v>
      </c>
      <c r="I320" s="248"/>
      <c r="J320" s="249">
        <f>ROUND(I320*H320,2)</f>
        <v>0</v>
      </c>
      <c r="K320" s="250"/>
      <c r="L320" s="251"/>
      <c r="M320" s="252" t="s">
        <v>1</v>
      </c>
      <c r="N320" s="253" t="s">
        <v>42</v>
      </c>
      <c r="O320" s="92"/>
      <c r="P320" s="227">
        <f>O320*H320</f>
        <v>0</v>
      </c>
      <c r="Q320" s="227">
        <v>0.0060000000000000001</v>
      </c>
      <c r="R320" s="227">
        <f>Q320*H320</f>
        <v>0.036299999999999999</v>
      </c>
      <c r="S320" s="227">
        <v>0</v>
      </c>
      <c r="T320" s="228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9" t="s">
        <v>351</v>
      </c>
      <c r="AT320" s="229" t="s">
        <v>191</v>
      </c>
      <c r="AU320" s="229" t="s">
        <v>89</v>
      </c>
      <c r="AY320" s="18" t="s">
        <v>174</v>
      </c>
      <c r="BE320" s="230">
        <f>IF(N320="základní",J320,0)</f>
        <v>0</v>
      </c>
      <c r="BF320" s="230">
        <f>IF(N320="snížená",J320,0)</f>
        <v>0</v>
      </c>
      <c r="BG320" s="230">
        <f>IF(N320="zákl. přenesená",J320,0)</f>
        <v>0</v>
      </c>
      <c r="BH320" s="230">
        <f>IF(N320="sníž. přenesená",J320,0)</f>
        <v>0</v>
      </c>
      <c r="BI320" s="230">
        <f>IF(N320="nulová",J320,0)</f>
        <v>0</v>
      </c>
      <c r="BJ320" s="18" t="s">
        <v>89</v>
      </c>
      <c r="BK320" s="230">
        <f>ROUND(I320*H320,2)</f>
        <v>0</v>
      </c>
      <c r="BL320" s="18" t="s">
        <v>253</v>
      </c>
      <c r="BM320" s="229" t="s">
        <v>485</v>
      </c>
    </row>
    <row r="321" s="13" customFormat="1">
      <c r="A321" s="13"/>
      <c r="B321" s="231"/>
      <c r="C321" s="232"/>
      <c r="D321" s="233" t="s">
        <v>183</v>
      </c>
      <c r="E321" s="234" t="s">
        <v>1</v>
      </c>
      <c r="F321" s="235" t="s">
        <v>129</v>
      </c>
      <c r="G321" s="232"/>
      <c r="H321" s="236">
        <v>5.5</v>
      </c>
      <c r="I321" s="237"/>
      <c r="J321" s="232"/>
      <c r="K321" s="232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183</v>
      </c>
      <c r="AU321" s="242" t="s">
        <v>89</v>
      </c>
      <c r="AV321" s="13" t="s">
        <v>89</v>
      </c>
      <c r="AW321" s="13" t="s">
        <v>32</v>
      </c>
      <c r="AX321" s="13" t="s">
        <v>76</v>
      </c>
      <c r="AY321" s="242" t="s">
        <v>174</v>
      </c>
    </row>
    <row r="322" s="13" customFormat="1">
      <c r="A322" s="13"/>
      <c r="B322" s="231"/>
      <c r="C322" s="232"/>
      <c r="D322" s="233" t="s">
        <v>183</v>
      </c>
      <c r="E322" s="234" t="s">
        <v>1</v>
      </c>
      <c r="F322" s="235" t="s">
        <v>486</v>
      </c>
      <c r="G322" s="232"/>
      <c r="H322" s="236">
        <v>6.0499999999999998</v>
      </c>
      <c r="I322" s="237"/>
      <c r="J322" s="232"/>
      <c r="K322" s="232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183</v>
      </c>
      <c r="AU322" s="242" t="s">
        <v>89</v>
      </c>
      <c r="AV322" s="13" t="s">
        <v>89</v>
      </c>
      <c r="AW322" s="13" t="s">
        <v>32</v>
      </c>
      <c r="AX322" s="13" t="s">
        <v>84</v>
      </c>
      <c r="AY322" s="242" t="s">
        <v>174</v>
      </c>
    </row>
    <row r="323" s="2" customFormat="1" ht="24.15" customHeight="1">
      <c r="A323" s="39"/>
      <c r="B323" s="40"/>
      <c r="C323" s="217" t="s">
        <v>487</v>
      </c>
      <c r="D323" s="217" t="s">
        <v>177</v>
      </c>
      <c r="E323" s="218" t="s">
        <v>488</v>
      </c>
      <c r="F323" s="219" t="s">
        <v>489</v>
      </c>
      <c r="G323" s="220" t="s">
        <v>180</v>
      </c>
      <c r="H323" s="221">
        <v>13.005000000000001</v>
      </c>
      <c r="I323" s="222"/>
      <c r="J323" s="223">
        <f>ROUND(I323*H323,2)</f>
        <v>0</v>
      </c>
      <c r="K323" s="224"/>
      <c r="L323" s="45"/>
      <c r="M323" s="225" t="s">
        <v>1</v>
      </c>
      <c r="N323" s="226" t="s">
        <v>42</v>
      </c>
      <c r="O323" s="92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9" t="s">
        <v>253</v>
      </c>
      <c r="AT323" s="229" t="s">
        <v>177</v>
      </c>
      <c r="AU323" s="229" t="s">
        <v>89</v>
      </c>
      <c r="AY323" s="18" t="s">
        <v>174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8" t="s">
        <v>89</v>
      </c>
      <c r="BK323" s="230">
        <f>ROUND(I323*H323,2)</f>
        <v>0</v>
      </c>
      <c r="BL323" s="18" t="s">
        <v>253</v>
      </c>
      <c r="BM323" s="229" t="s">
        <v>490</v>
      </c>
    </row>
    <row r="324" s="13" customFormat="1">
      <c r="A324" s="13"/>
      <c r="B324" s="231"/>
      <c r="C324" s="232"/>
      <c r="D324" s="233" t="s">
        <v>183</v>
      </c>
      <c r="E324" s="234" t="s">
        <v>1</v>
      </c>
      <c r="F324" s="235" t="s">
        <v>97</v>
      </c>
      <c r="G324" s="232"/>
      <c r="H324" s="236">
        <v>13.005000000000001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183</v>
      </c>
      <c r="AU324" s="242" t="s">
        <v>89</v>
      </c>
      <c r="AV324" s="13" t="s">
        <v>89</v>
      </c>
      <c r="AW324" s="13" t="s">
        <v>32</v>
      </c>
      <c r="AX324" s="13" t="s">
        <v>84</v>
      </c>
      <c r="AY324" s="242" t="s">
        <v>174</v>
      </c>
    </row>
    <row r="325" s="2" customFormat="1" ht="33" customHeight="1">
      <c r="A325" s="39"/>
      <c r="B325" s="40"/>
      <c r="C325" s="243" t="s">
        <v>491</v>
      </c>
      <c r="D325" s="243" t="s">
        <v>191</v>
      </c>
      <c r="E325" s="244" t="s">
        <v>492</v>
      </c>
      <c r="F325" s="245" t="s">
        <v>493</v>
      </c>
      <c r="G325" s="246" t="s">
        <v>180</v>
      </c>
      <c r="H325" s="247">
        <v>13.654999999999999</v>
      </c>
      <c r="I325" s="248"/>
      <c r="J325" s="249">
        <f>ROUND(I325*H325,2)</f>
        <v>0</v>
      </c>
      <c r="K325" s="250"/>
      <c r="L325" s="251"/>
      <c r="M325" s="252" t="s">
        <v>1</v>
      </c>
      <c r="N325" s="253" t="s">
        <v>42</v>
      </c>
      <c r="O325" s="92"/>
      <c r="P325" s="227">
        <f>O325*H325</f>
        <v>0</v>
      </c>
      <c r="Q325" s="227">
        <v>0.0050000000000000001</v>
      </c>
      <c r="R325" s="227">
        <f>Q325*H325</f>
        <v>0.068275000000000002</v>
      </c>
      <c r="S325" s="227">
        <v>0</v>
      </c>
      <c r="T325" s="228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9" t="s">
        <v>351</v>
      </c>
      <c r="AT325" s="229" t="s">
        <v>191</v>
      </c>
      <c r="AU325" s="229" t="s">
        <v>89</v>
      </c>
      <c r="AY325" s="18" t="s">
        <v>174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8" t="s">
        <v>89</v>
      </c>
      <c r="BK325" s="230">
        <f>ROUND(I325*H325,2)</f>
        <v>0</v>
      </c>
      <c r="BL325" s="18" t="s">
        <v>253</v>
      </c>
      <c r="BM325" s="229" t="s">
        <v>494</v>
      </c>
    </row>
    <row r="326" s="13" customFormat="1">
      <c r="A326" s="13"/>
      <c r="B326" s="231"/>
      <c r="C326" s="232"/>
      <c r="D326" s="233" t="s">
        <v>183</v>
      </c>
      <c r="E326" s="234" t="s">
        <v>1</v>
      </c>
      <c r="F326" s="235" t="s">
        <v>97</v>
      </c>
      <c r="G326" s="232"/>
      <c r="H326" s="236">
        <v>13.005000000000001</v>
      </c>
      <c r="I326" s="237"/>
      <c r="J326" s="232"/>
      <c r="K326" s="232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183</v>
      </c>
      <c r="AU326" s="242" t="s">
        <v>89</v>
      </c>
      <c r="AV326" s="13" t="s">
        <v>89</v>
      </c>
      <c r="AW326" s="13" t="s">
        <v>32</v>
      </c>
      <c r="AX326" s="13" t="s">
        <v>76</v>
      </c>
      <c r="AY326" s="242" t="s">
        <v>174</v>
      </c>
    </row>
    <row r="327" s="13" customFormat="1">
      <c r="A327" s="13"/>
      <c r="B327" s="231"/>
      <c r="C327" s="232"/>
      <c r="D327" s="233" t="s">
        <v>183</v>
      </c>
      <c r="E327" s="234" t="s">
        <v>1</v>
      </c>
      <c r="F327" s="235" t="s">
        <v>301</v>
      </c>
      <c r="G327" s="232"/>
      <c r="H327" s="236">
        <v>13.654999999999999</v>
      </c>
      <c r="I327" s="237"/>
      <c r="J327" s="232"/>
      <c r="K327" s="232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183</v>
      </c>
      <c r="AU327" s="242" t="s">
        <v>89</v>
      </c>
      <c r="AV327" s="13" t="s">
        <v>89</v>
      </c>
      <c r="AW327" s="13" t="s">
        <v>32</v>
      </c>
      <c r="AX327" s="13" t="s">
        <v>84</v>
      </c>
      <c r="AY327" s="242" t="s">
        <v>174</v>
      </c>
    </row>
    <row r="328" s="2" customFormat="1" ht="33" customHeight="1">
      <c r="A328" s="39"/>
      <c r="B328" s="40"/>
      <c r="C328" s="217" t="s">
        <v>215</v>
      </c>
      <c r="D328" s="217" t="s">
        <v>177</v>
      </c>
      <c r="E328" s="218" t="s">
        <v>495</v>
      </c>
      <c r="F328" s="219" t="s">
        <v>496</v>
      </c>
      <c r="G328" s="220" t="s">
        <v>180</v>
      </c>
      <c r="H328" s="221">
        <v>5.5</v>
      </c>
      <c r="I328" s="222"/>
      <c r="J328" s="223">
        <f>ROUND(I328*H328,2)</f>
        <v>0</v>
      </c>
      <c r="K328" s="224"/>
      <c r="L328" s="45"/>
      <c r="M328" s="225" t="s">
        <v>1</v>
      </c>
      <c r="N328" s="226" t="s">
        <v>42</v>
      </c>
      <c r="O328" s="92"/>
      <c r="P328" s="227">
        <f>O328*H328</f>
        <v>0</v>
      </c>
      <c r="Q328" s="227">
        <v>0.00012349999999999999</v>
      </c>
      <c r="R328" s="227">
        <f>Q328*H328</f>
        <v>0.00067924999999999995</v>
      </c>
      <c r="S328" s="227">
        <v>0</v>
      </c>
      <c r="T328" s="228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29" t="s">
        <v>253</v>
      </c>
      <c r="AT328" s="229" t="s">
        <v>177</v>
      </c>
      <c r="AU328" s="229" t="s">
        <v>89</v>
      </c>
      <c r="AY328" s="18" t="s">
        <v>174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8" t="s">
        <v>89</v>
      </c>
      <c r="BK328" s="230">
        <f>ROUND(I328*H328,2)</f>
        <v>0</v>
      </c>
      <c r="BL328" s="18" t="s">
        <v>253</v>
      </c>
      <c r="BM328" s="229" t="s">
        <v>497</v>
      </c>
    </row>
    <row r="329" s="13" customFormat="1">
      <c r="A329" s="13"/>
      <c r="B329" s="231"/>
      <c r="C329" s="232"/>
      <c r="D329" s="233" t="s">
        <v>183</v>
      </c>
      <c r="E329" s="234" t="s">
        <v>1</v>
      </c>
      <c r="F329" s="235" t="s">
        <v>129</v>
      </c>
      <c r="G329" s="232"/>
      <c r="H329" s="236">
        <v>5.5</v>
      </c>
      <c r="I329" s="237"/>
      <c r="J329" s="232"/>
      <c r="K329" s="232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183</v>
      </c>
      <c r="AU329" s="242" t="s">
        <v>89</v>
      </c>
      <c r="AV329" s="13" t="s">
        <v>89</v>
      </c>
      <c r="AW329" s="13" t="s">
        <v>32</v>
      </c>
      <c r="AX329" s="13" t="s">
        <v>84</v>
      </c>
      <c r="AY329" s="242" t="s">
        <v>174</v>
      </c>
    </row>
    <row r="330" s="2" customFormat="1" ht="24.15" customHeight="1">
      <c r="A330" s="39"/>
      <c r="B330" s="40"/>
      <c r="C330" s="243" t="s">
        <v>498</v>
      </c>
      <c r="D330" s="243" t="s">
        <v>191</v>
      </c>
      <c r="E330" s="244" t="s">
        <v>499</v>
      </c>
      <c r="F330" s="245" t="s">
        <v>500</v>
      </c>
      <c r="G330" s="246" t="s">
        <v>325</v>
      </c>
      <c r="H330" s="247">
        <v>0.30299999999999999</v>
      </c>
      <c r="I330" s="248"/>
      <c r="J330" s="249">
        <f>ROUND(I330*H330,2)</f>
        <v>0</v>
      </c>
      <c r="K330" s="250"/>
      <c r="L330" s="251"/>
      <c r="M330" s="252" t="s">
        <v>1</v>
      </c>
      <c r="N330" s="253" t="s">
        <v>42</v>
      </c>
      <c r="O330" s="92"/>
      <c r="P330" s="227">
        <f>O330*H330</f>
        <v>0</v>
      </c>
      <c r="Q330" s="227">
        <v>0.025000000000000001</v>
      </c>
      <c r="R330" s="227">
        <f>Q330*H330</f>
        <v>0.0075750000000000001</v>
      </c>
      <c r="S330" s="227">
        <v>0</v>
      </c>
      <c r="T330" s="228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9" t="s">
        <v>351</v>
      </c>
      <c r="AT330" s="229" t="s">
        <v>191</v>
      </c>
      <c r="AU330" s="229" t="s">
        <v>89</v>
      </c>
      <c r="AY330" s="18" t="s">
        <v>174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18" t="s">
        <v>89</v>
      </c>
      <c r="BK330" s="230">
        <f>ROUND(I330*H330,2)</f>
        <v>0</v>
      </c>
      <c r="BL330" s="18" t="s">
        <v>253</v>
      </c>
      <c r="BM330" s="229" t="s">
        <v>501</v>
      </c>
    </row>
    <row r="331" s="13" customFormat="1">
      <c r="A331" s="13"/>
      <c r="B331" s="231"/>
      <c r="C331" s="232"/>
      <c r="D331" s="233" t="s">
        <v>183</v>
      </c>
      <c r="E331" s="234" t="s">
        <v>1</v>
      </c>
      <c r="F331" s="235" t="s">
        <v>502</v>
      </c>
      <c r="G331" s="232"/>
      <c r="H331" s="236">
        <v>0.27500000000000002</v>
      </c>
      <c r="I331" s="237"/>
      <c r="J331" s="232"/>
      <c r="K331" s="232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183</v>
      </c>
      <c r="AU331" s="242" t="s">
        <v>89</v>
      </c>
      <c r="AV331" s="13" t="s">
        <v>89</v>
      </c>
      <c r="AW331" s="13" t="s">
        <v>32</v>
      </c>
      <c r="AX331" s="13" t="s">
        <v>76</v>
      </c>
      <c r="AY331" s="242" t="s">
        <v>174</v>
      </c>
    </row>
    <row r="332" s="13" customFormat="1">
      <c r="A332" s="13"/>
      <c r="B332" s="231"/>
      <c r="C332" s="232"/>
      <c r="D332" s="233" t="s">
        <v>183</v>
      </c>
      <c r="E332" s="234" t="s">
        <v>1</v>
      </c>
      <c r="F332" s="235" t="s">
        <v>503</v>
      </c>
      <c r="G332" s="232"/>
      <c r="H332" s="236">
        <v>0.30299999999999999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183</v>
      </c>
      <c r="AU332" s="242" t="s">
        <v>89</v>
      </c>
      <c r="AV332" s="13" t="s">
        <v>89</v>
      </c>
      <c r="AW332" s="13" t="s">
        <v>32</v>
      </c>
      <c r="AX332" s="13" t="s">
        <v>84</v>
      </c>
      <c r="AY332" s="242" t="s">
        <v>174</v>
      </c>
    </row>
    <row r="333" s="2" customFormat="1" ht="24.15" customHeight="1">
      <c r="A333" s="39"/>
      <c r="B333" s="40"/>
      <c r="C333" s="217" t="s">
        <v>504</v>
      </c>
      <c r="D333" s="217" t="s">
        <v>177</v>
      </c>
      <c r="E333" s="218" t="s">
        <v>505</v>
      </c>
      <c r="F333" s="219" t="s">
        <v>506</v>
      </c>
      <c r="G333" s="220" t="s">
        <v>507</v>
      </c>
      <c r="H333" s="286"/>
      <c r="I333" s="222"/>
      <c r="J333" s="223">
        <f>ROUND(I333*H333,2)</f>
        <v>0</v>
      </c>
      <c r="K333" s="224"/>
      <c r="L333" s="45"/>
      <c r="M333" s="225" t="s">
        <v>1</v>
      </c>
      <c r="N333" s="226" t="s">
        <v>42</v>
      </c>
      <c r="O333" s="92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9" t="s">
        <v>253</v>
      </c>
      <c r="AT333" s="229" t="s">
        <v>177</v>
      </c>
      <c r="AU333" s="229" t="s">
        <v>89</v>
      </c>
      <c r="AY333" s="18" t="s">
        <v>174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8" t="s">
        <v>89</v>
      </c>
      <c r="BK333" s="230">
        <f>ROUND(I333*H333,2)</f>
        <v>0</v>
      </c>
      <c r="BL333" s="18" t="s">
        <v>253</v>
      </c>
      <c r="BM333" s="229" t="s">
        <v>508</v>
      </c>
    </row>
    <row r="334" s="12" customFormat="1" ht="22.8" customHeight="1">
      <c r="A334" s="12"/>
      <c r="B334" s="201"/>
      <c r="C334" s="202"/>
      <c r="D334" s="203" t="s">
        <v>75</v>
      </c>
      <c r="E334" s="215" t="s">
        <v>509</v>
      </c>
      <c r="F334" s="215" t="s">
        <v>510</v>
      </c>
      <c r="G334" s="202"/>
      <c r="H334" s="202"/>
      <c r="I334" s="205"/>
      <c r="J334" s="216">
        <f>BK334</f>
        <v>0</v>
      </c>
      <c r="K334" s="202"/>
      <c r="L334" s="207"/>
      <c r="M334" s="208"/>
      <c r="N334" s="209"/>
      <c r="O334" s="209"/>
      <c r="P334" s="210">
        <f>P335</f>
        <v>0</v>
      </c>
      <c r="Q334" s="209"/>
      <c r="R334" s="210">
        <f>R335</f>
        <v>0</v>
      </c>
      <c r="S334" s="209"/>
      <c r="T334" s="211">
        <f>T335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2" t="s">
        <v>89</v>
      </c>
      <c r="AT334" s="213" t="s">
        <v>75</v>
      </c>
      <c r="AU334" s="213" t="s">
        <v>84</v>
      </c>
      <c r="AY334" s="212" t="s">
        <v>174</v>
      </c>
      <c r="BK334" s="214">
        <f>BK335</f>
        <v>0</v>
      </c>
    </row>
    <row r="335" s="2" customFormat="1" ht="37.8" customHeight="1">
      <c r="A335" s="39"/>
      <c r="B335" s="40"/>
      <c r="C335" s="217" t="s">
        <v>511</v>
      </c>
      <c r="D335" s="217" t="s">
        <v>177</v>
      </c>
      <c r="E335" s="218" t="s">
        <v>512</v>
      </c>
      <c r="F335" s="219" t="s">
        <v>513</v>
      </c>
      <c r="G335" s="220" t="s">
        <v>514</v>
      </c>
      <c r="H335" s="221">
        <v>1</v>
      </c>
      <c r="I335" s="222"/>
      <c r="J335" s="223">
        <f>ROUND(I335*H335,2)</f>
        <v>0</v>
      </c>
      <c r="K335" s="224"/>
      <c r="L335" s="45"/>
      <c r="M335" s="225" t="s">
        <v>1</v>
      </c>
      <c r="N335" s="226" t="s">
        <v>42</v>
      </c>
      <c r="O335" s="92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29" t="s">
        <v>253</v>
      </c>
      <c r="AT335" s="229" t="s">
        <v>177</v>
      </c>
      <c r="AU335" s="229" t="s">
        <v>89</v>
      </c>
      <c r="AY335" s="18" t="s">
        <v>174</v>
      </c>
      <c r="BE335" s="230">
        <f>IF(N335="základní",J335,0)</f>
        <v>0</v>
      </c>
      <c r="BF335" s="230">
        <f>IF(N335="snížená",J335,0)</f>
        <v>0</v>
      </c>
      <c r="BG335" s="230">
        <f>IF(N335="zákl. přenesená",J335,0)</f>
        <v>0</v>
      </c>
      <c r="BH335" s="230">
        <f>IF(N335="sníž. přenesená",J335,0)</f>
        <v>0</v>
      </c>
      <c r="BI335" s="230">
        <f>IF(N335="nulová",J335,0)</f>
        <v>0</v>
      </c>
      <c r="BJ335" s="18" t="s">
        <v>89</v>
      </c>
      <c r="BK335" s="230">
        <f>ROUND(I335*H335,2)</f>
        <v>0</v>
      </c>
      <c r="BL335" s="18" t="s">
        <v>253</v>
      </c>
      <c r="BM335" s="229" t="s">
        <v>515</v>
      </c>
    </row>
    <row r="336" s="12" customFormat="1" ht="22.8" customHeight="1">
      <c r="A336" s="12"/>
      <c r="B336" s="201"/>
      <c r="C336" s="202"/>
      <c r="D336" s="203" t="s">
        <v>75</v>
      </c>
      <c r="E336" s="215" t="s">
        <v>516</v>
      </c>
      <c r="F336" s="215" t="s">
        <v>517</v>
      </c>
      <c r="G336" s="202"/>
      <c r="H336" s="202"/>
      <c r="I336" s="205"/>
      <c r="J336" s="216">
        <f>BK336</f>
        <v>0</v>
      </c>
      <c r="K336" s="202"/>
      <c r="L336" s="207"/>
      <c r="M336" s="208"/>
      <c r="N336" s="209"/>
      <c r="O336" s="209"/>
      <c r="P336" s="210">
        <f>SUM(P337:P364)</f>
        <v>0</v>
      </c>
      <c r="Q336" s="209"/>
      <c r="R336" s="210">
        <f>SUM(R337:R364)</f>
        <v>2.5792131144680002</v>
      </c>
      <c r="S336" s="209"/>
      <c r="T336" s="211">
        <f>SUM(T337:T364)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2" t="s">
        <v>89</v>
      </c>
      <c r="AT336" s="213" t="s">
        <v>75</v>
      </c>
      <c r="AU336" s="213" t="s">
        <v>84</v>
      </c>
      <c r="AY336" s="212" t="s">
        <v>174</v>
      </c>
      <c r="BK336" s="214">
        <f>SUM(BK337:BK364)</f>
        <v>0</v>
      </c>
    </row>
    <row r="337" s="2" customFormat="1" ht="33" customHeight="1">
      <c r="A337" s="39"/>
      <c r="B337" s="40"/>
      <c r="C337" s="217" t="s">
        <v>518</v>
      </c>
      <c r="D337" s="217" t="s">
        <v>177</v>
      </c>
      <c r="E337" s="218" t="s">
        <v>519</v>
      </c>
      <c r="F337" s="219" t="s">
        <v>520</v>
      </c>
      <c r="G337" s="220" t="s">
        <v>325</v>
      </c>
      <c r="H337" s="221">
        <v>0.13200000000000001</v>
      </c>
      <c r="I337" s="222"/>
      <c r="J337" s="223">
        <f>ROUND(I337*H337,2)</f>
        <v>0</v>
      </c>
      <c r="K337" s="224"/>
      <c r="L337" s="45"/>
      <c r="M337" s="225" t="s">
        <v>1</v>
      </c>
      <c r="N337" s="226" t="s">
        <v>42</v>
      </c>
      <c r="O337" s="92"/>
      <c r="P337" s="227">
        <f>O337*H337</f>
        <v>0</v>
      </c>
      <c r="Q337" s="227">
        <v>0.00189</v>
      </c>
      <c r="R337" s="227">
        <f>Q337*H337</f>
        <v>0.00024948</v>
      </c>
      <c r="S337" s="227">
        <v>0</v>
      </c>
      <c r="T337" s="228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9" t="s">
        <v>253</v>
      </c>
      <c r="AT337" s="229" t="s">
        <v>177</v>
      </c>
      <c r="AU337" s="229" t="s">
        <v>89</v>
      </c>
      <c r="AY337" s="18" t="s">
        <v>174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8" t="s">
        <v>89</v>
      </c>
      <c r="BK337" s="230">
        <f>ROUND(I337*H337,2)</f>
        <v>0</v>
      </c>
      <c r="BL337" s="18" t="s">
        <v>253</v>
      </c>
      <c r="BM337" s="229" t="s">
        <v>521</v>
      </c>
    </row>
    <row r="338" s="14" customFormat="1">
      <c r="A338" s="14"/>
      <c r="B338" s="254"/>
      <c r="C338" s="255"/>
      <c r="D338" s="233" t="s">
        <v>183</v>
      </c>
      <c r="E338" s="256" t="s">
        <v>1</v>
      </c>
      <c r="F338" s="257" t="s">
        <v>522</v>
      </c>
      <c r="G338" s="255"/>
      <c r="H338" s="256" t="s">
        <v>1</v>
      </c>
      <c r="I338" s="258"/>
      <c r="J338" s="255"/>
      <c r="K338" s="255"/>
      <c r="L338" s="259"/>
      <c r="M338" s="260"/>
      <c r="N338" s="261"/>
      <c r="O338" s="261"/>
      <c r="P338" s="261"/>
      <c r="Q338" s="261"/>
      <c r="R338" s="261"/>
      <c r="S338" s="261"/>
      <c r="T338" s="26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3" t="s">
        <v>183</v>
      </c>
      <c r="AU338" s="263" t="s">
        <v>89</v>
      </c>
      <c r="AV338" s="14" t="s">
        <v>84</v>
      </c>
      <c r="AW338" s="14" t="s">
        <v>32</v>
      </c>
      <c r="AX338" s="14" t="s">
        <v>76</v>
      </c>
      <c r="AY338" s="263" t="s">
        <v>174</v>
      </c>
    </row>
    <row r="339" s="13" customFormat="1">
      <c r="A339" s="13"/>
      <c r="B339" s="231"/>
      <c r="C339" s="232"/>
      <c r="D339" s="233" t="s">
        <v>183</v>
      </c>
      <c r="E339" s="234" t="s">
        <v>1</v>
      </c>
      <c r="F339" s="235" t="s">
        <v>523</v>
      </c>
      <c r="G339" s="232"/>
      <c r="H339" s="236">
        <v>0.13200000000000001</v>
      </c>
      <c r="I339" s="237"/>
      <c r="J339" s="232"/>
      <c r="K339" s="232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183</v>
      </c>
      <c r="AU339" s="242" t="s">
        <v>89</v>
      </c>
      <c r="AV339" s="13" t="s">
        <v>89</v>
      </c>
      <c r="AW339" s="13" t="s">
        <v>32</v>
      </c>
      <c r="AX339" s="13" t="s">
        <v>84</v>
      </c>
      <c r="AY339" s="242" t="s">
        <v>174</v>
      </c>
    </row>
    <row r="340" s="2" customFormat="1" ht="33" customHeight="1">
      <c r="A340" s="39"/>
      <c r="B340" s="40"/>
      <c r="C340" s="217" t="s">
        <v>524</v>
      </c>
      <c r="D340" s="217" t="s">
        <v>177</v>
      </c>
      <c r="E340" s="218" t="s">
        <v>525</v>
      </c>
      <c r="F340" s="219" t="s">
        <v>526</v>
      </c>
      <c r="G340" s="220" t="s">
        <v>180</v>
      </c>
      <c r="H340" s="221">
        <v>13.005000000000001</v>
      </c>
      <c r="I340" s="222"/>
      <c r="J340" s="223">
        <f>ROUND(I340*H340,2)</f>
        <v>0</v>
      </c>
      <c r="K340" s="224"/>
      <c r="L340" s="45"/>
      <c r="M340" s="225" t="s">
        <v>1</v>
      </c>
      <c r="N340" s="226" t="s">
        <v>42</v>
      </c>
      <c r="O340" s="92"/>
      <c r="P340" s="227">
        <f>O340*H340</f>
        <v>0</v>
      </c>
      <c r="Q340" s="227">
        <v>0.016253</v>
      </c>
      <c r="R340" s="227">
        <f>Q340*H340</f>
        <v>0.211370265</v>
      </c>
      <c r="S340" s="227">
        <v>0</v>
      </c>
      <c r="T340" s="228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29" t="s">
        <v>253</v>
      </c>
      <c r="AT340" s="229" t="s">
        <v>177</v>
      </c>
      <c r="AU340" s="229" t="s">
        <v>89</v>
      </c>
      <c r="AY340" s="18" t="s">
        <v>174</v>
      </c>
      <c r="BE340" s="230">
        <f>IF(N340="základní",J340,0)</f>
        <v>0</v>
      </c>
      <c r="BF340" s="230">
        <f>IF(N340="snížená",J340,0)</f>
        <v>0</v>
      </c>
      <c r="BG340" s="230">
        <f>IF(N340="zákl. přenesená",J340,0)</f>
        <v>0</v>
      </c>
      <c r="BH340" s="230">
        <f>IF(N340="sníž. přenesená",J340,0)</f>
        <v>0</v>
      </c>
      <c r="BI340" s="230">
        <f>IF(N340="nulová",J340,0)</f>
        <v>0</v>
      </c>
      <c r="BJ340" s="18" t="s">
        <v>89</v>
      </c>
      <c r="BK340" s="230">
        <f>ROUND(I340*H340,2)</f>
        <v>0</v>
      </c>
      <c r="BL340" s="18" t="s">
        <v>253</v>
      </c>
      <c r="BM340" s="229" t="s">
        <v>527</v>
      </c>
    </row>
    <row r="341" s="13" customFormat="1">
      <c r="A341" s="13"/>
      <c r="B341" s="231"/>
      <c r="C341" s="232"/>
      <c r="D341" s="233" t="s">
        <v>183</v>
      </c>
      <c r="E341" s="234" t="s">
        <v>1</v>
      </c>
      <c r="F341" s="235" t="s">
        <v>97</v>
      </c>
      <c r="G341" s="232"/>
      <c r="H341" s="236">
        <v>13.005000000000001</v>
      </c>
      <c r="I341" s="237"/>
      <c r="J341" s="232"/>
      <c r="K341" s="232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183</v>
      </c>
      <c r="AU341" s="242" t="s">
        <v>89</v>
      </c>
      <c r="AV341" s="13" t="s">
        <v>89</v>
      </c>
      <c r="AW341" s="13" t="s">
        <v>32</v>
      </c>
      <c r="AX341" s="13" t="s">
        <v>84</v>
      </c>
      <c r="AY341" s="242" t="s">
        <v>174</v>
      </c>
    </row>
    <row r="342" s="2" customFormat="1" ht="33" customHeight="1">
      <c r="A342" s="39"/>
      <c r="B342" s="40"/>
      <c r="C342" s="217" t="s">
        <v>528</v>
      </c>
      <c r="D342" s="217" t="s">
        <v>177</v>
      </c>
      <c r="E342" s="218" t="s">
        <v>529</v>
      </c>
      <c r="F342" s="219" t="s">
        <v>530</v>
      </c>
      <c r="G342" s="220" t="s">
        <v>180</v>
      </c>
      <c r="H342" s="221">
        <v>5.5</v>
      </c>
      <c r="I342" s="222"/>
      <c r="J342" s="223">
        <f>ROUND(I342*H342,2)</f>
        <v>0</v>
      </c>
      <c r="K342" s="224"/>
      <c r="L342" s="45"/>
      <c r="M342" s="225" t="s">
        <v>1</v>
      </c>
      <c r="N342" s="226" t="s">
        <v>42</v>
      </c>
      <c r="O342" s="92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29" t="s">
        <v>253</v>
      </c>
      <c r="AT342" s="229" t="s">
        <v>177</v>
      </c>
      <c r="AU342" s="229" t="s">
        <v>89</v>
      </c>
      <c r="AY342" s="18" t="s">
        <v>174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8" t="s">
        <v>89</v>
      </c>
      <c r="BK342" s="230">
        <f>ROUND(I342*H342,2)</f>
        <v>0</v>
      </c>
      <c r="BL342" s="18" t="s">
        <v>253</v>
      </c>
      <c r="BM342" s="229" t="s">
        <v>531</v>
      </c>
    </row>
    <row r="343" s="14" customFormat="1">
      <c r="A343" s="14"/>
      <c r="B343" s="254"/>
      <c r="C343" s="255"/>
      <c r="D343" s="233" t="s">
        <v>183</v>
      </c>
      <c r="E343" s="256" t="s">
        <v>1</v>
      </c>
      <c r="F343" s="257" t="s">
        <v>130</v>
      </c>
      <c r="G343" s="255"/>
      <c r="H343" s="256" t="s">
        <v>1</v>
      </c>
      <c r="I343" s="258"/>
      <c r="J343" s="255"/>
      <c r="K343" s="255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89</v>
      </c>
      <c r="AV343" s="14" t="s">
        <v>84</v>
      </c>
      <c r="AW343" s="14" t="s">
        <v>32</v>
      </c>
      <c r="AX343" s="14" t="s">
        <v>76</v>
      </c>
      <c r="AY343" s="263" t="s">
        <v>174</v>
      </c>
    </row>
    <row r="344" s="13" customFormat="1">
      <c r="A344" s="13"/>
      <c r="B344" s="231"/>
      <c r="C344" s="232"/>
      <c r="D344" s="233" t="s">
        <v>183</v>
      </c>
      <c r="E344" s="234" t="s">
        <v>129</v>
      </c>
      <c r="F344" s="235" t="s">
        <v>88</v>
      </c>
      <c r="G344" s="232"/>
      <c r="H344" s="236">
        <v>5.5</v>
      </c>
      <c r="I344" s="237"/>
      <c r="J344" s="232"/>
      <c r="K344" s="232"/>
      <c r="L344" s="238"/>
      <c r="M344" s="239"/>
      <c r="N344" s="240"/>
      <c r="O344" s="240"/>
      <c r="P344" s="240"/>
      <c r="Q344" s="240"/>
      <c r="R344" s="240"/>
      <c r="S344" s="240"/>
      <c r="T344" s="24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2" t="s">
        <v>183</v>
      </c>
      <c r="AU344" s="242" t="s">
        <v>89</v>
      </c>
      <c r="AV344" s="13" t="s">
        <v>89</v>
      </c>
      <c r="AW344" s="13" t="s">
        <v>32</v>
      </c>
      <c r="AX344" s="13" t="s">
        <v>84</v>
      </c>
      <c r="AY344" s="242" t="s">
        <v>174</v>
      </c>
    </row>
    <row r="345" s="2" customFormat="1" ht="16.5" customHeight="1">
      <c r="A345" s="39"/>
      <c r="B345" s="40"/>
      <c r="C345" s="243" t="s">
        <v>532</v>
      </c>
      <c r="D345" s="243" t="s">
        <v>191</v>
      </c>
      <c r="E345" s="244" t="s">
        <v>533</v>
      </c>
      <c r="F345" s="245" t="s">
        <v>534</v>
      </c>
      <c r="G345" s="246" t="s">
        <v>325</v>
      </c>
      <c r="H345" s="247">
        <v>0.13200000000000001</v>
      </c>
      <c r="I345" s="248"/>
      <c r="J345" s="249">
        <f>ROUND(I345*H345,2)</f>
        <v>0</v>
      </c>
      <c r="K345" s="250"/>
      <c r="L345" s="251"/>
      <c r="M345" s="252" t="s">
        <v>1</v>
      </c>
      <c r="N345" s="253" t="s">
        <v>42</v>
      </c>
      <c r="O345" s="92"/>
      <c r="P345" s="227">
        <f>O345*H345</f>
        <v>0</v>
      </c>
      <c r="Q345" s="227">
        <v>0.55000000000000004</v>
      </c>
      <c r="R345" s="227">
        <f>Q345*H345</f>
        <v>0.072600000000000012</v>
      </c>
      <c r="S345" s="227">
        <v>0</v>
      </c>
      <c r="T345" s="228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29" t="s">
        <v>351</v>
      </c>
      <c r="AT345" s="229" t="s">
        <v>191</v>
      </c>
      <c r="AU345" s="229" t="s">
        <v>89</v>
      </c>
      <c r="AY345" s="18" t="s">
        <v>174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8" t="s">
        <v>89</v>
      </c>
      <c r="BK345" s="230">
        <f>ROUND(I345*H345,2)</f>
        <v>0</v>
      </c>
      <c r="BL345" s="18" t="s">
        <v>253</v>
      </c>
      <c r="BM345" s="229" t="s">
        <v>535</v>
      </c>
    </row>
    <row r="346" s="13" customFormat="1">
      <c r="A346" s="13"/>
      <c r="B346" s="231"/>
      <c r="C346" s="232"/>
      <c r="D346" s="233" t="s">
        <v>183</v>
      </c>
      <c r="E346" s="234" t="s">
        <v>1</v>
      </c>
      <c r="F346" s="235" t="s">
        <v>536</v>
      </c>
      <c r="G346" s="232"/>
      <c r="H346" s="236">
        <v>0.13200000000000001</v>
      </c>
      <c r="I346" s="237"/>
      <c r="J346" s="232"/>
      <c r="K346" s="232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183</v>
      </c>
      <c r="AU346" s="242" t="s">
        <v>89</v>
      </c>
      <c r="AV346" s="13" t="s">
        <v>89</v>
      </c>
      <c r="AW346" s="13" t="s">
        <v>32</v>
      </c>
      <c r="AX346" s="13" t="s">
        <v>84</v>
      </c>
      <c r="AY346" s="242" t="s">
        <v>174</v>
      </c>
    </row>
    <row r="347" s="2" customFormat="1" ht="24.15" customHeight="1">
      <c r="A347" s="39"/>
      <c r="B347" s="40"/>
      <c r="C347" s="217" t="s">
        <v>537</v>
      </c>
      <c r="D347" s="217" t="s">
        <v>177</v>
      </c>
      <c r="E347" s="218" t="s">
        <v>538</v>
      </c>
      <c r="F347" s="219" t="s">
        <v>539</v>
      </c>
      <c r="G347" s="220" t="s">
        <v>325</v>
      </c>
      <c r="H347" s="221">
        <v>0.13200000000000001</v>
      </c>
      <c r="I347" s="222"/>
      <c r="J347" s="223">
        <f>ROUND(I347*H347,2)</f>
        <v>0</v>
      </c>
      <c r="K347" s="224"/>
      <c r="L347" s="45"/>
      <c r="M347" s="225" t="s">
        <v>1</v>
      </c>
      <c r="N347" s="226" t="s">
        <v>42</v>
      </c>
      <c r="O347" s="92"/>
      <c r="P347" s="227">
        <f>O347*H347</f>
        <v>0</v>
      </c>
      <c r="Q347" s="227">
        <v>0.023297799000000001</v>
      </c>
      <c r="R347" s="227">
        <f>Q347*H347</f>
        <v>0.0030753094680000003</v>
      </c>
      <c r="S347" s="227">
        <v>0</v>
      </c>
      <c r="T347" s="228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29" t="s">
        <v>253</v>
      </c>
      <c r="AT347" s="229" t="s">
        <v>177</v>
      </c>
      <c r="AU347" s="229" t="s">
        <v>89</v>
      </c>
      <c r="AY347" s="18" t="s">
        <v>174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8" t="s">
        <v>89</v>
      </c>
      <c r="BK347" s="230">
        <f>ROUND(I347*H347,2)</f>
        <v>0</v>
      </c>
      <c r="BL347" s="18" t="s">
        <v>253</v>
      </c>
      <c r="BM347" s="229" t="s">
        <v>540</v>
      </c>
    </row>
    <row r="348" s="2" customFormat="1" ht="24.15" customHeight="1">
      <c r="A348" s="39"/>
      <c r="B348" s="40"/>
      <c r="C348" s="217" t="s">
        <v>541</v>
      </c>
      <c r="D348" s="217" t="s">
        <v>177</v>
      </c>
      <c r="E348" s="218" t="s">
        <v>542</v>
      </c>
      <c r="F348" s="219" t="s">
        <v>543</v>
      </c>
      <c r="G348" s="220" t="s">
        <v>180</v>
      </c>
      <c r="H348" s="221">
        <v>55</v>
      </c>
      <c r="I348" s="222"/>
      <c r="J348" s="223">
        <f>ROUND(I348*H348,2)</f>
        <v>0</v>
      </c>
      <c r="K348" s="224"/>
      <c r="L348" s="45"/>
      <c r="M348" s="225" t="s">
        <v>1</v>
      </c>
      <c r="N348" s="226" t="s">
        <v>42</v>
      </c>
      <c r="O348" s="92"/>
      <c r="P348" s="227">
        <f>O348*H348</f>
        <v>0</v>
      </c>
      <c r="Q348" s="227">
        <v>0.015737999999999999</v>
      </c>
      <c r="R348" s="227">
        <f>Q348*H348</f>
        <v>0.86558999999999997</v>
      </c>
      <c r="S348" s="227">
        <v>0</v>
      </c>
      <c r="T348" s="228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9" t="s">
        <v>253</v>
      </c>
      <c r="AT348" s="229" t="s">
        <v>177</v>
      </c>
      <c r="AU348" s="229" t="s">
        <v>89</v>
      </c>
      <c r="AY348" s="18" t="s">
        <v>174</v>
      </c>
      <c r="BE348" s="230">
        <f>IF(N348="základní",J348,0)</f>
        <v>0</v>
      </c>
      <c r="BF348" s="230">
        <f>IF(N348="snížená",J348,0)</f>
        <v>0</v>
      </c>
      <c r="BG348" s="230">
        <f>IF(N348="zákl. přenesená",J348,0)</f>
        <v>0</v>
      </c>
      <c r="BH348" s="230">
        <f>IF(N348="sníž. přenesená",J348,0)</f>
        <v>0</v>
      </c>
      <c r="BI348" s="230">
        <f>IF(N348="nulová",J348,0)</f>
        <v>0</v>
      </c>
      <c r="BJ348" s="18" t="s">
        <v>89</v>
      </c>
      <c r="BK348" s="230">
        <f>ROUND(I348*H348,2)</f>
        <v>0</v>
      </c>
      <c r="BL348" s="18" t="s">
        <v>253</v>
      </c>
      <c r="BM348" s="229" t="s">
        <v>544</v>
      </c>
    </row>
    <row r="349" s="14" customFormat="1">
      <c r="A349" s="14"/>
      <c r="B349" s="254"/>
      <c r="C349" s="255"/>
      <c r="D349" s="233" t="s">
        <v>183</v>
      </c>
      <c r="E349" s="256" t="s">
        <v>1</v>
      </c>
      <c r="F349" s="257" t="s">
        <v>124</v>
      </c>
      <c r="G349" s="255"/>
      <c r="H349" s="256" t="s">
        <v>1</v>
      </c>
      <c r="I349" s="258"/>
      <c r="J349" s="255"/>
      <c r="K349" s="255"/>
      <c r="L349" s="259"/>
      <c r="M349" s="260"/>
      <c r="N349" s="261"/>
      <c r="O349" s="261"/>
      <c r="P349" s="261"/>
      <c r="Q349" s="261"/>
      <c r="R349" s="261"/>
      <c r="S349" s="261"/>
      <c r="T349" s="26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3" t="s">
        <v>183</v>
      </c>
      <c r="AU349" s="263" t="s">
        <v>89</v>
      </c>
      <c r="AV349" s="14" t="s">
        <v>84</v>
      </c>
      <c r="AW349" s="14" t="s">
        <v>32</v>
      </c>
      <c r="AX349" s="14" t="s">
        <v>76</v>
      </c>
      <c r="AY349" s="263" t="s">
        <v>174</v>
      </c>
    </row>
    <row r="350" s="13" customFormat="1">
      <c r="A350" s="13"/>
      <c r="B350" s="231"/>
      <c r="C350" s="232"/>
      <c r="D350" s="233" t="s">
        <v>183</v>
      </c>
      <c r="E350" s="234" t="s">
        <v>123</v>
      </c>
      <c r="F350" s="235" t="s">
        <v>125</v>
      </c>
      <c r="G350" s="232"/>
      <c r="H350" s="236">
        <v>55</v>
      </c>
      <c r="I350" s="237"/>
      <c r="J350" s="232"/>
      <c r="K350" s="232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183</v>
      </c>
      <c r="AU350" s="242" t="s">
        <v>89</v>
      </c>
      <c r="AV350" s="13" t="s">
        <v>89</v>
      </c>
      <c r="AW350" s="13" t="s">
        <v>32</v>
      </c>
      <c r="AX350" s="13" t="s">
        <v>84</v>
      </c>
      <c r="AY350" s="242" t="s">
        <v>174</v>
      </c>
    </row>
    <row r="351" s="2" customFormat="1" ht="16.5" customHeight="1">
      <c r="A351" s="39"/>
      <c r="B351" s="40"/>
      <c r="C351" s="217" t="s">
        <v>545</v>
      </c>
      <c r="D351" s="217" t="s">
        <v>177</v>
      </c>
      <c r="E351" s="218" t="s">
        <v>546</v>
      </c>
      <c r="F351" s="219" t="s">
        <v>547</v>
      </c>
      <c r="G351" s="220" t="s">
        <v>514</v>
      </c>
      <c r="H351" s="221">
        <v>1</v>
      </c>
      <c r="I351" s="222"/>
      <c r="J351" s="223">
        <f>ROUND(I351*H351,2)</f>
        <v>0</v>
      </c>
      <c r="K351" s="224"/>
      <c r="L351" s="45"/>
      <c r="M351" s="225" t="s">
        <v>1</v>
      </c>
      <c r="N351" s="226" t="s">
        <v>42</v>
      </c>
      <c r="O351" s="92"/>
      <c r="P351" s="227">
        <f>O351*H351</f>
        <v>0</v>
      </c>
      <c r="Q351" s="227">
        <v>0.01129</v>
      </c>
      <c r="R351" s="227">
        <f>Q351*H351</f>
        <v>0.01129</v>
      </c>
      <c r="S351" s="227">
        <v>0</v>
      </c>
      <c r="T351" s="228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29" t="s">
        <v>253</v>
      </c>
      <c r="AT351" s="229" t="s">
        <v>177</v>
      </c>
      <c r="AU351" s="229" t="s">
        <v>89</v>
      </c>
      <c r="AY351" s="18" t="s">
        <v>174</v>
      </c>
      <c r="BE351" s="230">
        <f>IF(N351="základní",J351,0)</f>
        <v>0</v>
      </c>
      <c r="BF351" s="230">
        <f>IF(N351="snížená",J351,0)</f>
        <v>0</v>
      </c>
      <c r="BG351" s="230">
        <f>IF(N351="zákl. přenesená",J351,0)</f>
        <v>0</v>
      </c>
      <c r="BH351" s="230">
        <f>IF(N351="sníž. přenesená",J351,0)</f>
        <v>0</v>
      </c>
      <c r="BI351" s="230">
        <f>IF(N351="nulová",J351,0)</f>
        <v>0</v>
      </c>
      <c r="BJ351" s="18" t="s">
        <v>89</v>
      </c>
      <c r="BK351" s="230">
        <f>ROUND(I351*H351,2)</f>
        <v>0</v>
      </c>
      <c r="BL351" s="18" t="s">
        <v>253</v>
      </c>
      <c r="BM351" s="229" t="s">
        <v>548</v>
      </c>
    </row>
    <row r="352" s="2" customFormat="1" ht="16.5" customHeight="1">
      <c r="A352" s="39"/>
      <c r="B352" s="40"/>
      <c r="C352" s="217" t="s">
        <v>549</v>
      </c>
      <c r="D352" s="217" t="s">
        <v>177</v>
      </c>
      <c r="E352" s="218" t="s">
        <v>550</v>
      </c>
      <c r="F352" s="219" t="s">
        <v>551</v>
      </c>
      <c r="G352" s="220" t="s">
        <v>212</v>
      </c>
      <c r="H352" s="221">
        <v>140</v>
      </c>
      <c r="I352" s="222"/>
      <c r="J352" s="223">
        <f>ROUND(I352*H352,2)</f>
        <v>0</v>
      </c>
      <c r="K352" s="224"/>
      <c r="L352" s="45"/>
      <c r="M352" s="225" t="s">
        <v>1</v>
      </c>
      <c r="N352" s="226" t="s">
        <v>42</v>
      </c>
      <c r="O352" s="92"/>
      <c r="P352" s="227">
        <f>O352*H352</f>
        <v>0</v>
      </c>
      <c r="Q352" s="227">
        <v>1.0504E-05</v>
      </c>
      <c r="R352" s="227">
        <f>Q352*H352</f>
        <v>0.0014705599999999999</v>
      </c>
      <c r="S352" s="227">
        <v>0</v>
      </c>
      <c r="T352" s="228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9" t="s">
        <v>253</v>
      </c>
      <c r="AT352" s="229" t="s">
        <v>177</v>
      </c>
      <c r="AU352" s="229" t="s">
        <v>89</v>
      </c>
      <c r="AY352" s="18" t="s">
        <v>174</v>
      </c>
      <c r="BE352" s="230">
        <f>IF(N352="základní",J352,0)</f>
        <v>0</v>
      </c>
      <c r="BF352" s="230">
        <f>IF(N352="snížená",J352,0)</f>
        <v>0</v>
      </c>
      <c r="BG352" s="230">
        <f>IF(N352="zákl. přenesená",J352,0)</f>
        <v>0</v>
      </c>
      <c r="BH352" s="230">
        <f>IF(N352="sníž. přenesená",J352,0)</f>
        <v>0</v>
      </c>
      <c r="BI352" s="230">
        <f>IF(N352="nulová",J352,0)</f>
        <v>0</v>
      </c>
      <c r="BJ352" s="18" t="s">
        <v>89</v>
      </c>
      <c r="BK352" s="230">
        <f>ROUND(I352*H352,2)</f>
        <v>0</v>
      </c>
      <c r="BL352" s="18" t="s">
        <v>253</v>
      </c>
      <c r="BM352" s="229" t="s">
        <v>552</v>
      </c>
    </row>
    <row r="353" s="13" customFormat="1">
      <c r="A353" s="13"/>
      <c r="B353" s="231"/>
      <c r="C353" s="232"/>
      <c r="D353" s="233" t="s">
        <v>183</v>
      </c>
      <c r="E353" s="234" t="s">
        <v>1</v>
      </c>
      <c r="F353" s="235" t="s">
        <v>553</v>
      </c>
      <c r="G353" s="232"/>
      <c r="H353" s="236">
        <v>124</v>
      </c>
      <c r="I353" s="237"/>
      <c r="J353" s="232"/>
      <c r="K353" s="232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183</v>
      </c>
      <c r="AU353" s="242" t="s">
        <v>89</v>
      </c>
      <c r="AV353" s="13" t="s">
        <v>89</v>
      </c>
      <c r="AW353" s="13" t="s">
        <v>32</v>
      </c>
      <c r="AX353" s="13" t="s">
        <v>76</v>
      </c>
      <c r="AY353" s="242" t="s">
        <v>174</v>
      </c>
    </row>
    <row r="354" s="13" customFormat="1">
      <c r="A354" s="13"/>
      <c r="B354" s="231"/>
      <c r="C354" s="232"/>
      <c r="D354" s="233" t="s">
        <v>183</v>
      </c>
      <c r="E354" s="234" t="s">
        <v>1</v>
      </c>
      <c r="F354" s="235" t="s">
        <v>554</v>
      </c>
      <c r="G354" s="232"/>
      <c r="H354" s="236">
        <v>16</v>
      </c>
      <c r="I354" s="237"/>
      <c r="J354" s="232"/>
      <c r="K354" s="232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183</v>
      </c>
      <c r="AU354" s="242" t="s">
        <v>89</v>
      </c>
      <c r="AV354" s="13" t="s">
        <v>89</v>
      </c>
      <c r="AW354" s="13" t="s">
        <v>32</v>
      </c>
      <c r="AX354" s="13" t="s">
        <v>76</v>
      </c>
      <c r="AY354" s="242" t="s">
        <v>174</v>
      </c>
    </row>
    <row r="355" s="15" customFormat="1">
      <c r="A355" s="15"/>
      <c r="B355" s="264"/>
      <c r="C355" s="265"/>
      <c r="D355" s="233" t="s">
        <v>183</v>
      </c>
      <c r="E355" s="266" t="s">
        <v>1</v>
      </c>
      <c r="F355" s="267" t="s">
        <v>252</v>
      </c>
      <c r="G355" s="265"/>
      <c r="H355" s="268">
        <v>140</v>
      </c>
      <c r="I355" s="269"/>
      <c r="J355" s="265"/>
      <c r="K355" s="265"/>
      <c r="L355" s="270"/>
      <c r="M355" s="271"/>
      <c r="N355" s="272"/>
      <c r="O355" s="272"/>
      <c r="P355" s="272"/>
      <c r="Q355" s="272"/>
      <c r="R355" s="272"/>
      <c r="S355" s="272"/>
      <c r="T355" s="273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74" t="s">
        <v>183</v>
      </c>
      <c r="AU355" s="274" t="s">
        <v>89</v>
      </c>
      <c r="AV355" s="15" t="s">
        <v>181</v>
      </c>
      <c r="AW355" s="15" t="s">
        <v>32</v>
      </c>
      <c r="AX355" s="15" t="s">
        <v>84</v>
      </c>
      <c r="AY355" s="274" t="s">
        <v>174</v>
      </c>
    </row>
    <row r="356" s="2" customFormat="1" ht="21.75" customHeight="1">
      <c r="A356" s="39"/>
      <c r="B356" s="40"/>
      <c r="C356" s="243" t="s">
        <v>555</v>
      </c>
      <c r="D356" s="243" t="s">
        <v>191</v>
      </c>
      <c r="E356" s="244" t="s">
        <v>556</v>
      </c>
      <c r="F356" s="245" t="s">
        <v>557</v>
      </c>
      <c r="G356" s="246" t="s">
        <v>325</v>
      </c>
      <c r="H356" s="247">
        <v>2.48</v>
      </c>
      <c r="I356" s="248"/>
      <c r="J356" s="249">
        <f>ROUND(I356*H356,2)</f>
        <v>0</v>
      </c>
      <c r="K356" s="250"/>
      <c r="L356" s="251"/>
      <c r="M356" s="252" t="s">
        <v>1</v>
      </c>
      <c r="N356" s="253" t="s">
        <v>42</v>
      </c>
      <c r="O356" s="92"/>
      <c r="P356" s="227">
        <f>O356*H356</f>
        <v>0</v>
      </c>
      <c r="Q356" s="227">
        <v>0.55000000000000004</v>
      </c>
      <c r="R356" s="227">
        <f>Q356*H356</f>
        <v>1.3640000000000001</v>
      </c>
      <c r="S356" s="227">
        <v>0</v>
      </c>
      <c r="T356" s="228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9" t="s">
        <v>351</v>
      </c>
      <c r="AT356" s="229" t="s">
        <v>191</v>
      </c>
      <c r="AU356" s="229" t="s">
        <v>89</v>
      </c>
      <c r="AY356" s="18" t="s">
        <v>174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8" t="s">
        <v>89</v>
      </c>
      <c r="BK356" s="230">
        <f>ROUND(I356*H356,2)</f>
        <v>0</v>
      </c>
      <c r="BL356" s="18" t="s">
        <v>253</v>
      </c>
      <c r="BM356" s="229" t="s">
        <v>558</v>
      </c>
    </row>
    <row r="357" s="13" customFormat="1">
      <c r="A357" s="13"/>
      <c r="B357" s="231"/>
      <c r="C357" s="232"/>
      <c r="D357" s="233" t="s">
        <v>183</v>
      </c>
      <c r="E357" s="234" t="s">
        <v>1</v>
      </c>
      <c r="F357" s="235" t="s">
        <v>559</v>
      </c>
      <c r="G357" s="232"/>
      <c r="H357" s="236">
        <v>2.48</v>
      </c>
      <c r="I357" s="237"/>
      <c r="J357" s="232"/>
      <c r="K357" s="232"/>
      <c r="L357" s="238"/>
      <c r="M357" s="239"/>
      <c r="N357" s="240"/>
      <c r="O357" s="240"/>
      <c r="P357" s="240"/>
      <c r="Q357" s="240"/>
      <c r="R357" s="240"/>
      <c r="S357" s="240"/>
      <c r="T357" s="24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2" t="s">
        <v>183</v>
      </c>
      <c r="AU357" s="242" t="s">
        <v>89</v>
      </c>
      <c r="AV357" s="13" t="s">
        <v>89</v>
      </c>
      <c r="AW357" s="13" t="s">
        <v>32</v>
      </c>
      <c r="AX357" s="13" t="s">
        <v>84</v>
      </c>
      <c r="AY357" s="242" t="s">
        <v>174</v>
      </c>
    </row>
    <row r="358" s="2" customFormat="1" ht="24.15" customHeight="1">
      <c r="A358" s="39"/>
      <c r="B358" s="40"/>
      <c r="C358" s="243" t="s">
        <v>560</v>
      </c>
      <c r="D358" s="243" t="s">
        <v>191</v>
      </c>
      <c r="E358" s="244" t="s">
        <v>561</v>
      </c>
      <c r="F358" s="245" t="s">
        <v>562</v>
      </c>
      <c r="G358" s="246" t="s">
        <v>325</v>
      </c>
      <c r="H358" s="247">
        <v>0.052999999999999998</v>
      </c>
      <c r="I358" s="248"/>
      <c r="J358" s="249">
        <f>ROUND(I358*H358,2)</f>
        <v>0</v>
      </c>
      <c r="K358" s="250"/>
      <c r="L358" s="251"/>
      <c r="M358" s="252" t="s">
        <v>1</v>
      </c>
      <c r="N358" s="253" t="s">
        <v>42</v>
      </c>
      <c r="O358" s="92"/>
      <c r="P358" s="227">
        <f>O358*H358</f>
        <v>0</v>
      </c>
      <c r="Q358" s="227">
        <v>0.44</v>
      </c>
      <c r="R358" s="227">
        <f>Q358*H358</f>
        <v>0.02332</v>
      </c>
      <c r="S358" s="227">
        <v>0</v>
      </c>
      <c r="T358" s="228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9" t="s">
        <v>351</v>
      </c>
      <c r="AT358" s="229" t="s">
        <v>191</v>
      </c>
      <c r="AU358" s="229" t="s">
        <v>89</v>
      </c>
      <c r="AY358" s="18" t="s">
        <v>174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18" t="s">
        <v>89</v>
      </c>
      <c r="BK358" s="230">
        <f>ROUND(I358*H358,2)</f>
        <v>0</v>
      </c>
      <c r="BL358" s="18" t="s">
        <v>253</v>
      </c>
      <c r="BM358" s="229" t="s">
        <v>563</v>
      </c>
    </row>
    <row r="359" s="13" customFormat="1">
      <c r="A359" s="13"/>
      <c r="B359" s="231"/>
      <c r="C359" s="232"/>
      <c r="D359" s="233" t="s">
        <v>183</v>
      </c>
      <c r="E359" s="234" t="s">
        <v>1</v>
      </c>
      <c r="F359" s="235" t="s">
        <v>564</v>
      </c>
      <c r="G359" s="232"/>
      <c r="H359" s="236">
        <v>0.052999999999999998</v>
      </c>
      <c r="I359" s="237"/>
      <c r="J359" s="232"/>
      <c r="K359" s="232"/>
      <c r="L359" s="238"/>
      <c r="M359" s="239"/>
      <c r="N359" s="240"/>
      <c r="O359" s="240"/>
      <c r="P359" s="240"/>
      <c r="Q359" s="240"/>
      <c r="R359" s="240"/>
      <c r="S359" s="240"/>
      <c r="T359" s="24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2" t="s">
        <v>183</v>
      </c>
      <c r="AU359" s="242" t="s">
        <v>89</v>
      </c>
      <c r="AV359" s="13" t="s">
        <v>89</v>
      </c>
      <c r="AW359" s="13" t="s">
        <v>32</v>
      </c>
      <c r="AX359" s="13" t="s">
        <v>84</v>
      </c>
      <c r="AY359" s="242" t="s">
        <v>174</v>
      </c>
    </row>
    <row r="360" s="2" customFormat="1" ht="24.15" customHeight="1">
      <c r="A360" s="39"/>
      <c r="B360" s="40"/>
      <c r="C360" s="217" t="s">
        <v>565</v>
      </c>
      <c r="D360" s="217" t="s">
        <v>177</v>
      </c>
      <c r="E360" s="218" t="s">
        <v>566</v>
      </c>
      <c r="F360" s="219" t="s">
        <v>567</v>
      </c>
      <c r="G360" s="220" t="s">
        <v>180</v>
      </c>
      <c r="H360" s="221">
        <v>60.5</v>
      </c>
      <c r="I360" s="222"/>
      <c r="J360" s="223">
        <f>ROUND(I360*H360,2)</f>
        <v>0</v>
      </c>
      <c r="K360" s="224"/>
      <c r="L360" s="45"/>
      <c r="M360" s="225" t="s">
        <v>1</v>
      </c>
      <c r="N360" s="226" t="s">
        <v>42</v>
      </c>
      <c r="O360" s="92"/>
      <c r="P360" s="227">
        <f>O360*H360</f>
        <v>0</v>
      </c>
      <c r="Q360" s="227">
        <v>0.000175</v>
      </c>
      <c r="R360" s="227">
        <f>Q360*H360</f>
        <v>0.0105875</v>
      </c>
      <c r="S360" s="227">
        <v>0</v>
      </c>
      <c r="T360" s="228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29" t="s">
        <v>253</v>
      </c>
      <c r="AT360" s="229" t="s">
        <v>177</v>
      </c>
      <c r="AU360" s="229" t="s">
        <v>89</v>
      </c>
      <c r="AY360" s="18" t="s">
        <v>174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8" t="s">
        <v>89</v>
      </c>
      <c r="BK360" s="230">
        <f>ROUND(I360*H360,2)</f>
        <v>0</v>
      </c>
      <c r="BL360" s="18" t="s">
        <v>253</v>
      </c>
      <c r="BM360" s="229" t="s">
        <v>568</v>
      </c>
    </row>
    <row r="361" s="13" customFormat="1">
      <c r="A361" s="13"/>
      <c r="B361" s="231"/>
      <c r="C361" s="232"/>
      <c r="D361" s="233" t="s">
        <v>183</v>
      </c>
      <c r="E361" s="234" t="s">
        <v>1</v>
      </c>
      <c r="F361" s="235" t="s">
        <v>476</v>
      </c>
      <c r="G361" s="232"/>
      <c r="H361" s="236">
        <v>60.5</v>
      </c>
      <c r="I361" s="237"/>
      <c r="J361" s="232"/>
      <c r="K361" s="232"/>
      <c r="L361" s="238"/>
      <c r="M361" s="239"/>
      <c r="N361" s="240"/>
      <c r="O361" s="240"/>
      <c r="P361" s="240"/>
      <c r="Q361" s="240"/>
      <c r="R361" s="240"/>
      <c r="S361" s="240"/>
      <c r="T361" s="24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2" t="s">
        <v>183</v>
      </c>
      <c r="AU361" s="242" t="s">
        <v>89</v>
      </c>
      <c r="AV361" s="13" t="s">
        <v>89</v>
      </c>
      <c r="AW361" s="13" t="s">
        <v>32</v>
      </c>
      <c r="AX361" s="13" t="s">
        <v>84</v>
      </c>
      <c r="AY361" s="242" t="s">
        <v>174</v>
      </c>
    </row>
    <row r="362" s="2" customFormat="1" ht="21.75" customHeight="1">
      <c r="A362" s="39"/>
      <c r="B362" s="40"/>
      <c r="C362" s="217" t="s">
        <v>569</v>
      </c>
      <c r="D362" s="217" t="s">
        <v>177</v>
      </c>
      <c r="E362" s="218" t="s">
        <v>570</v>
      </c>
      <c r="F362" s="219" t="s">
        <v>571</v>
      </c>
      <c r="G362" s="220" t="s">
        <v>572</v>
      </c>
      <c r="H362" s="221">
        <v>86</v>
      </c>
      <c r="I362" s="222"/>
      <c r="J362" s="223">
        <f>ROUND(I362*H362,2)</f>
        <v>0</v>
      </c>
      <c r="K362" s="224"/>
      <c r="L362" s="45"/>
      <c r="M362" s="225" t="s">
        <v>1</v>
      </c>
      <c r="N362" s="226" t="s">
        <v>42</v>
      </c>
      <c r="O362" s="92"/>
      <c r="P362" s="227">
        <f>O362*H362</f>
        <v>0</v>
      </c>
      <c r="Q362" s="227">
        <v>0.00018000000000000001</v>
      </c>
      <c r="R362" s="227">
        <f>Q362*H362</f>
        <v>0.015480000000000001</v>
      </c>
      <c r="S362" s="227">
        <v>0</v>
      </c>
      <c r="T362" s="228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29" t="s">
        <v>253</v>
      </c>
      <c r="AT362" s="229" t="s">
        <v>177</v>
      </c>
      <c r="AU362" s="229" t="s">
        <v>89</v>
      </c>
      <c r="AY362" s="18" t="s">
        <v>174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8" t="s">
        <v>89</v>
      </c>
      <c r="BK362" s="230">
        <f>ROUND(I362*H362,2)</f>
        <v>0</v>
      </c>
      <c r="BL362" s="18" t="s">
        <v>253</v>
      </c>
      <c r="BM362" s="229" t="s">
        <v>573</v>
      </c>
    </row>
    <row r="363" s="2" customFormat="1" ht="24.15" customHeight="1">
      <c r="A363" s="39"/>
      <c r="B363" s="40"/>
      <c r="C363" s="217" t="s">
        <v>96</v>
      </c>
      <c r="D363" s="217" t="s">
        <v>177</v>
      </c>
      <c r="E363" s="218" t="s">
        <v>574</v>
      </c>
      <c r="F363" s="219" t="s">
        <v>575</v>
      </c>
      <c r="G363" s="220" t="s">
        <v>514</v>
      </c>
      <c r="H363" s="221">
        <v>1</v>
      </c>
      <c r="I363" s="222"/>
      <c r="J363" s="223">
        <f>ROUND(I363*H363,2)</f>
        <v>0</v>
      </c>
      <c r="K363" s="224"/>
      <c r="L363" s="45"/>
      <c r="M363" s="225" t="s">
        <v>1</v>
      </c>
      <c r="N363" s="226" t="s">
        <v>42</v>
      </c>
      <c r="O363" s="92"/>
      <c r="P363" s="227">
        <f>O363*H363</f>
        <v>0</v>
      </c>
      <c r="Q363" s="227">
        <v>0.00018000000000000001</v>
      </c>
      <c r="R363" s="227">
        <f>Q363*H363</f>
        <v>0.00018000000000000001</v>
      </c>
      <c r="S363" s="227">
        <v>0</v>
      </c>
      <c r="T363" s="228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29" t="s">
        <v>253</v>
      </c>
      <c r="AT363" s="229" t="s">
        <v>177</v>
      </c>
      <c r="AU363" s="229" t="s">
        <v>89</v>
      </c>
      <c r="AY363" s="18" t="s">
        <v>174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8" t="s">
        <v>89</v>
      </c>
      <c r="BK363" s="230">
        <f>ROUND(I363*H363,2)</f>
        <v>0</v>
      </c>
      <c r="BL363" s="18" t="s">
        <v>253</v>
      </c>
      <c r="BM363" s="229" t="s">
        <v>576</v>
      </c>
    </row>
    <row r="364" s="2" customFormat="1" ht="24.15" customHeight="1">
      <c r="A364" s="39"/>
      <c r="B364" s="40"/>
      <c r="C364" s="217" t="s">
        <v>577</v>
      </c>
      <c r="D364" s="217" t="s">
        <v>177</v>
      </c>
      <c r="E364" s="218" t="s">
        <v>578</v>
      </c>
      <c r="F364" s="219" t="s">
        <v>579</v>
      </c>
      <c r="G364" s="220" t="s">
        <v>507</v>
      </c>
      <c r="H364" s="286"/>
      <c r="I364" s="222"/>
      <c r="J364" s="223">
        <f>ROUND(I364*H364,2)</f>
        <v>0</v>
      </c>
      <c r="K364" s="224"/>
      <c r="L364" s="45"/>
      <c r="M364" s="225" t="s">
        <v>1</v>
      </c>
      <c r="N364" s="226" t="s">
        <v>42</v>
      </c>
      <c r="O364" s="92"/>
      <c r="P364" s="227">
        <f>O364*H364</f>
        <v>0</v>
      </c>
      <c r="Q364" s="227">
        <v>0</v>
      </c>
      <c r="R364" s="227">
        <f>Q364*H364</f>
        <v>0</v>
      </c>
      <c r="S364" s="227">
        <v>0</v>
      </c>
      <c r="T364" s="228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9" t="s">
        <v>253</v>
      </c>
      <c r="AT364" s="229" t="s">
        <v>177</v>
      </c>
      <c r="AU364" s="229" t="s">
        <v>89</v>
      </c>
      <c r="AY364" s="18" t="s">
        <v>174</v>
      </c>
      <c r="BE364" s="230">
        <f>IF(N364="základní",J364,0)</f>
        <v>0</v>
      </c>
      <c r="BF364" s="230">
        <f>IF(N364="snížená",J364,0)</f>
        <v>0</v>
      </c>
      <c r="BG364" s="230">
        <f>IF(N364="zákl. přenesená",J364,0)</f>
        <v>0</v>
      </c>
      <c r="BH364" s="230">
        <f>IF(N364="sníž. přenesená",J364,0)</f>
        <v>0</v>
      </c>
      <c r="BI364" s="230">
        <f>IF(N364="nulová",J364,0)</f>
        <v>0</v>
      </c>
      <c r="BJ364" s="18" t="s">
        <v>89</v>
      </c>
      <c r="BK364" s="230">
        <f>ROUND(I364*H364,2)</f>
        <v>0</v>
      </c>
      <c r="BL364" s="18" t="s">
        <v>253</v>
      </c>
      <c r="BM364" s="229" t="s">
        <v>580</v>
      </c>
    </row>
    <row r="365" s="12" customFormat="1" ht="22.8" customHeight="1">
      <c r="A365" s="12"/>
      <c r="B365" s="201"/>
      <c r="C365" s="202"/>
      <c r="D365" s="203" t="s">
        <v>75</v>
      </c>
      <c r="E365" s="215" t="s">
        <v>581</v>
      </c>
      <c r="F365" s="215" t="s">
        <v>582</v>
      </c>
      <c r="G365" s="202"/>
      <c r="H365" s="202"/>
      <c r="I365" s="205"/>
      <c r="J365" s="216">
        <f>BK365</f>
        <v>0</v>
      </c>
      <c r="K365" s="202"/>
      <c r="L365" s="207"/>
      <c r="M365" s="208"/>
      <c r="N365" s="209"/>
      <c r="O365" s="209"/>
      <c r="P365" s="210">
        <f>SUM(P366:P369)</f>
        <v>0</v>
      </c>
      <c r="Q365" s="209"/>
      <c r="R365" s="210">
        <f>SUM(R366:R369)</f>
        <v>0.81200000000000006</v>
      </c>
      <c r="S365" s="209"/>
      <c r="T365" s="211">
        <f>SUM(T366:T369)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2" t="s">
        <v>89</v>
      </c>
      <c r="AT365" s="213" t="s">
        <v>75</v>
      </c>
      <c r="AU365" s="213" t="s">
        <v>84</v>
      </c>
      <c r="AY365" s="212" t="s">
        <v>174</v>
      </c>
      <c r="BK365" s="214">
        <f>SUM(BK366:BK369)</f>
        <v>0</v>
      </c>
    </row>
    <row r="366" s="2" customFormat="1" ht="44.25" customHeight="1">
      <c r="A366" s="39"/>
      <c r="B366" s="40"/>
      <c r="C366" s="217" t="s">
        <v>583</v>
      </c>
      <c r="D366" s="217" t="s">
        <v>177</v>
      </c>
      <c r="E366" s="218" t="s">
        <v>584</v>
      </c>
      <c r="F366" s="219" t="s">
        <v>585</v>
      </c>
      <c r="G366" s="220" t="s">
        <v>180</v>
      </c>
      <c r="H366" s="221">
        <v>50</v>
      </c>
      <c r="I366" s="222"/>
      <c r="J366" s="223">
        <f>ROUND(I366*H366,2)</f>
        <v>0</v>
      </c>
      <c r="K366" s="224"/>
      <c r="L366" s="45"/>
      <c r="M366" s="225" t="s">
        <v>1</v>
      </c>
      <c r="N366" s="226" t="s">
        <v>42</v>
      </c>
      <c r="O366" s="92"/>
      <c r="P366" s="227">
        <f>O366*H366</f>
        <v>0</v>
      </c>
      <c r="Q366" s="227">
        <v>0.016240000000000001</v>
      </c>
      <c r="R366" s="227">
        <f>Q366*H366</f>
        <v>0.81200000000000006</v>
      </c>
      <c r="S366" s="227">
        <v>0</v>
      </c>
      <c r="T366" s="228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29" t="s">
        <v>253</v>
      </c>
      <c r="AT366" s="229" t="s">
        <v>177</v>
      </c>
      <c r="AU366" s="229" t="s">
        <v>89</v>
      </c>
      <c r="AY366" s="18" t="s">
        <v>174</v>
      </c>
      <c r="BE366" s="230">
        <f>IF(N366="základní",J366,0)</f>
        <v>0</v>
      </c>
      <c r="BF366" s="230">
        <f>IF(N366="snížená",J366,0)</f>
        <v>0</v>
      </c>
      <c r="BG366" s="230">
        <f>IF(N366="zákl. přenesená",J366,0)</f>
        <v>0</v>
      </c>
      <c r="BH366" s="230">
        <f>IF(N366="sníž. přenesená",J366,0)</f>
        <v>0</v>
      </c>
      <c r="BI366" s="230">
        <f>IF(N366="nulová",J366,0)</f>
        <v>0</v>
      </c>
      <c r="BJ366" s="18" t="s">
        <v>89</v>
      </c>
      <c r="BK366" s="230">
        <f>ROUND(I366*H366,2)</f>
        <v>0</v>
      </c>
      <c r="BL366" s="18" t="s">
        <v>253</v>
      </c>
      <c r="BM366" s="229" t="s">
        <v>586</v>
      </c>
    </row>
    <row r="367" s="14" customFormat="1">
      <c r="A367" s="14"/>
      <c r="B367" s="254"/>
      <c r="C367" s="255"/>
      <c r="D367" s="233" t="s">
        <v>183</v>
      </c>
      <c r="E367" s="256" t="s">
        <v>1</v>
      </c>
      <c r="F367" s="257" t="s">
        <v>587</v>
      </c>
      <c r="G367" s="255"/>
      <c r="H367" s="256" t="s">
        <v>1</v>
      </c>
      <c r="I367" s="258"/>
      <c r="J367" s="255"/>
      <c r="K367" s="255"/>
      <c r="L367" s="259"/>
      <c r="M367" s="260"/>
      <c r="N367" s="261"/>
      <c r="O367" s="261"/>
      <c r="P367" s="261"/>
      <c r="Q367" s="261"/>
      <c r="R367" s="261"/>
      <c r="S367" s="261"/>
      <c r="T367" s="26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3" t="s">
        <v>183</v>
      </c>
      <c r="AU367" s="263" t="s">
        <v>89</v>
      </c>
      <c r="AV367" s="14" t="s">
        <v>84</v>
      </c>
      <c r="AW367" s="14" t="s">
        <v>32</v>
      </c>
      <c r="AX367" s="14" t="s">
        <v>76</v>
      </c>
      <c r="AY367" s="263" t="s">
        <v>174</v>
      </c>
    </row>
    <row r="368" s="13" customFormat="1">
      <c r="A368" s="13"/>
      <c r="B368" s="231"/>
      <c r="C368" s="232"/>
      <c r="D368" s="233" t="s">
        <v>183</v>
      </c>
      <c r="E368" s="234" t="s">
        <v>1</v>
      </c>
      <c r="F368" s="235" t="s">
        <v>445</v>
      </c>
      <c r="G368" s="232"/>
      <c r="H368" s="236">
        <v>50</v>
      </c>
      <c r="I368" s="237"/>
      <c r="J368" s="232"/>
      <c r="K368" s="232"/>
      <c r="L368" s="238"/>
      <c r="M368" s="239"/>
      <c r="N368" s="240"/>
      <c r="O368" s="240"/>
      <c r="P368" s="240"/>
      <c r="Q368" s="240"/>
      <c r="R368" s="240"/>
      <c r="S368" s="240"/>
      <c r="T368" s="24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2" t="s">
        <v>183</v>
      </c>
      <c r="AU368" s="242" t="s">
        <v>89</v>
      </c>
      <c r="AV368" s="13" t="s">
        <v>89</v>
      </c>
      <c r="AW368" s="13" t="s">
        <v>32</v>
      </c>
      <c r="AX368" s="13" t="s">
        <v>84</v>
      </c>
      <c r="AY368" s="242" t="s">
        <v>174</v>
      </c>
    </row>
    <row r="369" s="2" customFormat="1" ht="24.15" customHeight="1">
      <c r="A369" s="39"/>
      <c r="B369" s="40"/>
      <c r="C369" s="217" t="s">
        <v>588</v>
      </c>
      <c r="D369" s="217" t="s">
        <v>177</v>
      </c>
      <c r="E369" s="218" t="s">
        <v>589</v>
      </c>
      <c r="F369" s="219" t="s">
        <v>590</v>
      </c>
      <c r="G369" s="220" t="s">
        <v>507</v>
      </c>
      <c r="H369" s="286"/>
      <c r="I369" s="222"/>
      <c r="J369" s="223">
        <f>ROUND(I369*H369,2)</f>
        <v>0</v>
      </c>
      <c r="K369" s="224"/>
      <c r="L369" s="45"/>
      <c r="M369" s="225" t="s">
        <v>1</v>
      </c>
      <c r="N369" s="226" t="s">
        <v>42</v>
      </c>
      <c r="O369" s="92"/>
      <c r="P369" s="227">
        <f>O369*H369</f>
        <v>0</v>
      </c>
      <c r="Q369" s="227">
        <v>0</v>
      </c>
      <c r="R369" s="227">
        <f>Q369*H369</f>
        <v>0</v>
      </c>
      <c r="S369" s="227">
        <v>0</v>
      </c>
      <c r="T369" s="228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29" t="s">
        <v>253</v>
      </c>
      <c r="AT369" s="229" t="s">
        <v>177</v>
      </c>
      <c r="AU369" s="229" t="s">
        <v>89</v>
      </c>
      <c r="AY369" s="18" t="s">
        <v>174</v>
      </c>
      <c r="BE369" s="230">
        <f>IF(N369="základní",J369,0)</f>
        <v>0</v>
      </c>
      <c r="BF369" s="230">
        <f>IF(N369="snížená",J369,0)</f>
        <v>0</v>
      </c>
      <c r="BG369" s="230">
        <f>IF(N369="zákl. přenesená",J369,0)</f>
        <v>0</v>
      </c>
      <c r="BH369" s="230">
        <f>IF(N369="sníž. přenesená",J369,0)</f>
        <v>0</v>
      </c>
      <c r="BI369" s="230">
        <f>IF(N369="nulová",J369,0)</f>
        <v>0</v>
      </c>
      <c r="BJ369" s="18" t="s">
        <v>89</v>
      </c>
      <c r="BK369" s="230">
        <f>ROUND(I369*H369,2)</f>
        <v>0</v>
      </c>
      <c r="BL369" s="18" t="s">
        <v>253</v>
      </c>
      <c r="BM369" s="229" t="s">
        <v>591</v>
      </c>
    </row>
    <row r="370" s="12" customFormat="1" ht="22.8" customHeight="1">
      <c r="A370" s="12"/>
      <c r="B370" s="201"/>
      <c r="C370" s="202"/>
      <c r="D370" s="203" t="s">
        <v>75</v>
      </c>
      <c r="E370" s="215" t="s">
        <v>592</v>
      </c>
      <c r="F370" s="215" t="s">
        <v>593</v>
      </c>
      <c r="G370" s="202"/>
      <c r="H370" s="202"/>
      <c r="I370" s="205"/>
      <c r="J370" s="216">
        <f>BK370</f>
        <v>0</v>
      </c>
      <c r="K370" s="202"/>
      <c r="L370" s="207"/>
      <c r="M370" s="208"/>
      <c r="N370" s="209"/>
      <c r="O370" s="209"/>
      <c r="P370" s="210">
        <f>SUM(P371:P424)</f>
        <v>0</v>
      </c>
      <c r="Q370" s="209"/>
      <c r="R370" s="210">
        <f>SUM(R371:R424)</f>
        <v>0.43306</v>
      </c>
      <c r="S370" s="209"/>
      <c r="T370" s="211">
        <f>SUM(T371:T424)</f>
        <v>1.1690450000000001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12" t="s">
        <v>89</v>
      </c>
      <c r="AT370" s="213" t="s">
        <v>75</v>
      </c>
      <c r="AU370" s="213" t="s">
        <v>84</v>
      </c>
      <c r="AY370" s="212" t="s">
        <v>174</v>
      </c>
      <c r="BK370" s="214">
        <f>SUM(BK371:BK424)</f>
        <v>0</v>
      </c>
    </row>
    <row r="371" s="2" customFormat="1" ht="16.5" customHeight="1">
      <c r="A371" s="39"/>
      <c r="B371" s="40"/>
      <c r="C371" s="217" t="s">
        <v>594</v>
      </c>
      <c r="D371" s="217" t="s">
        <v>177</v>
      </c>
      <c r="E371" s="218" t="s">
        <v>595</v>
      </c>
      <c r="F371" s="219" t="s">
        <v>596</v>
      </c>
      <c r="G371" s="220" t="s">
        <v>180</v>
      </c>
      <c r="H371" s="221">
        <v>49.5</v>
      </c>
      <c r="I371" s="222"/>
      <c r="J371" s="223">
        <f>ROUND(I371*H371,2)</f>
        <v>0</v>
      </c>
      <c r="K371" s="224"/>
      <c r="L371" s="45"/>
      <c r="M371" s="225" t="s">
        <v>1</v>
      </c>
      <c r="N371" s="226" t="s">
        <v>42</v>
      </c>
      <c r="O371" s="92"/>
      <c r="P371" s="227">
        <f>O371*H371</f>
        <v>0</v>
      </c>
      <c r="Q371" s="227">
        <v>0</v>
      </c>
      <c r="R371" s="227">
        <f>Q371*H371</f>
        <v>0</v>
      </c>
      <c r="S371" s="227">
        <v>0.00594</v>
      </c>
      <c r="T371" s="228">
        <f>S371*H371</f>
        <v>0.29403000000000001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29" t="s">
        <v>253</v>
      </c>
      <c r="AT371" s="229" t="s">
        <v>177</v>
      </c>
      <c r="AU371" s="229" t="s">
        <v>89</v>
      </c>
      <c r="AY371" s="18" t="s">
        <v>174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8" t="s">
        <v>89</v>
      </c>
      <c r="BK371" s="230">
        <f>ROUND(I371*H371,2)</f>
        <v>0</v>
      </c>
      <c r="BL371" s="18" t="s">
        <v>253</v>
      </c>
      <c r="BM371" s="229" t="s">
        <v>597</v>
      </c>
    </row>
    <row r="372" s="2" customFormat="1" ht="16.5" customHeight="1">
      <c r="A372" s="39"/>
      <c r="B372" s="40"/>
      <c r="C372" s="217" t="s">
        <v>598</v>
      </c>
      <c r="D372" s="217" t="s">
        <v>177</v>
      </c>
      <c r="E372" s="218" t="s">
        <v>599</v>
      </c>
      <c r="F372" s="219" t="s">
        <v>600</v>
      </c>
      <c r="G372" s="220" t="s">
        <v>212</v>
      </c>
      <c r="H372" s="221">
        <v>2</v>
      </c>
      <c r="I372" s="222"/>
      <c r="J372" s="223">
        <f>ROUND(I372*H372,2)</f>
        <v>0</v>
      </c>
      <c r="K372" s="224"/>
      <c r="L372" s="45"/>
      <c r="M372" s="225" t="s">
        <v>1</v>
      </c>
      <c r="N372" s="226" t="s">
        <v>42</v>
      </c>
      <c r="O372" s="92"/>
      <c r="P372" s="227">
        <f>O372*H372</f>
        <v>0</v>
      </c>
      <c r="Q372" s="227">
        <v>0</v>
      </c>
      <c r="R372" s="227">
        <f>Q372*H372</f>
        <v>0</v>
      </c>
      <c r="S372" s="227">
        <v>0.0016999999999999999</v>
      </c>
      <c r="T372" s="228">
        <f>S372*H372</f>
        <v>0.0033999999999999998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29" t="s">
        <v>253</v>
      </c>
      <c r="AT372" s="229" t="s">
        <v>177</v>
      </c>
      <c r="AU372" s="229" t="s">
        <v>89</v>
      </c>
      <c r="AY372" s="18" t="s">
        <v>174</v>
      </c>
      <c r="BE372" s="230">
        <f>IF(N372="základní",J372,0)</f>
        <v>0</v>
      </c>
      <c r="BF372" s="230">
        <f>IF(N372="snížená",J372,0)</f>
        <v>0</v>
      </c>
      <c r="BG372" s="230">
        <f>IF(N372="zákl. přenesená",J372,0)</f>
        <v>0</v>
      </c>
      <c r="BH372" s="230">
        <f>IF(N372="sníž. přenesená",J372,0)</f>
        <v>0</v>
      </c>
      <c r="BI372" s="230">
        <f>IF(N372="nulová",J372,0)</f>
        <v>0</v>
      </c>
      <c r="BJ372" s="18" t="s">
        <v>89</v>
      </c>
      <c r="BK372" s="230">
        <f>ROUND(I372*H372,2)</f>
        <v>0</v>
      </c>
      <c r="BL372" s="18" t="s">
        <v>253</v>
      </c>
      <c r="BM372" s="229" t="s">
        <v>601</v>
      </c>
    </row>
    <row r="373" s="2" customFormat="1" ht="21.75" customHeight="1">
      <c r="A373" s="39"/>
      <c r="B373" s="40"/>
      <c r="C373" s="217" t="s">
        <v>602</v>
      </c>
      <c r="D373" s="217" t="s">
        <v>177</v>
      </c>
      <c r="E373" s="218" t="s">
        <v>603</v>
      </c>
      <c r="F373" s="219" t="s">
        <v>604</v>
      </c>
      <c r="G373" s="220" t="s">
        <v>212</v>
      </c>
      <c r="H373" s="221">
        <v>100</v>
      </c>
      <c r="I373" s="222"/>
      <c r="J373" s="223">
        <f>ROUND(I373*H373,2)</f>
        <v>0</v>
      </c>
      <c r="K373" s="224"/>
      <c r="L373" s="45"/>
      <c r="M373" s="225" t="s">
        <v>1</v>
      </c>
      <c r="N373" s="226" t="s">
        <v>42</v>
      </c>
      <c r="O373" s="92"/>
      <c r="P373" s="227">
        <f>O373*H373</f>
        <v>0</v>
      </c>
      <c r="Q373" s="227">
        <v>0</v>
      </c>
      <c r="R373" s="227">
        <f>Q373*H373</f>
        <v>0</v>
      </c>
      <c r="S373" s="227">
        <v>0.0017700000000000001</v>
      </c>
      <c r="T373" s="228">
        <f>S373*H373</f>
        <v>0.17700000000000002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29" t="s">
        <v>253</v>
      </c>
      <c r="AT373" s="229" t="s">
        <v>177</v>
      </c>
      <c r="AU373" s="229" t="s">
        <v>89</v>
      </c>
      <c r="AY373" s="18" t="s">
        <v>174</v>
      </c>
      <c r="BE373" s="230">
        <f>IF(N373="základní",J373,0)</f>
        <v>0</v>
      </c>
      <c r="BF373" s="230">
        <f>IF(N373="snížená",J373,0)</f>
        <v>0</v>
      </c>
      <c r="BG373" s="230">
        <f>IF(N373="zákl. přenesená",J373,0)</f>
        <v>0</v>
      </c>
      <c r="BH373" s="230">
        <f>IF(N373="sníž. přenesená",J373,0)</f>
        <v>0</v>
      </c>
      <c r="BI373" s="230">
        <f>IF(N373="nulová",J373,0)</f>
        <v>0</v>
      </c>
      <c r="BJ373" s="18" t="s">
        <v>89</v>
      </c>
      <c r="BK373" s="230">
        <f>ROUND(I373*H373,2)</f>
        <v>0</v>
      </c>
      <c r="BL373" s="18" t="s">
        <v>253</v>
      </c>
      <c r="BM373" s="229" t="s">
        <v>605</v>
      </c>
    </row>
    <row r="374" s="2" customFormat="1" ht="16.5" customHeight="1">
      <c r="A374" s="39"/>
      <c r="B374" s="40"/>
      <c r="C374" s="217" t="s">
        <v>606</v>
      </c>
      <c r="D374" s="217" t="s">
        <v>177</v>
      </c>
      <c r="E374" s="218" t="s">
        <v>607</v>
      </c>
      <c r="F374" s="219" t="s">
        <v>608</v>
      </c>
      <c r="G374" s="220" t="s">
        <v>212</v>
      </c>
      <c r="H374" s="221">
        <v>46.5</v>
      </c>
      <c r="I374" s="222"/>
      <c r="J374" s="223">
        <f>ROUND(I374*H374,2)</f>
        <v>0</v>
      </c>
      <c r="K374" s="224"/>
      <c r="L374" s="45"/>
      <c r="M374" s="225" t="s">
        <v>1</v>
      </c>
      <c r="N374" s="226" t="s">
        <v>42</v>
      </c>
      <c r="O374" s="92"/>
      <c r="P374" s="227">
        <f>O374*H374</f>
        <v>0</v>
      </c>
      <c r="Q374" s="227">
        <v>0</v>
      </c>
      <c r="R374" s="227">
        <f>Q374*H374</f>
        <v>0</v>
      </c>
      <c r="S374" s="227">
        <v>0.00167</v>
      </c>
      <c r="T374" s="228">
        <f>S374*H374</f>
        <v>0.077655000000000002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29" t="s">
        <v>253</v>
      </c>
      <c r="AT374" s="229" t="s">
        <v>177</v>
      </c>
      <c r="AU374" s="229" t="s">
        <v>89</v>
      </c>
      <c r="AY374" s="18" t="s">
        <v>174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8" t="s">
        <v>89</v>
      </c>
      <c r="BK374" s="230">
        <f>ROUND(I374*H374,2)</f>
        <v>0</v>
      </c>
      <c r="BL374" s="18" t="s">
        <v>253</v>
      </c>
      <c r="BM374" s="229" t="s">
        <v>609</v>
      </c>
    </row>
    <row r="375" s="13" customFormat="1">
      <c r="A375" s="13"/>
      <c r="B375" s="231"/>
      <c r="C375" s="232"/>
      <c r="D375" s="233" t="s">
        <v>183</v>
      </c>
      <c r="E375" s="234" t="s">
        <v>1</v>
      </c>
      <c r="F375" s="235" t="s">
        <v>610</v>
      </c>
      <c r="G375" s="232"/>
      <c r="H375" s="236">
        <v>46.5</v>
      </c>
      <c r="I375" s="237"/>
      <c r="J375" s="232"/>
      <c r="K375" s="232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183</v>
      </c>
      <c r="AU375" s="242" t="s">
        <v>89</v>
      </c>
      <c r="AV375" s="13" t="s">
        <v>89</v>
      </c>
      <c r="AW375" s="13" t="s">
        <v>32</v>
      </c>
      <c r="AX375" s="13" t="s">
        <v>84</v>
      </c>
      <c r="AY375" s="242" t="s">
        <v>174</v>
      </c>
    </row>
    <row r="376" s="2" customFormat="1" ht="21.75" customHeight="1">
      <c r="A376" s="39"/>
      <c r="B376" s="40"/>
      <c r="C376" s="217" t="s">
        <v>611</v>
      </c>
      <c r="D376" s="217" t="s">
        <v>177</v>
      </c>
      <c r="E376" s="218" t="s">
        <v>612</v>
      </c>
      <c r="F376" s="219" t="s">
        <v>613</v>
      </c>
      <c r="G376" s="220" t="s">
        <v>212</v>
      </c>
      <c r="H376" s="221">
        <v>100</v>
      </c>
      <c r="I376" s="222"/>
      <c r="J376" s="223">
        <f>ROUND(I376*H376,2)</f>
        <v>0</v>
      </c>
      <c r="K376" s="224"/>
      <c r="L376" s="45"/>
      <c r="M376" s="225" t="s">
        <v>1</v>
      </c>
      <c r="N376" s="226" t="s">
        <v>42</v>
      </c>
      <c r="O376" s="92"/>
      <c r="P376" s="227">
        <f>O376*H376</f>
        <v>0</v>
      </c>
      <c r="Q376" s="227">
        <v>0</v>
      </c>
      <c r="R376" s="227">
        <f>Q376*H376</f>
        <v>0</v>
      </c>
      <c r="S376" s="227">
        <v>0.0022300000000000002</v>
      </c>
      <c r="T376" s="228">
        <f>S376*H376</f>
        <v>0.22300000000000003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29" t="s">
        <v>253</v>
      </c>
      <c r="AT376" s="229" t="s">
        <v>177</v>
      </c>
      <c r="AU376" s="229" t="s">
        <v>89</v>
      </c>
      <c r="AY376" s="18" t="s">
        <v>174</v>
      </c>
      <c r="BE376" s="230">
        <f>IF(N376="základní",J376,0)</f>
        <v>0</v>
      </c>
      <c r="BF376" s="230">
        <f>IF(N376="snížená",J376,0)</f>
        <v>0</v>
      </c>
      <c r="BG376" s="230">
        <f>IF(N376="zákl. přenesená",J376,0)</f>
        <v>0</v>
      </c>
      <c r="BH376" s="230">
        <f>IF(N376="sníž. přenesená",J376,0)</f>
        <v>0</v>
      </c>
      <c r="BI376" s="230">
        <f>IF(N376="nulová",J376,0)</f>
        <v>0</v>
      </c>
      <c r="BJ376" s="18" t="s">
        <v>89</v>
      </c>
      <c r="BK376" s="230">
        <f>ROUND(I376*H376,2)</f>
        <v>0</v>
      </c>
      <c r="BL376" s="18" t="s">
        <v>253</v>
      </c>
      <c r="BM376" s="229" t="s">
        <v>614</v>
      </c>
    </row>
    <row r="377" s="2" customFormat="1" ht="16.5" customHeight="1">
      <c r="A377" s="39"/>
      <c r="B377" s="40"/>
      <c r="C377" s="217" t="s">
        <v>615</v>
      </c>
      <c r="D377" s="217" t="s">
        <v>177</v>
      </c>
      <c r="E377" s="218" t="s">
        <v>616</v>
      </c>
      <c r="F377" s="219" t="s">
        <v>617</v>
      </c>
      <c r="G377" s="220" t="s">
        <v>212</v>
      </c>
      <c r="H377" s="221">
        <v>100</v>
      </c>
      <c r="I377" s="222"/>
      <c r="J377" s="223">
        <f>ROUND(I377*H377,2)</f>
        <v>0</v>
      </c>
      <c r="K377" s="224"/>
      <c r="L377" s="45"/>
      <c r="M377" s="225" t="s">
        <v>1</v>
      </c>
      <c r="N377" s="226" t="s">
        <v>42</v>
      </c>
      <c r="O377" s="92"/>
      <c r="P377" s="227">
        <f>O377*H377</f>
        <v>0</v>
      </c>
      <c r="Q377" s="227">
        <v>0</v>
      </c>
      <c r="R377" s="227">
        <f>Q377*H377</f>
        <v>0</v>
      </c>
      <c r="S377" s="227">
        <v>0.0025999999999999999</v>
      </c>
      <c r="T377" s="228">
        <f>S377*H377</f>
        <v>0.26000000000000001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29" t="s">
        <v>253</v>
      </c>
      <c r="AT377" s="229" t="s">
        <v>177</v>
      </c>
      <c r="AU377" s="229" t="s">
        <v>89</v>
      </c>
      <c r="AY377" s="18" t="s">
        <v>174</v>
      </c>
      <c r="BE377" s="230">
        <f>IF(N377="základní",J377,0)</f>
        <v>0</v>
      </c>
      <c r="BF377" s="230">
        <f>IF(N377="snížená",J377,0)</f>
        <v>0</v>
      </c>
      <c r="BG377" s="230">
        <f>IF(N377="zákl. přenesená",J377,0)</f>
        <v>0</v>
      </c>
      <c r="BH377" s="230">
        <f>IF(N377="sníž. přenesená",J377,0)</f>
        <v>0</v>
      </c>
      <c r="BI377" s="230">
        <f>IF(N377="nulová",J377,0)</f>
        <v>0</v>
      </c>
      <c r="BJ377" s="18" t="s">
        <v>89</v>
      </c>
      <c r="BK377" s="230">
        <f>ROUND(I377*H377,2)</f>
        <v>0</v>
      </c>
      <c r="BL377" s="18" t="s">
        <v>253</v>
      </c>
      <c r="BM377" s="229" t="s">
        <v>618</v>
      </c>
    </row>
    <row r="378" s="2" customFormat="1" ht="16.5" customHeight="1">
      <c r="A378" s="39"/>
      <c r="B378" s="40"/>
      <c r="C378" s="217" t="s">
        <v>619</v>
      </c>
      <c r="D378" s="217" t="s">
        <v>177</v>
      </c>
      <c r="E378" s="218" t="s">
        <v>620</v>
      </c>
      <c r="F378" s="219" t="s">
        <v>621</v>
      </c>
      <c r="G378" s="220" t="s">
        <v>212</v>
      </c>
      <c r="H378" s="221">
        <v>33</v>
      </c>
      <c r="I378" s="222"/>
      <c r="J378" s="223">
        <f>ROUND(I378*H378,2)</f>
        <v>0</v>
      </c>
      <c r="K378" s="224"/>
      <c r="L378" s="45"/>
      <c r="M378" s="225" t="s">
        <v>1</v>
      </c>
      <c r="N378" s="226" t="s">
        <v>42</v>
      </c>
      <c r="O378" s="92"/>
      <c r="P378" s="227">
        <f>O378*H378</f>
        <v>0</v>
      </c>
      <c r="Q378" s="227">
        <v>0</v>
      </c>
      <c r="R378" s="227">
        <f>Q378*H378</f>
        <v>0</v>
      </c>
      <c r="S378" s="227">
        <v>0.0039399999999999999</v>
      </c>
      <c r="T378" s="228">
        <f>S378*H378</f>
        <v>0.13002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29" t="s">
        <v>253</v>
      </c>
      <c r="AT378" s="229" t="s">
        <v>177</v>
      </c>
      <c r="AU378" s="229" t="s">
        <v>89</v>
      </c>
      <c r="AY378" s="18" t="s">
        <v>174</v>
      </c>
      <c r="BE378" s="230">
        <f>IF(N378="základní",J378,0)</f>
        <v>0</v>
      </c>
      <c r="BF378" s="230">
        <f>IF(N378="snížená",J378,0)</f>
        <v>0</v>
      </c>
      <c r="BG378" s="230">
        <f>IF(N378="zákl. přenesená",J378,0)</f>
        <v>0</v>
      </c>
      <c r="BH378" s="230">
        <f>IF(N378="sníž. přenesená",J378,0)</f>
        <v>0</v>
      </c>
      <c r="BI378" s="230">
        <f>IF(N378="nulová",J378,0)</f>
        <v>0</v>
      </c>
      <c r="BJ378" s="18" t="s">
        <v>89</v>
      </c>
      <c r="BK378" s="230">
        <f>ROUND(I378*H378,2)</f>
        <v>0</v>
      </c>
      <c r="BL378" s="18" t="s">
        <v>253</v>
      </c>
      <c r="BM378" s="229" t="s">
        <v>622</v>
      </c>
    </row>
    <row r="379" s="2" customFormat="1" ht="16.5" customHeight="1">
      <c r="A379" s="39"/>
      <c r="B379" s="40"/>
      <c r="C379" s="217" t="s">
        <v>623</v>
      </c>
      <c r="D379" s="217" t="s">
        <v>177</v>
      </c>
      <c r="E379" s="218" t="s">
        <v>624</v>
      </c>
      <c r="F379" s="219" t="s">
        <v>625</v>
      </c>
      <c r="G379" s="220" t="s">
        <v>626</v>
      </c>
      <c r="H379" s="221">
        <v>1</v>
      </c>
      <c r="I379" s="222"/>
      <c r="J379" s="223">
        <f>ROUND(I379*H379,2)</f>
        <v>0</v>
      </c>
      <c r="K379" s="224"/>
      <c r="L379" s="45"/>
      <c r="M379" s="225" t="s">
        <v>1</v>
      </c>
      <c r="N379" s="226" t="s">
        <v>42</v>
      </c>
      <c r="O379" s="92"/>
      <c r="P379" s="227">
        <f>O379*H379</f>
        <v>0</v>
      </c>
      <c r="Q379" s="227">
        <v>0</v>
      </c>
      <c r="R379" s="227">
        <f>Q379*H379</f>
        <v>0</v>
      </c>
      <c r="S379" s="227">
        <v>0.0039399999999999999</v>
      </c>
      <c r="T379" s="228">
        <f>S379*H379</f>
        <v>0.0039399999999999999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29" t="s">
        <v>253</v>
      </c>
      <c r="AT379" s="229" t="s">
        <v>177</v>
      </c>
      <c r="AU379" s="229" t="s">
        <v>89</v>
      </c>
      <c r="AY379" s="18" t="s">
        <v>174</v>
      </c>
      <c r="BE379" s="230">
        <f>IF(N379="základní",J379,0)</f>
        <v>0</v>
      </c>
      <c r="BF379" s="230">
        <f>IF(N379="snížená",J379,0)</f>
        <v>0</v>
      </c>
      <c r="BG379" s="230">
        <f>IF(N379="zákl. přenesená",J379,0)</f>
        <v>0</v>
      </c>
      <c r="BH379" s="230">
        <f>IF(N379="sníž. přenesená",J379,0)</f>
        <v>0</v>
      </c>
      <c r="BI379" s="230">
        <f>IF(N379="nulová",J379,0)</f>
        <v>0</v>
      </c>
      <c r="BJ379" s="18" t="s">
        <v>89</v>
      </c>
      <c r="BK379" s="230">
        <f>ROUND(I379*H379,2)</f>
        <v>0</v>
      </c>
      <c r="BL379" s="18" t="s">
        <v>253</v>
      </c>
      <c r="BM379" s="229" t="s">
        <v>627</v>
      </c>
    </row>
    <row r="380" s="2" customFormat="1" ht="24.15" customHeight="1">
      <c r="A380" s="39"/>
      <c r="B380" s="40"/>
      <c r="C380" s="217" t="s">
        <v>628</v>
      </c>
      <c r="D380" s="217" t="s">
        <v>177</v>
      </c>
      <c r="E380" s="218" t="s">
        <v>629</v>
      </c>
      <c r="F380" s="219" t="s">
        <v>630</v>
      </c>
      <c r="G380" s="220" t="s">
        <v>180</v>
      </c>
      <c r="H380" s="221">
        <v>5.5</v>
      </c>
      <c r="I380" s="222"/>
      <c r="J380" s="223">
        <f>ROUND(I380*H380,2)</f>
        <v>0</v>
      </c>
      <c r="K380" s="224"/>
      <c r="L380" s="45"/>
      <c r="M380" s="225" t="s">
        <v>1</v>
      </c>
      <c r="N380" s="226" t="s">
        <v>42</v>
      </c>
      <c r="O380" s="92"/>
      <c r="P380" s="227">
        <f>O380*H380</f>
        <v>0</v>
      </c>
      <c r="Q380" s="227">
        <v>0.0066100000000000004</v>
      </c>
      <c r="R380" s="227">
        <f>Q380*H380</f>
        <v>0.036355000000000005</v>
      </c>
      <c r="S380" s="227">
        <v>0</v>
      </c>
      <c r="T380" s="228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29" t="s">
        <v>253</v>
      </c>
      <c r="AT380" s="229" t="s">
        <v>177</v>
      </c>
      <c r="AU380" s="229" t="s">
        <v>89</v>
      </c>
      <c r="AY380" s="18" t="s">
        <v>174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8" t="s">
        <v>89</v>
      </c>
      <c r="BK380" s="230">
        <f>ROUND(I380*H380,2)</f>
        <v>0</v>
      </c>
      <c r="BL380" s="18" t="s">
        <v>253</v>
      </c>
      <c r="BM380" s="229" t="s">
        <v>631</v>
      </c>
    </row>
    <row r="381" s="13" customFormat="1">
      <c r="A381" s="13"/>
      <c r="B381" s="231"/>
      <c r="C381" s="232"/>
      <c r="D381" s="233" t="s">
        <v>183</v>
      </c>
      <c r="E381" s="234" t="s">
        <v>1</v>
      </c>
      <c r="F381" s="235" t="s">
        <v>129</v>
      </c>
      <c r="G381" s="232"/>
      <c r="H381" s="236">
        <v>5.5</v>
      </c>
      <c r="I381" s="237"/>
      <c r="J381" s="232"/>
      <c r="K381" s="232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183</v>
      </c>
      <c r="AU381" s="242" t="s">
        <v>89</v>
      </c>
      <c r="AV381" s="13" t="s">
        <v>89</v>
      </c>
      <c r="AW381" s="13" t="s">
        <v>32</v>
      </c>
      <c r="AX381" s="13" t="s">
        <v>84</v>
      </c>
      <c r="AY381" s="242" t="s">
        <v>174</v>
      </c>
    </row>
    <row r="382" s="2" customFormat="1" ht="33" customHeight="1">
      <c r="A382" s="39"/>
      <c r="B382" s="40"/>
      <c r="C382" s="217" t="s">
        <v>632</v>
      </c>
      <c r="D382" s="217" t="s">
        <v>177</v>
      </c>
      <c r="E382" s="218" t="s">
        <v>633</v>
      </c>
      <c r="F382" s="219" t="s">
        <v>634</v>
      </c>
      <c r="G382" s="220" t="s">
        <v>572</v>
      </c>
      <c r="H382" s="221">
        <v>1</v>
      </c>
      <c r="I382" s="222"/>
      <c r="J382" s="223">
        <f>ROUND(I382*H382,2)</f>
        <v>0</v>
      </c>
      <c r="K382" s="224"/>
      <c r="L382" s="45"/>
      <c r="M382" s="225" t="s">
        <v>1</v>
      </c>
      <c r="N382" s="226" t="s">
        <v>42</v>
      </c>
      <c r="O382" s="92"/>
      <c r="P382" s="227">
        <f>O382*H382</f>
        <v>0</v>
      </c>
      <c r="Q382" s="227">
        <v>0.0015900000000000001</v>
      </c>
      <c r="R382" s="227">
        <f>Q382*H382</f>
        <v>0.0015900000000000001</v>
      </c>
      <c r="S382" s="227">
        <v>0</v>
      </c>
      <c r="T382" s="228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9" t="s">
        <v>253</v>
      </c>
      <c r="AT382" s="229" t="s">
        <v>177</v>
      </c>
      <c r="AU382" s="229" t="s">
        <v>89</v>
      </c>
      <c r="AY382" s="18" t="s">
        <v>174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18" t="s">
        <v>89</v>
      </c>
      <c r="BK382" s="230">
        <f>ROUND(I382*H382,2)</f>
        <v>0</v>
      </c>
      <c r="BL382" s="18" t="s">
        <v>253</v>
      </c>
      <c r="BM382" s="229" t="s">
        <v>635</v>
      </c>
    </row>
    <row r="383" s="2" customFormat="1" ht="33" customHeight="1">
      <c r="A383" s="39"/>
      <c r="B383" s="40"/>
      <c r="C383" s="217" t="s">
        <v>636</v>
      </c>
      <c r="D383" s="217" t="s">
        <v>177</v>
      </c>
      <c r="E383" s="218" t="s">
        <v>637</v>
      </c>
      <c r="F383" s="219" t="s">
        <v>638</v>
      </c>
      <c r="G383" s="220" t="s">
        <v>212</v>
      </c>
      <c r="H383" s="221">
        <v>66</v>
      </c>
      <c r="I383" s="222"/>
      <c r="J383" s="223">
        <f>ROUND(I383*H383,2)</f>
        <v>0</v>
      </c>
      <c r="K383" s="224"/>
      <c r="L383" s="45"/>
      <c r="M383" s="225" t="s">
        <v>1</v>
      </c>
      <c r="N383" s="226" t="s">
        <v>42</v>
      </c>
      <c r="O383" s="92"/>
      <c r="P383" s="227">
        <f>O383*H383</f>
        <v>0</v>
      </c>
      <c r="Q383" s="227">
        <v>0.0015900000000000001</v>
      </c>
      <c r="R383" s="227">
        <f>Q383*H383</f>
        <v>0.10494000000000001</v>
      </c>
      <c r="S383" s="227">
        <v>0</v>
      </c>
      <c r="T383" s="228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29" t="s">
        <v>253</v>
      </c>
      <c r="AT383" s="229" t="s">
        <v>177</v>
      </c>
      <c r="AU383" s="229" t="s">
        <v>89</v>
      </c>
      <c r="AY383" s="18" t="s">
        <v>174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8" t="s">
        <v>89</v>
      </c>
      <c r="BK383" s="230">
        <f>ROUND(I383*H383,2)</f>
        <v>0</v>
      </c>
      <c r="BL383" s="18" t="s">
        <v>253</v>
      </c>
      <c r="BM383" s="229" t="s">
        <v>639</v>
      </c>
    </row>
    <row r="384" s="2" customFormat="1" ht="24.15" customHeight="1">
      <c r="A384" s="39"/>
      <c r="B384" s="40"/>
      <c r="C384" s="217" t="s">
        <v>640</v>
      </c>
      <c r="D384" s="217" t="s">
        <v>177</v>
      </c>
      <c r="E384" s="218" t="s">
        <v>641</v>
      </c>
      <c r="F384" s="219" t="s">
        <v>642</v>
      </c>
      <c r="G384" s="220" t="s">
        <v>572</v>
      </c>
      <c r="H384" s="221">
        <v>1</v>
      </c>
      <c r="I384" s="222"/>
      <c r="J384" s="223">
        <f>ROUND(I384*H384,2)</f>
        <v>0</v>
      </c>
      <c r="K384" s="224"/>
      <c r="L384" s="45"/>
      <c r="M384" s="225" t="s">
        <v>1</v>
      </c>
      <c r="N384" s="226" t="s">
        <v>42</v>
      </c>
      <c r="O384" s="92"/>
      <c r="P384" s="227">
        <f>O384*H384</f>
        <v>0</v>
      </c>
      <c r="Q384" s="227">
        <v>0.0015900000000000001</v>
      </c>
      <c r="R384" s="227">
        <f>Q384*H384</f>
        <v>0.0015900000000000001</v>
      </c>
      <c r="S384" s="227">
        <v>0</v>
      </c>
      <c r="T384" s="228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29" t="s">
        <v>253</v>
      </c>
      <c r="AT384" s="229" t="s">
        <v>177</v>
      </c>
      <c r="AU384" s="229" t="s">
        <v>89</v>
      </c>
      <c r="AY384" s="18" t="s">
        <v>174</v>
      </c>
      <c r="BE384" s="230">
        <f>IF(N384="základní",J384,0)</f>
        <v>0</v>
      </c>
      <c r="BF384" s="230">
        <f>IF(N384="snížená",J384,0)</f>
        <v>0</v>
      </c>
      <c r="BG384" s="230">
        <f>IF(N384="zákl. přenesená",J384,0)</f>
        <v>0</v>
      </c>
      <c r="BH384" s="230">
        <f>IF(N384="sníž. přenesená",J384,0)</f>
        <v>0</v>
      </c>
      <c r="BI384" s="230">
        <f>IF(N384="nulová",J384,0)</f>
        <v>0</v>
      </c>
      <c r="BJ384" s="18" t="s">
        <v>89</v>
      </c>
      <c r="BK384" s="230">
        <f>ROUND(I384*H384,2)</f>
        <v>0</v>
      </c>
      <c r="BL384" s="18" t="s">
        <v>253</v>
      </c>
      <c r="BM384" s="229" t="s">
        <v>643</v>
      </c>
    </row>
    <row r="385" s="2" customFormat="1" ht="24.15" customHeight="1">
      <c r="A385" s="39"/>
      <c r="B385" s="40"/>
      <c r="C385" s="217" t="s">
        <v>644</v>
      </c>
      <c r="D385" s="217" t="s">
        <v>177</v>
      </c>
      <c r="E385" s="218" t="s">
        <v>645</v>
      </c>
      <c r="F385" s="219" t="s">
        <v>646</v>
      </c>
      <c r="G385" s="220" t="s">
        <v>572</v>
      </c>
      <c r="H385" s="221">
        <v>1</v>
      </c>
      <c r="I385" s="222"/>
      <c r="J385" s="223">
        <f>ROUND(I385*H385,2)</f>
        <v>0</v>
      </c>
      <c r="K385" s="224"/>
      <c r="L385" s="45"/>
      <c r="M385" s="225" t="s">
        <v>1</v>
      </c>
      <c r="N385" s="226" t="s">
        <v>42</v>
      </c>
      <c r="O385" s="92"/>
      <c r="P385" s="227">
        <f>O385*H385</f>
        <v>0</v>
      </c>
      <c r="Q385" s="227">
        <v>0.0015900000000000001</v>
      </c>
      <c r="R385" s="227">
        <f>Q385*H385</f>
        <v>0.0015900000000000001</v>
      </c>
      <c r="S385" s="227">
        <v>0</v>
      </c>
      <c r="T385" s="228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29" t="s">
        <v>253</v>
      </c>
      <c r="AT385" s="229" t="s">
        <v>177</v>
      </c>
      <c r="AU385" s="229" t="s">
        <v>89</v>
      </c>
      <c r="AY385" s="18" t="s">
        <v>174</v>
      </c>
      <c r="BE385" s="230">
        <f>IF(N385="základní",J385,0)</f>
        <v>0</v>
      </c>
      <c r="BF385" s="230">
        <f>IF(N385="snížená",J385,0)</f>
        <v>0</v>
      </c>
      <c r="BG385" s="230">
        <f>IF(N385="zákl. přenesená",J385,0)</f>
        <v>0</v>
      </c>
      <c r="BH385" s="230">
        <f>IF(N385="sníž. přenesená",J385,0)</f>
        <v>0</v>
      </c>
      <c r="BI385" s="230">
        <f>IF(N385="nulová",J385,0)</f>
        <v>0</v>
      </c>
      <c r="BJ385" s="18" t="s">
        <v>89</v>
      </c>
      <c r="BK385" s="230">
        <f>ROUND(I385*H385,2)</f>
        <v>0</v>
      </c>
      <c r="BL385" s="18" t="s">
        <v>253</v>
      </c>
      <c r="BM385" s="229" t="s">
        <v>647</v>
      </c>
    </row>
    <row r="386" s="2" customFormat="1" ht="24.15" customHeight="1">
      <c r="A386" s="39"/>
      <c r="B386" s="40"/>
      <c r="C386" s="217" t="s">
        <v>648</v>
      </c>
      <c r="D386" s="217" t="s">
        <v>177</v>
      </c>
      <c r="E386" s="218" t="s">
        <v>649</v>
      </c>
      <c r="F386" s="219" t="s">
        <v>650</v>
      </c>
      <c r="G386" s="220" t="s">
        <v>572</v>
      </c>
      <c r="H386" s="221">
        <v>1</v>
      </c>
      <c r="I386" s="222"/>
      <c r="J386" s="223">
        <f>ROUND(I386*H386,2)</f>
        <v>0</v>
      </c>
      <c r="K386" s="224"/>
      <c r="L386" s="45"/>
      <c r="M386" s="225" t="s">
        <v>1</v>
      </c>
      <c r="N386" s="226" t="s">
        <v>42</v>
      </c>
      <c r="O386" s="92"/>
      <c r="P386" s="227">
        <f>O386*H386</f>
        <v>0</v>
      </c>
      <c r="Q386" s="227">
        <v>0.0015900000000000001</v>
      </c>
      <c r="R386" s="227">
        <f>Q386*H386</f>
        <v>0.0015900000000000001</v>
      </c>
      <c r="S386" s="227">
        <v>0</v>
      </c>
      <c r="T386" s="228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29" t="s">
        <v>253</v>
      </c>
      <c r="AT386" s="229" t="s">
        <v>177</v>
      </c>
      <c r="AU386" s="229" t="s">
        <v>89</v>
      </c>
      <c r="AY386" s="18" t="s">
        <v>174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18" t="s">
        <v>89</v>
      </c>
      <c r="BK386" s="230">
        <f>ROUND(I386*H386,2)</f>
        <v>0</v>
      </c>
      <c r="BL386" s="18" t="s">
        <v>253</v>
      </c>
      <c r="BM386" s="229" t="s">
        <v>651</v>
      </c>
    </row>
    <row r="387" s="2" customFormat="1" ht="24.15" customHeight="1">
      <c r="A387" s="39"/>
      <c r="B387" s="40"/>
      <c r="C387" s="217" t="s">
        <v>652</v>
      </c>
      <c r="D387" s="217" t="s">
        <v>177</v>
      </c>
      <c r="E387" s="218" t="s">
        <v>653</v>
      </c>
      <c r="F387" s="219" t="s">
        <v>654</v>
      </c>
      <c r="G387" s="220" t="s">
        <v>572</v>
      </c>
      <c r="H387" s="221">
        <v>1</v>
      </c>
      <c r="I387" s="222"/>
      <c r="J387" s="223">
        <f>ROUND(I387*H387,2)</f>
        <v>0</v>
      </c>
      <c r="K387" s="224"/>
      <c r="L387" s="45"/>
      <c r="M387" s="225" t="s">
        <v>1</v>
      </c>
      <c r="N387" s="226" t="s">
        <v>42</v>
      </c>
      <c r="O387" s="92"/>
      <c r="P387" s="227">
        <f>O387*H387</f>
        <v>0</v>
      </c>
      <c r="Q387" s="227">
        <v>0.0015900000000000001</v>
      </c>
      <c r="R387" s="227">
        <f>Q387*H387</f>
        <v>0.0015900000000000001</v>
      </c>
      <c r="S387" s="227">
        <v>0</v>
      </c>
      <c r="T387" s="228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29" t="s">
        <v>253</v>
      </c>
      <c r="AT387" s="229" t="s">
        <v>177</v>
      </c>
      <c r="AU387" s="229" t="s">
        <v>89</v>
      </c>
      <c r="AY387" s="18" t="s">
        <v>174</v>
      </c>
      <c r="BE387" s="230">
        <f>IF(N387="základní",J387,0)</f>
        <v>0</v>
      </c>
      <c r="BF387" s="230">
        <f>IF(N387="snížená",J387,0)</f>
        <v>0</v>
      </c>
      <c r="BG387" s="230">
        <f>IF(N387="zákl. přenesená",J387,0)</f>
        <v>0</v>
      </c>
      <c r="BH387" s="230">
        <f>IF(N387="sníž. přenesená",J387,0)</f>
        <v>0</v>
      </c>
      <c r="BI387" s="230">
        <f>IF(N387="nulová",J387,0)</f>
        <v>0</v>
      </c>
      <c r="BJ387" s="18" t="s">
        <v>89</v>
      </c>
      <c r="BK387" s="230">
        <f>ROUND(I387*H387,2)</f>
        <v>0</v>
      </c>
      <c r="BL387" s="18" t="s">
        <v>253</v>
      </c>
      <c r="BM387" s="229" t="s">
        <v>655</v>
      </c>
    </row>
    <row r="388" s="2" customFormat="1" ht="24.15" customHeight="1">
      <c r="A388" s="39"/>
      <c r="B388" s="40"/>
      <c r="C388" s="217" t="s">
        <v>656</v>
      </c>
      <c r="D388" s="217" t="s">
        <v>177</v>
      </c>
      <c r="E388" s="218" t="s">
        <v>657</v>
      </c>
      <c r="F388" s="219" t="s">
        <v>658</v>
      </c>
      <c r="G388" s="220" t="s">
        <v>572</v>
      </c>
      <c r="H388" s="221">
        <v>54</v>
      </c>
      <c r="I388" s="222"/>
      <c r="J388" s="223">
        <f>ROUND(I388*H388,2)</f>
        <v>0</v>
      </c>
      <c r="K388" s="224"/>
      <c r="L388" s="45"/>
      <c r="M388" s="225" t="s">
        <v>1</v>
      </c>
      <c r="N388" s="226" t="s">
        <v>42</v>
      </c>
      <c r="O388" s="92"/>
      <c r="P388" s="227">
        <f>O388*H388</f>
        <v>0</v>
      </c>
      <c r="Q388" s="227">
        <v>0.0015900000000000001</v>
      </c>
      <c r="R388" s="227">
        <f>Q388*H388</f>
        <v>0.085860000000000006</v>
      </c>
      <c r="S388" s="227">
        <v>0</v>
      </c>
      <c r="T388" s="228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29" t="s">
        <v>253</v>
      </c>
      <c r="AT388" s="229" t="s">
        <v>177</v>
      </c>
      <c r="AU388" s="229" t="s">
        <v>89</v>
      </c>
      <c r="AY388" s="18" t="s">
        <v>174</v>
      </c>
      <c r="BE388" s="230">
        <f>IF(N388="základní",J388,0)</f>
        <v>0</v>
      </c>
      <c r="BF388" s="230">
        <f>IF(N388="snížená",J388,0)</f>
        <v>0</v>
      </c>
      <c r="BG388" s="230">
        <f>IF(N388="zákl. přenesená",J388,0)</f>
        <v>0</v>
      </c>
      <c r="BH388" s="230">
        <f>IF(N388="sníž. přenesená",J388,0)</f>
        <v>0</v>
      </c>
      <c r="BI388" s="230">
        <f>IF(N388="nulová",J388,0)</f>
        <v>0</v>
      </c>
      <c r="BJ388" s="18" t="s">
        <v>89</v>
      </c>
      <c r="BK388" s="230">
        <f>ROUND(I388*H388,2)</f>
        <v>0</v>
      </c>
      <c r="BL388" s="18" t="s">
        <v>253</v>
      </c>
      <c r="BM388" s="229" t="s">
        <v>659</v>
      </c>
    </row>
    <row r="389" s="2" customFormat="1" ht="33" customHeight="1">
      <c r="A389" s="39"/>
      <c r="B389" s="40"/>
      <c r="C389" s="217" t="s">
        <v>660</v>
      </c>
      <c r="D389" s="217" t="s">
        <v>177</v>
      </c>
      <c r="E389" s="218" t="s">
        <v>661</v>
      </c>
      <c r="F389" s="219" t="s">
        <v>662</v>
      </c>
      <c r="G389" s="220" t="s">
        <v>572</v>
      </c>
      <c r="H389" s="221">
        <v>1</v>
      </c>
      <c r="I389" s="222"/>
      <c r="J389" s="223">
        <f>ROUND(I389*H389,2)</f>
        <v>0</v>
      </c>
      <c r="K389" s="224"/>
      <c r="L389" s="45"/>
      <c r="M389" s="225" t="s">
        <v>1</v>
      </c>
      <c r="N389" s="226" t="s">
        <v>42</v>
      </c>
      <c r="O389" s="92"/>
      <c r="P389" s="227">
        <f>O389*H389</f>
        <v>0</v>
      </c>
      <c r="Q389" s="227">
        <v>0.0015900000000000001</v>
      </c>
      <c r="R389" s="227">
        <f>Q389*H389</f>
        <v>0.0015900000000000001</v>
      </c>
      <c r="S389" s="227">
        <v>0</v>
      </c>
      <c r="T389" s="228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29" t="s">
        <v>253</v>
      </c>
      <c r="AT389" s="229" t="s">
        <v>177</v>
      </c>
      <c r="AU389" s="229" t="s">
        <v>89</v>
      </c>
      <c r="AY389" s="18" t="s">
        <v>174</v>
      </c>
      <c r="BE389" s="230">
        <f>IF(N389="základní",J389,0)</f>
        <v>0</v>
      </c>
      <c r="BF389" s="230">
        <f>IF(N389="snížená",J389,0)</f>
        <v>0</v>
      </c>
      <c r="BG389" s="230">
        <f>IF(N389="zákl. přenesená",J389,0)</f>
        <v>0</v>
      </c>
      <c r="BH389" s="230">
        <f>IF(N389="sníž. přenesená",J389,0)</f>
        <v>0</v>
      </c>
      <c r="BI389" s="230">
        <f>IF(N389="nulová",J389,0)</f>
        <v>0</v>
      </c>
      <c r="BJ389" s="18" t="s">
        <v>89</v>
      </c>
      <c r="BK389" s="230">
        <f>ROUND(I389*H389,2)</f>
        <v>0</v>
      </c>
      <c r="BL389" s="18" t="s">
        <v>253</v>
      </c>
      <c r="BM389" s="229" t="s">
        <v>663</v>
      </c>
    </row>
    <row r="390" s="2" customFormat="1" ht="24.15" customHeight="1">
      <c r="A390" s="39"/>
      <c r="B390" s="40"/>
      <c r="C390" s="217" t="s">
        <v>664</v>
      </c>
      <c r="D390" s="217" t="s">
        <v>177</v>
      </c>
      <c r="E390" s="218" t="s">
        <v>665</v>
      </c>
      <c r="F390" s="219" t="s">
        <v>666</v>
      </c>
      <c r="G390" s="220" t="s">
        <v>572</v>
      </c>
      <c r="H390" s="221">
        <v>1</v>
      </c>
      <c r="I390" s="222"/>
      <c r="J390" s="223">
        <f>ROUND(I390*H390,2)</f>
        <v>0</v>
      </c>
      <c r="K390" s="224"/>
      <c r="L390" s="45"/>
      <c r="M390" s="225" t="s">
        <v>1</v>
      </c>
      <c r="N390" s="226" t="s">
        <v>42</v>
      </c>
      <c r="O390" s="92"/>
      <c r="P390" s="227">
        <f>O390*H390</f>
        <v>0</v>
      </c>
      <c r="Q390" s="227">
        <v>0.0015900000000000001</v>
      </c>
      <c r="R390" s="227">
        <f>Q390*H390</f>
        <v>0.0015900000000000001</v>
      </c>
      <c r="S390" s="227">
        <v>0</v>
      </c>
      <c r="T390" s="228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9" t="s">
        <v>253</v>
      </c>
      <c r="AT390" s="229" t="s">
        <v>177</v>
      </c>
      <c r="AU390" s="229" t="s">
        <v>89</v>
      </c>
      <c r="AY390" s="18" t="s">
        <v>174</v>
      </c>
      <c r="BE390" s="230">
        <f>IF(N390="základní",J390,0)</f>
        <v>0</v>
      </c>
      <c r="BF390" s="230">
        <f>IF(N390="snížená",J390,0)</f>
        <v>0</v>
      </c>
      <c r="BG390" s="230">
        <f>IF(N390="zákl. přenesená",J390,0)</f>
        <v>0</v>
      </c>
      <c r="BH390" s="230">
        <f>IF(N390="sníž. přenesená",J390,0)</f>
        <v>0</v>
      </c>
      <c r="BI390" s="230">
        <f>IF(N390="nulová",J390,0)</f>
        <v>0</v>
      </c>
      <c r="BJ390" s="18" t="s">
        <v>89</v>
      </c>
      <c r="BK390" s="230">
        <f>ROUND(I390*H390,2)</f>
        <v>0</v>
      </c>
      <c r="BL390" s="18" t="s">
        <v>253</v>
      </c>
      <c r="BM390" s="229" t="s">
        <v>667</v>
      </c>
    </row>
    <row r="391" s="2" customFormat="1" ht="24.15" customHeight="1">
      <c r="A391" s="39"/>
      <c r="B391" s="40"/>
      <c r="C391" s="217" t="s">
        <v>668</v>
      </c>
      <c r="D391" s="217" t="s">
        <v>177</v>
      </c>
      <c r="E391" s="218" t="s">
        <v>669</v>
      </c>
      <c r="F391" s="219" t="s">
        <v>670</v>
      </c>
      <c r="G391" s="220" t="s">
        <v>572</v>
      </c>
      <c r="H391" s="221">
        <v>1</v>
      </c>
      <c r="I391" s="222"/>
      <c r="J391" s="223">
        <f>ROUND(I391*H391,2)</f>
        <v>0</v>
      </c>
      <c r="K391" s="224"/>
      <c r="L391" s="45"/>
      <c r="M391" s="225" t="s">
        <v>1</v>
      </c>
      <c r="N391" s="226" t="s">
        <v>42</v>
      </c>
      <c r="O391" s="92"/>
      <c r="P391" s="227">
        <f>O391*H391</f>
        <v>0</v>
      </c>
      <c r="Q391" s="227">
        <v>0.0015900000000000001</v>
      </c>
      <c r="R391" s="227">
        <f>Q391*H391</f>
        <v>0.0015900000000000001</v>
      </c>
      <c r="S391" s="227">
        <v>0</v>
      </c>
      <c r="T391" s="228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29" t="s">
        <v>253</v>
      </c>
      <c r="AT391" s="229" t="s">
        <v>177</v>
      </c>
      <c r="AU391" s="229" t="s">
        <v>89</v>
      </c>
      <c r="AY391" s="18" t="s">
        <v>174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8" t="s">
        <v>89</v>
      </c>
      <c r="BK391" s="230">
        <f>ROUND(I391*H391,2)</f>
        <v>0</v>
      </c>
      <c r="BL391" s="18" t="s">
        <v>253</v>
      </c>
      <c r="BM391" s="229" t="s">
        <v>671</v>
      </c>
    </row>
    <row r="392" s="2" customFormat="1" ht="24.15" customHeight="1">
      <c r="A392" s="39"/>
      <c r="B392" s="40"/>
      <c r="C392" s="217" t="s">
        <v>672</v>
      </c>
      <c r="D392" s="217" t="s">
        <v>177</v>
      </c>
      <c r="E392" s="218" t="s">
        <v>673</v>
      </c>
      <c r="F392" s="219" t="s">
        <v>674</v>
      </c>
      <c r="G392" s="220" t="s">
        <v>572</v>
      </c>
      <c r="H392" s="221">
        <v>1</v>
      </c>
      <c r="I392" s="222"/>
      <c r="J392" s="223">
        <f>ROUND(I392*H392,2)</f>
        <v>0</v>
      </c>
      <c r="K392" s="224"/>
      <c r="L392" s="45"/>
      <c r="M392" s="225" t="s">
        <v>1</v>
      </c>
      <c r="N392" s="226" t="s">
        <v>42</v>
      </c>
      <c r="O392" s="92"/>
      <c r="P392" s="227">
        <f>O392*H392</f>
        <v>0</v>
      </c>
      <c r="Q392" s="227">
        <v>0.0015900000000000001</v>
      </c>
      <c r="R392" s="227">
        <f>Q392*H392</f>
        <v>0.0015900000000000001</v>
      </c>
      <c r="S392" s="227">
        <v>0</v>
      </c>
      <c r="T392" s="228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29" t="s">
        <v>253</v>
      </c>
      <c r="AT392" s="229" t="s">
        <v>177</v>
      </c>
      <c r="AU392" s="229" t="s">
        <v>89</v>
      </c>
      <c r="AY392" s="18" t="s">
        <v>174</v>
      </c>
      <c r="BE392" s="230">
        <f>IF(N392="základní",J392,0)</f>
        <v>0</v>
      </c>
      <c r="BF392" s="230">
        <f>IF(N392="snížená",J392,0)</f>
        <v>0</v>
      </c>
      <c r="BG392" s="230">
        <f>IF(N392="zákl. přenesená",J392,0)</f>
        <v>0</v>
      </c>
      <c r="BH392" s="230">
        <f>IF(N392="sníž. přenesená",J392,0)</f>
        <v>0</v>
      </c>
      <c r="BI392" s="230">
        <f>IF(N392="nulová",J392,0)</f>
        <v>0</v>
      </c>
      <c r="BJ392" s="18" t="s">
        <v>89</v>
      </c>
      <c r="BK392" s="230">
        <f>ROUND(I392*H392,2)</f>
        <v>0</v>
      </c>
      <c r="BL392" s="18" t="s">
        <v>253</v>
      </c>
      <c r="BM392" s="229" t="s">
        <v>675</v>
      </c>
    </row>
    <row r="393" s="2" customFormat="1" ht="24.15" customHeight="1">
      <c r="A393" s="39"/>
      <c r="B393" s="40"/>
      <c r="C393" s="217" t="s">
        <v>676</v>
      </c>
      <c r="D393" s="217" t="s">
        <v>177</v>
      </c>
      <c r="E393" s="218" t="s">
        <v>677</v>
      </c>
      <c r="F393" s="219" t="s">
        <v>678</v>
      </c>
      <c r="G393" s="220" t="s">
        <v>572</v>
      </c>
      <c r="H393" s="221">
        <v>1</v>
      </c>
      <c r="I393" s="222"/>
      <c r="J393" s="223">
        <f>ROUND(I393*H393,2)</f>
        <v>0</v>
      </c>
      <c r="K393" s="224"/>
      <c r="L393" s="45"/>
      <c r="M393" s="225" t="s">
        <v>1</v>
      </c>
      <c r="N393" s="226" t="s">
        <v>42</v>
      </c>
      <c r="O393" s="92"/>
      <c r="P393" s="227">
        <f>O393*H393</f>
        <v>0</v>
      </c>
      <c r="Q393" s="227">
        <v>0.0015900000000000001</v>
      </c>
      <c r="R393" s="227">
        <f>Q393*H393</f>
        <v>0.0015900000000000001</v>
      </c>
      <c r="S393" s="227">
        <v>0</v>
      </c>
      <c r="T393" s="228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29" t="s">
        <v>253</v>
      </c>
      <c r="AT393" s="229" t="s">
        <v>177</v>
      </c>
      <c r="AU393" s="229" t="s">
        <v>89</v>
      </c>
      <c r="AY393" s="18" t="s">
        <v>174</v>
      </c>
      <c r="BE393" s="230">
        <f>IF(N393="základní",J393,0)</f>
        <v>0</v>
      </c>
      <c r="BF393" s="230">
        <f>IF(N393="snížená",J393,0)</f>
        <v>0</v>
      </c>
      <c r="BG393" s="230">
        <f>IF(N393="zákl. přenesená",J393,0)</f>
        <v>0</v>
      </c>
      <c r="BH393" s="230">
        <f>IF(N393="sníž. přenesená",J393,0)</f>
        <v>0</v>
      </c>
      <c r="BI393" s="230">
        <f>IF(N393="nulová",J393,0)</f>
        <v>0</v>
      </c>
      <c r="BJ393" s="18" t="s">
        <v>89</v>
      </c>
      <c r="BK393" s="230">
        <f>ROUND(I393*H393,2)</f>
        <v>0</v>
      </c>
      <c r="BL393" s="18" t="s">
        <v>253</v>
      </c>
      <c r="BM393" s="229" t="s">
        <v>679</v>
      </c>
    </row>
    <row r="394" s="2" customFormat="1" ht="24.15" customHeight="1">
      <c r="A394" s="39"/>
      <c r="B394" s="40"/>
      <c r="C394" s="217" t="s">
        <v>680</v>
      </c>
      <c r="D394" s="217" t="s">
        <v>177</v>
      </c>
      <c r="E394" s="218" t="s">
        <v>681</v>
      </c>
      <c r="F394" s="219" t="s">
        <v>682</v>
      </c>
      <c r="G394" s="220" t="s">
        <v>572</v>
      </c>
      <c r="H394" s="221">
        <v>1</v>
      </c>
      <c r="I394" s="222"/>
      <c r="J394" s="223">
        <f>ROUND(I394*H394,2)</f>
        <v>0</v>
      </c>
      <c r="K394" s="224"/>
      <c r="L394" s="45"/>
      <c r="M394" s="225" t="s">
        <v>1</v>
      </c>
      <c r="N394" s="226" t="s">
        <v>42</v>
      </c>
      <c r="O394" s="92"/>
      <c r="P394" s="227">
        <f>O394*H394</f>
        <v>0</v>
      </c>
      <c r="Q394" s="227">
        <v>0.0015900000000000001</v>
      </c>
      <c r="R394" s="227">
        <f>Q394*H394</f>
        <v>0.0015900000000000001</v>
      </c>
      <c r="S394" s="227">
        <v>0</v>
      </c>
      <c r="T394" s="228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29" t="s">
        <v>253</v>
      </c>
      <c r="AT394" s="229" t="s">
        <v>177</v>
      </c>
      <c r="AU394" s="229" t="s">
        <v>89</v>
      </c>
      <c r="AY394" s="18" t="s">
        <v>174</v>
      </c>
      <c r="BE394" s="230">
        <f>IF(N394="základní",J394,0)</f>
        <v>0</v>
      </c>
      <c r="BF394" s="230">
        <f>IF(N394="snížená",J394,0)</f>
        <v>0</v>
      </c>
      <c r="BG394" s="230">
        <f>IF(N394="zákl. přenesená",J394,0)</f>
        <v>0</v>
      </c>
      <c r="BH394" s="230">
        <f>IF(N394="sníž. přenesená",J394,0)</f>
        <v>0</v>
      </c>
      <c r="BI394" s="230">
        <f>IF(N394="nulová",J394,0)</f>
        <v>0</v>
      </c>
      <c r="BJ394" s="18" t="s">
        <v>89</v>
      </c>
      <c r="BK394" s="230">
        <f>ROUND(I394*H394,2)</f>
        <v>0</v>
      </c>
      <c r="BL394" s="18" t="s">
        <v>253</v>
      </c>
      <c r="BM394" s="229" t="s">
        <v>683</v>
      </c>
    </row>
    <row r="395" s="2" customFormat="1" ht="33" customHeight="1">
      <c r="A395" s="39"/>
      <c r="B395" s="40"/>
      <c r="C395" s="217" t="s">
        <v>684</v>
      </c>
      <c r="D395" s="217" t="s">
        <v>177</v>
      </c>
      <c r="E395" s="218" t="s">
        <v>685</v>
      </c>
      <c r="F395" s="219" t="s">
        <v>686</v>
      </c>
      <c r="G395" s="220" t="s">
        <v>572</v>
      </c>
      <c r="H395" s="221">
        <v>1</v>
      </c>
      <c r="I395" s="222"/>
      <c r="J395" s="223">
        <f>ROUND(I395*H395,2)</f>
        <v>0</v>
      </c>
      <c r="K395" s="224"/>
      <c r="L395" s="45"/>
      <c r="M395" s="225" t="s">
        <v>1</v>
      </c>
      <c r="N395" s="226" t="s">
        <v>42</v>
      </c>
      <c r="O395" s="92"/>
      <c r="P395" s="227">
        <f>O395*H395</f>
        <v>0</v>
      </c>
      <c r="Q395" s="227">
        <v>0.0015900000000000001</v>
      </c>
      <c r="R395" s="227">
        <f>Q395*H395</f>
        <v>0.0015900000000000001</v>
      </c>
      <c r="S395" s="227">
        <v>0</v>
      </c>
      <c r="T395" s="228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29" t="s">
        <v>253</v>
      </c>
      <c r="AT395" s="229" t="s">
        <v>177</v>
      </c>
      <c r="AU395" s="229" t="s">
        <v>89</v>
      </c>
      <c r="AY395" s="18" t="s">
        <v>174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8" t="s">
        <v>89</v>
      </c>
      <c r="BK395" s="230">
        <f>ROUND(I395*H395,2)</f>
        <v>0</v>
      </c>
      <c r="BL395" s="18" t="s">
        <v>253</v>
      </c>
      <c r="BM395" s="229" t="s">
        <v>687</v>
      </c>
    </row>
    <row r="396" s="2" customFormat="1" ht="33" customHeight="1">
      <c r="A396" s="39"/>
      <c r="B396" s="40"/>
      <c r="C396" s="217" t="s">
        <v>688</v>
      </c>
      <c r="D396" s="217" t="s">
        <v>177</v>
      </c>
      <c r="E396" s="218" t="s">
        <v>689</v>
      </c>
      <c r="F396" s="219" t="s">
        <v>690</v>
      </c>
      <c r="G396" s="220" t="s">
        <v>572</v>
      </c>
      <c r="H396" s="221">
        <v>2</v>
      </c>
      <c r="I396" s="222"/>
      <c r="J396" s="223">
        <f>ROUND(I396*H396,2)</f>
        <v>0</v>
      </c>
      <c r="K396" s="224"/>
      <c r="L396" s="45"/>
      <c r="M396" s="225" t="s">
        <v>1</v>
      </c>
      <c r="N396" s="226" t="s">
        <v>42</v>
      </c>
      <c r="O396" s="92"/>
      <c r="P396" s="227">
        <f>O396*H396</f>
        <v>0</v>
      </c>
      <c r="Q396" s="227">
        <v>0.0015900000000000001</v>
      </c>
      <c r="R396" s="227">
        <f>Q396*H396</f>
        <v>0.0031800000000000001</v>
      </c>
      <c r="S396" s="227">
        <v>0</v>
      </c>
      <c r="T396" s="228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29" t="s">
        <v>253</v>
      </c>
      <c r="AT396" s="229" t="s">
        <v>177</v>
      </c>
      <c r="AU396" s="229" t="s">
        <v>89</v>
      </c>
      <c r="AY396" s="18" t="s">
        <v>174</v>
      </c>
      <c r="BE396" s="230">
        <f>IF(N396="základní",J396,0)</f>
        <v>0</v>
      </c>
      <c r="BF396" s="230">
        <f>IF(N396="snížená",J396,0)</f>
        <v>0</v>
      </c>
      <c r="BG396" s="230">
        <f>IF(N396="zákl. přenesená",J396,0)</f>
        <v>0</v>
      </c>
      <c r="BH396" s="230">
        <f>IF(N396="sníž. přenesená",J396,0)</f>
        <v>0</v>
      </c>
      <c r="BI396" s="230">
        <f>IF(N396="nulová",J396,0)</f>
        <v>0</v>
      </c>
      <c r="BJ396" s="18" t="s">
        <v>89</v>
      </c>
      <c r="BK396" s="230">
        <f>ROUND(I396*H396,2)</f>
        <v>0</v>
      </c>
      <c r="BL396" s="18" t="s">
        <v>253</v>
      </c>
      <c r="BM396" s="229" t="s">
        <v>691</v>
      </c>
    </row>
    <row r="397" s="2" customFormat="1" ht="33" customHeight="1">
      <c r="A397" s="39"/>
      <c r="B397" s="40"/>
      <c r="C397" s="217" t="s">
        <v>692</v>
      </c>
      <c r="D397" s="217" t="s">
        <v>177</v>
      </c>
      <c r="E397" s="218" t="s">
        <v>693</v>
      </c>
      <c r="F397" s="219" t="s">
        <v>694</v>
      </c>
      <c r="G397" s="220" t="s">
        <v>572</v>
      </c>
      <c r="H397" s="221">
        <v>2</v>
      </c>
      <c r="I397" s="222"/>
      <c r="J397" s="223">
        <f>ROUND(I397*H397,2)</f>
        <v>0</v>
      </c>
      <c r="K397" s="224"/>
      <c r="L397" s="45"/>
      <c r="M397" s="225" t="s">
        <v>1</v>
      </c>
      <c r="N397" s="226" t="s">
        <v>42</v>
      </c>
      <c r="O397" s="92"/>
      <c r="P397" s="227">
        <f>O397*H397</f>
        <v>0</v>
      </c>
      <c r="Q397" s="227">
        <v>0.0015900000000000001</v>
      </c>
      <c r="R397" s="227">
        <f>Q397*H397</f>
        <v>0.0031800000000000001</v>
      </c>
      <c r="S397" s="227">
        <v>0</v>
      </c>
      <c r="T397" s="228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29" t="s">
        <v>253</v>
      </c>
      <c r="AT397" s="229" t="s">
        <v>177</v>
      </c>
      <c r="AU397" s="229" t="s">
        <v>89</v>
      </c>
      <c r="AY397" s="18" t="s">
        <v>174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8" t="s">
        <v>89</v>
      </c>
      <c r="BK397" s="230">
        <f>ROUND(I397*H397,2)</f>
        <v>0</v>
      </c>
      <c r="BL397" s="18" t="s">
        <v>253</v>
      </c>
      <c r="BM397" s="229" t="s">
        <v>695</v>
      </c>
    </row>
    <row r="398" s="2" customFormat="1" ht="33" customHeight="1">
      <c r="A398" s="39"/>
      <c r="B398" s="40"/>
      <c r="C398" s="217" t="s">
        <v>696</v>
      </c>
      <c r="D398" s="217" t="s">
        <v>177</v>
      </c>
      <c r="E398" s="218" t="s">
        <v>697</v>
      </c>
      <c r="F398" s="219" t="s">
        <v>698</v>
      </c>
      <c r="G398" s="220" t="s">
        <v>572</v>
      </c>
      <c r="H398" s="221">
        <v>1</v>
      </c>
      <c r="I398" s="222"/>
      <c r="J398" s="223">
        <f>ROUND(I398*H398,2)</f>
        <v>0</v>
      </c>
      <c r="K398" s="224"/>
      <c r="L398" s="45"/>
      <c r="M398" s="225" t="s">
        <v>1</v>
      </c>
      <c r="N398" s="226" t="s">
        <v>42</v>
      </c>
      <c r="O398" s="92"/>
      <c r="P398" s="227">
        <f>O398*H398</f>
        <v>0</v>
      </c>
      <c r="Q398" s="227">
        <v>0.0015900000000000001</v>
      </c>
      <c r="R398" s="227">
        <f>Q398*H398</f>
        <v>0.0015900000000000001</v>
      </c>
      <c r="S398" s="227">
        <v>0</v>
      </c>
      <c r="T398" s="228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9" t="s">
        <v>253</v>
      </c>
      <c r="AT398" s="229" t="s">
        <v>177</v>
      </c>
      <c r="AU398" s="229" t="s">
        <v>89</v>
      </c>
      <c r="AY398" s="18" t="s">
        <v>174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18" t="s">
        <v>89</v>
      </c>
      <c r="BK398" s="230">
        <f>ROUND(I398*H398,2)</f>
        <v>0</v>
      </c>
      <c r="BL398" s="18" t="s">
        <v>253</v>
      </c>
      <c r="BM398" s="229" t="s">
        <v>699</v>
      </c>
    </row>
    <row r="399" s="2" customFormat="1" ht="33" customHeight="1">
      <c r="A399" s="39"/>
      <c r="B399" s="40"/>
      <c r="C399" s="217" t="s">
        <v>700</v>
      </c>
      <c r="D399" s="217" t="s">
        <v>177</v>
      </c>
      <c r="E399" s="218" t="s">
        <v>701</v>
      </c>
      <c r="F399" s="219" t="s">
        <v>702</v>
      </c>
      <c r="G399" s="220" t="s">
        <v>572</v>
      </c>
      <c r="H399" s="221">
        <v>1</v>
      </c>
      <c r="I399" s="222"/>
      <c r="J399" s="223">
        <f>ROUND(I399*H399,2)</f>
        <v>0</v>
      </c>
      <c r="K399" s="224"/>
      <c r="L399" s="45"/>
      <c r="M399" s="225" t="s">
        <v>1</v>
      </c>
      <c r="N399" s="226" t="s">
        <v>42</v>
      </c>
      <c r="O399" s="92"/>
      <c r="P399" s="227">
        <f>O399*H399</f>
        <v>0</v>
      </c>
      <c r="Q399" s="227">
        <v>0.0015900000000000001</v>
      </c>
      <c r="R399" s="227">
        <f>Q399*H399</f>
        <v>0.0015900000000000001</v>
      </c>
      <c r="S399" s="227">
        <v>0</v>
      </c>
      <c r="T399" s="228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29" t="s">
        <v>253</v>
      </c>
      <c r="AT399" s="229" t="s">
        <v>177</v>
      </c>
      <c r="AU399" s="229" t="s">
        <v>89</v>
      </c>
      <c r="AY399" s="18" t="s">
        <v>174</v>
      </c>
      <c r="BE399" s="230">
        <f>IF(N399="základní",J399,0)</f>
        <v>0</v>
      </c>
      <c r="BF399" s="230">
        <f>IF(N399="snížená",J399,0)</f>
        <v>0</v>
      </c>
      <c r="BG399" s="230">
        <f>IF(N399="zákl. přenesená",J399,0)</f>
        <v>0</v>
      </c>
      <c r="BH399" s="230">
        <f>IF(N399="sníž. přenesená",J399,0)</f>
        <v>0</v>
      </c>
      <c r="BI399" s="230">
        <f>IF(N399="nulová",J399,0)</f>
        <v>0</v>
      </c>
      <c r="BJ399" s="18" t="s">
        <v>89</v>
      </c>
      <c r="BK399" s="230">
        <f>ROUND(I399*H399,2)</f>
        <v>0</v>
      </c>
      <c r="BL399" s="18" t="s">
        <v>253</v>
      </c>
      <c r="BM399" s="229" t="s">
        <v>703</v>
      </c>
    </row>
    <row r="400" s="2" customFormat="1" ht="33" customHeight="1">
      <c r="A400" s="39"/>
      <c r="B400" s="40"/>
      <c r="C400" s="217" t="s">
        <v>704</v>
      </c>
      <c r="D400" s="217" t="s">
        <v>177</v>
      </c>
      <c r="E400" s="218" t="s">
        <v>705</v>
      </c>
      <c r="F400" s="219" t="s">
        <v>706</v>
      </c>
      <c r="G400" s="220" t="s">
        <v>572</v>
      </c>
      <c r="H400" s="221">
        <v>2</v>
      </c>
      <c r="I400" s="222"/>
      <c r="J400" s="223">
        <f>ROUND(I400*H400,2)</f>
        <v>0</v>
      </c>
      <c r="K400" s="224"/>
      <c r="L400" s="45"/>
      <c r="M400" s="225" t="s">
        <v>1</v>
      </c>
      <c r="N400" s="226" t="s">
        <v>42</v>
      </c>
      <c r="O400" s="92"/>
      <c r="P400" s="227">
        <f>O400*H400</f>
        <v>0</v>
      </c>
      <c r="Q400" s="227">
        <v>0.0015900000000000001</v>
      </c>
      <c r="R400" s="227">
        <f>Q400*H400</f>
        <v>0.0031800000000000001</v>
      </c>
      <c r="S400" s="227">
        <v>0</v>
      </c>
      <c r="T400" s="228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29" t="s">
        <v>253</v>
      </c>
      <c r="AT400" s="229" t="s">
        <v>177</v>
      </c>
      <c r="AU400" s="229" t="s">
        <v>89</v>
      </c>
      <c r="AY400" s="18" t="s">
        <v>174</v>
      </c>
      <c r="BE400" s="230">
        <f>IF(N400="základní",J400,0)</f>
        <v>0</v>
      </c>
      <c r="BF400" s="230">
        <f>IF(N400="snížená",J400,0)</f>
        <v>0</v>
      </c>
      <c r="BG400" s="230">
        <f>IF(N400="zákl. přenesená",J400,0)</f>
        <v>0</v>
      </c>
      <c r="BH400" s="230">
        <f>IF(N400="sníž. přenesená",J400,0)</f>
        <v>0</v>
      </c>
      <c r="BI400" s="230">
        <f>IF(N400="nulová",J400,0)</f>
        <v>0</v>
      </c>
      <c r="BJ400" s="18" t="s">
        <v>89</v>
      </c>
      <c r="BK400" s="230">
        <f>ROUND(I400*H400,2)</f>
        <v>0</v>
      </c>
      <c r="BL400" s="18" t="s">
        <v>253</v>
      </c>
      <c r="BM400" s="229" t="s">
        <v>707</v>
      </c>
    </row>
    <row r="401" s="2" customFormat="1" ht="33" customHeight="1">
      <c r="A401" s="39"/>
      <c r="B401" s="40"/>
      <c r="C401" s="217" t="s">
        <v>708</v>
      </c>
      <c r="D401" s="217" t="s">
        <v>177</v>
      </c>
      <c r="E401" s="218" t="s">
        <v>709</v>
      </c>
      <c r="F401" s="219" t="s">
        <v>710</v>
      </c>
      <c r="G401" s="220" t="s">
        <v>572</v>
      </c>
      <c r="H401" s="221">
        <v>6</v>
      </c>
      <c r="I401" s="222"/>
      <c r="J401" s="223">
        <f>ROUND(I401*H401,2)</f>
        <v>0</v>
      </c>
      <c r="K401" s="224"/>
      <c r="L401" s="45"/>
      <c r="M401" s="225" t="s">
        <v>1</v>
      </c>
      <c r="N401" s="226" t="s">
        <v>42</v>
      </c>
      <c r="O401" s="92"/>
      <c r="P401" s="227">
        <f>O401*H401</f>
        <v>0</v>
      </c>
      <c r="Q401" s="227">
        <v>0.0015900000000000001</v>
      </c>
      <c r="R401" s="227">
        <f>Q401*H401</f>
        <v>0.0095399999999999999</v>
      </c>
      <c r="S401" s="227">
        <v>0</v>
      </c>
      <c r="T401" s="228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29" t="s">
        <v>253</v>
      </c>
      <c r="AT401" s="229" t="s">
        <v>177</v>
      </c>
      <c r="AU401" s="229" t="s">
        <v>89</v>
      </c>
      <c r="AY401" s="18" t="s">
        <v>174</v>
      </c>
      <c r="BE401" s="230">
        <f>IF(N401="základní",J401,0)</f>
        <v>0</v>
      </c>
      <c r="BF401" s="230">
        <f>IF(N401="snížená",J401,0)</f>
        <v>0</v>
      </c>
      <c r="BG401" s="230">
        <f>IF(N401="zákl. přenesená",J401,0)</f>
        <v>0</v>
      </c>
      <c r="BH401" s="230">
        <f>IF(N401="sníž. přenesená",J401,0)</f>
        <v>0</v>
      </c>
      <c r="BI401" s="230">
        <f>IF(N401="nulová",J401,0)</f>
        <v>0</v>
      </c>
      <c r="BJ401" s="18" t="s">
        <v>89</v>
      </c>
      <c r="BK401" s="230">
        <f>ROUND(I401*H401,2)</f>
        <v>0</v>
      </c>
      <c r="BL401" s="18" t="s">
        <v>253</v>
      </c>
      <c r="BM401" s="229" t="s">
        <v>711</v>
      </c>
    </row>
    <row r="402" s="2" customFormat="1" ht="33" customHeight="1">
      <c r="A402" s="39"/>
      <c r="B402" s="40"/>
      <c r="C402" s="217" t="s">
        <v>712</v>
      </c>
      <c r="D402" s="217" t="s">
        <v>177</v>
      </c>
      <c r="E402" s="218" t="s">
        <v>713</v>
      </c>
      <c r="F402" s="219" t="s">
        <v>714</v>
      </c>
      <c r="G402" s="220" t="s">
        <v>572</v>
      </c>
      <c r="H402" s="221">
        <v>2</v>
      </c>
      <c r="I402" s="222"/>
      <c r="J402" s="223">
        <f>ROUND(I402*H402,2)</f>
        <v>0</v>
      </c>
      <c r="K402" s="224"/>
      <c r="L402" s="45"/>
      <c r="M402" s="225" t="s">
        <v>1</v>
      </c>
      <c r="N402" s="226" t="s">
        <v>42</v>
      </c>
      <c r="O402" s="92"/>
      <c r="P402" s="227">
        <f>O402*H402</f>
        <v>0</v>
      </c>
      <c r="Q402" s="227">
        <v>0.0015900000000000001</v>
      </c>
      <c r="R402" s="227">
        <f>Q402*H402</f>
        <v>0.0031800000000000001</v>
      </c>
      <c r="S402" s="227">
        <v>0</v>
      </c>
      <c r="T402" s="228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29" t="s">
        <v>253</v>
      </c>
      <c r="AT402" s="229" t="s">
        <v>177</v>
      </c>
      <c r="AU402" s="229" t="s">
        <v>89</v>
      </c>
      <c r="AY402" s="18" t="s">
        <v>174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18" t="s">
        <v>89</v>
      </c>
      <c r="BK402" s="230">
        <f>ROUND(I402*H402,2)</f>
        <v>0</v>
      </c>
      <c r="BL402" s="18" t="s">
        <v>253</v>
      </c>
      <c r="BM402" s="229" t="s">
        <v>715</v>
      </c>
    </row>
    <row r="403" s="2" customFormat="1" ht="33" customHeight="1">
      <c r="A403" s="39"/>
      <c r="B403" s="40"/>
      <c r="C403" s="217" t="s">
        <v>716</v>
      </c>
      <c r="D403" s="217" t="s">
        <v>177</v>
      </c>
      <c r="E403" s="218" t="s">
        <v>717</v>
      </c>
      <c r="F403" s="219" t="s">
        <v>718</v>
      </c>
      <c r="G403" s="220" t="s">
        <v>572</v>
      </c>
      <c r="H403" s="221">
        <v>3</v>
      </c>
      <c r="I403" s="222"/>
      <c r="J403" s="223">
        <f>ROUND(I403*H403,2)</f>
        <v>0</v>
      </c>
      <c r="K403" s="224"/>
      <c r="L403" s="45"/>
      <c r="M403" s="225" t="s">
        <v>1</v>
      </c>
      <c r="N403" s="226" t="s">
        <v>42</v>
      </c>
      <c r="O403" s="92"/>
      <c r="P403" s="227">
        <f>O403*H403</f>
        <v>0</v>
      </c>
      <c r="Q403" s="227">
        <v>0.0015900000000000001</v>
      </c>
      <c r="R403" s="227">
        <f>Q403*H403</f>
        <v>0.0047699999999999999</v>
      </c>
      <c r="S403" s="227">
        <v>0</v>
      </c>
      <c r="T403" s="228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29" t="s">
        <v>253</v>
      </c>
      <c r="AT403" s="229" t="s">
        <v>177</v>
      </c>
      <c r="AU403" s="229" t="s">
        <v>89</v>
      </c>
      <c r="AY403" s="18" t="s">
        <v>174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8" t="s">
        <v>89</v>
      </c>
      <c r="BK403" s="230">
        <f>ROUND(I403*H403,2)</f>
        <v>0</v>
      </c>
      <c r="BL403" s="18" t="s">
        <v>253</v>
      </c>
      <c r="BM403" s="229" t="s">
        <v>719</v>
      </c>
    </row>
    <row r="404" s="2" customFormat="1" ht="33" customHeight="1">
      <c r="A404" s="39"/>
      <c r="B404" s="40"/>
      <c r="C404" s="217" t="s">
        <v>720</v>
      </c>
      <c r="D404" s="217" t="s">
        <v>177</v>
      </c>
      <c r="E404" s="218" t="s">
        <v>721</v>
      </c>
      <c r="F404" s="219" t="s">
        <v>722</v>
      </c>
      <c r="G404" s="220" t="s">
        <v>572</v>
      </c>
      <c r="H404" s="221">
        <v>2</v>
      </c>
      <c r="I404" s="222"/>
      <c r="J404" s="223">
        <f>ROUND(I404*H404,2)</f>
        <v>0</v>
      </c>
      <c r="K404" s="224"/>
      <c r="L404" s="45"/>
      <c r="M404" s="225" t="s">
        <v>1</v>
      </c>
      <c r="N404" s="226" t="s">
        <v>42</v>
      </c>
      <c r="O404" s="92"/>
      <c r="P404" s="227">
        <f>O404*H404</f>
        <v>0</v>
      </c>
      <c r="Q404" s="227">
        <v>0.0015900000000000001</v>
      </c>
      <c r="R404" s="227">
        <f>Q404*H404</f>
        <v>0.0031800000000000001</v>
      </c>
      <c r="S404" s="227">
        <v>0</v>
      </c>
      <c r="T404" s="228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29" t="s">
        <v>253</v>
      </c>
      <c r="AT404" s="229" t="s">
        <v>177</v>
      </c>
      <c r="AU404" s="229" t="s">
        <v>89</v>
      </c>
      <c r="AY404" s="18" t="s">
        <v>174</v>
      </c>
      <c r="BE404" s="230">
        <f>IF(N404="základní",J404,0)</f>
        <v>0</v>
      </c>
      <c r="BF404" s="230">
        <f>IF(N404="snížená",J404,0)</f>
        <v>0</v>
      </c>
      <c r="BG404" s="230">
        <f>IF(N404="zákl. přenesená",J404,0)</f>
        <v>0</v>
      </c>
      <c r="BH404" s="230">
        <f>IF(N404="sníž. přenesená",J404,0)</f>
        <v>0</v>
      </c>
      <c r="BI404" s="230">
        <f>IF(N404="nulová",J404,0)</f>
        <v>0</v>
      </c>
      <c r="BJ404" s="18" t="s">
        <v>89</v>
      </c>
      <c r="BK404" s="230">
        <f>ROUND(I404*H404,2)</f>
        <v>0</v>
      </c>
      <c r="BL404" s="18" t="s">
        <v>253</v>
      </c>
      <c r="BM404" s="229" t="s">
        <v>723</v>
      </c>
    </row>
    <row r="405" s="2" customFormat="1" ht="33" customHeight="1">
      <c r="A405" s="39"/>
      <c r="B405" s="40"/>
      <c r="C405" s="217" t="s">
        <v>724</v>
      </c>
      <c r="D405" s="217" t="s">
        <v>177</v>
      </c>
      <c r="E405" s="218" t="s">
        <v>725</v>
      </c>
      <c r="F405" s="219" t="s">
        <v>726</v>
      </c>
      <c r="G405" s="220" t="s">
        <v>572</v>
      </c>
      <c r="H405" s="221">
        <v>2</v>
      </c>
      <c r="I405" s="222"/>
      <c r="J405" s="223">
        <f>ROUND(I405*H405,2)</f>
        <v>0</v>
      </c>
      <c r="K405" s="224"/>
      <c r="L405" s="45"/>
      <c r="M405" s="225" t="s">
        <v>1</v>
      </c>
      <c r="N405" s="226" t="s">
        <v>42</v>
      </c>
      <c r="O405" s="92"/>
      <c r="P405" s="227">
        <f>O405*H405</f>
        <v>0</v>
      </c>
      <c r="Q405" s="227">
        <v>0.0015900000000000001</v>
      </c>
      <c r="R405" s="227">
        <f>Q405*H405</f>
        <v>0.0031800000000000001</v>
      </c>
      <c r="S405" s="227">
        <v>0</v>
      </c>
      <c r="T405" s="228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29" t="s">
        <v>253</v>
      </c>
      <c r="AT405" s="229" t="s">
        <v>177</v>
      </c>
      <c r="AU405" s="229" t="s">
        <v>89</v>
      </c>
      <c r="AY405" s="18" t="s">
        <v>174</v>
      </c>
      <c r="BE405" s="230">
        <f>IF(N405="základní",J405,0)</f>
        <v>0</v>
      </c>
      <c r="BF405" s="230">
        <f>IF(N405="snížená",J405,0)</f>
        <v>0</v>
      </c>
      <c r="BG405" s="230">
        <f>IF(N405="zákl. přenesená",J405,0)</f>
        <v>0</v>
      </c>
      <c r="BH405" s="230">
        <f>IF(N405="sníž. přenesená",J405,0)</f>
        <v>0</v>
      </c>
      <c r="BI405" s="230">
        <f>IF(N405="nulová",J405,0)</f>
        <v>0</v>
      </c>
      <c r="BJ405" s="18" t="s">
        <v>89</v>
      </c>
      <c r="BK405" s="230">
        <f>ROUND(I405*H405,2)</f>
        <v>0</v>
      </c>
      <c r="BL405" s="18" t="s">
        <v>253</v>
      </c>
      <c r="BM405" s="229" t="s">
        <v>727</v>
      </c>
    </row>
    <row r="406" s="2" customFormat="1" ht="33" customHeight="1">
      <c r="A406" s="39"/>
      <c r="B406" s="40"/>
      <c r="C406" s="217" t="s">
        <v>728</v>
      </c>
      <c r="D406" s="217" t="s">
        <v>177</v>
      </c>
      <c r="E406" s="218" t="s">
        <v>729</v>
      </c>
      <c r="F406" s="219" t="s">
        <v>730</v>
      </c>
      <c r="G406" s="220" t="s">
        <v>572</v>
      </c>
      <c r="H406" s="221">
        <v>1</v>
      </c>
      <c r="I406" s="222"/>
      <c r="J406" s="223">
        <f>ROUND(I406*H406,2)</f>
        <v>0</v>
      </c>
      <c r="K406" s="224"/>
      <c r="L406" s="45"/>
      <c r="M406" s="225" t="s">
        <v>1</v>
      </c>
      <c r="N406" s="226" t="s">
        <v>42</v>
      </c>
      <c r="O406" s="92"/>
      <c r="P406" s="227">
        <f>O406*H406</f>
        <v>0</v>
      </c>
      <c r="Q406" s="227">
        <v>0.0015900000000000001</v>
      </c>
      <c r="R406" s="227">
        <f>Q406*H406</f>
        <v>0.0015900000000000001</v>
      </c>
      <c r="S406" s="227">
        <v>0</v>
      </c>
      <c r="T406" s="228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29" t="s">
        <v>253</v>
      </c>
      <c r="AT406" s="229" t="s">
        <v>177</v>
      </c>
      <c r="AU406" s="229" t="s">
        <v>89</v>
      </c>
      <c r="AY406" s="18" t="s">
        <v>174</v>
      </c>
      <c r="BE406" s="230">
        <f>IF(N406="základní",J406,0)</f>
        <v>0</v>
      </c>
      <c r="BF406" s="230">
        <f>IF(N406="snížená",J406,0)</f>
        <v>0</v>
      </c>
      <c r="BG406" s="230">
        <f>IF(N406="zákl. přenesená",J406,0)</f>
        <v>0</v>
      </c>
      <c r="BH406" s="230">
        <f>IF(N406="sníž. přenesená",J406,0)</f>
        <v>0</v>
      </c>
      <c r="BI406" s="230">
        <f>IF(N406="nulová",J406,0)</f>
        <v>0</v>
      </c>
      <c r="BJ406" s="18" t="s">
        <v>89</v>
      </c>
      <c r="BK406" s="230">
        <f>ROUND(I406*H406,2)</f>
        <v>0</v>
      </c>
      <c r="BL406" s="18" t="s">
        <v>253</v>
      </c>
      <c r="BM406" s="229" t="s">
        <v>731</v>
      </c>
    </row>
    <row r="407" s="2" customFormat="1" ht="33" customHeight="1">
      <c r="A407" s="39"/>
      <c r="B407" s="40"/>
      <c r="C407" s="217" t="s">
        <v>732</v>
      </c>
      <c r="D407" s="217" t="s">
        <v>177</v>
      </c>
      <c r="E407" s="218" t="s">
        <v>733</v>
      </c>
      <c r="F407" s="219" t="s">
        <v>734</v>
      </c>
      <c r="G407" s="220" t="s">
        <v>572</v>
      </c>
      <c r="H407" s="221">
        <v>1</v>
      </c>
      <c r="I407" s="222"/>
      <c r="J407" s="223">
        <f>ROUND(I407*H407,2)</f>
        <v>0</v>
      </c>
      <c r="K407" s="224"/>
      <c r="L407" s="45"/>
      <c r="M407" s="225" t="s">
        <v>1</v>
      </c>
      <c r="N407" s="226" t="s">
        <v>42</v>
      </c>
      <c r="O407" s="92"/>
      <c r="P407" s="227">
        <f>O407*H407</f>
        <v>0</v>
      </c>
      <c r="Q407" s="227">
        <v>0.0015900000000000001</v>
      </c>
      <c r="R407" s="227">
        <f>Q407*H407</f>
        <v>0.0015900000000000001</v>
      </c>
      <c r="S407" s="227">
        <v>0</v>
      </c>
      <c r="T407" s="228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29" t="s">
        <v>253</v>
      </c>
      <c r="AT407" s="229" t="s">
        <v>177</v>
      </c>
      <c r="AU407" s="229" t="s">
        <v>89</v>
      </c>
      <c r="AY407" s="18" t="s">
        <v>174</v>
      </c>
      <c r="BE407" s="230">
        <f>IF(N407="základní",J407,0)</f>
        <v>0</v>
      </c>
      <c r="BF407" s="230">
        <f>IF(N407="snížená",J407,0)</f>
        <v>0</v>
      </c>
      <c r="BG407" s="230">
        <f>IF(N407="zákl. přenesená",J407,0)</f>
        <v>0</v>
      </c>
      <c r="BH407" s="230">
        <f>IF(N407="sníž. přenesená",J407,0)</f>
        <v>0</v>
      </c>
      <c r="BI407" s="230">
        <f>IF(N407="nulová",J407,0)</f>
        <v>0</v>
      </c>
      <c r="BJ407" s="18" t="s">
        <v>89</v>
      </c>
      <c r="BK407" s="230">
        <f>ROUND(I407*H407,2)</f>
        <v>0</v>
      </c>
      <c r="BL407" s="18" t="s">
        <v>253</v>
      </c>
      <c r="BM407" s="229" t="s">
        <v>735</v>
      </c>
    </row>
    <row r="408" s="2" customFormat="1" ht="33" customHeight="1">
      <c r="A408" s="39"/>
      <c r="B408" s="40"/>
      <c r="C408" s="217" t="s">
        <v>736</v>
      </c>
      <c r="D408" s="217" t="s">
        <v>177</v>
      </c>
      <c r="E408" s="218" t="s">
        <v>737</v>
      </c>
      <c r="F408" s="219" t="s">
        <v>738</v>
      </c>
      <c r="G408" s="220" t="s">
        <v>572</v>
      </c>
      <c r="H408" s="221">
        <v>2</v>
      </c>
      <c r="I408" s="222"/>
      <c r="J408" s="223">
        <f>ROUND(I408*H408,2)</f>
        <v>0</v>
      </c>
      <c r="K408" s="224"/>
      <c r="L408" s="45"/>
      <c r="M408" s="225" t="s">
        <v>1</v>
      </c>
      <c r="N408" s="226" t="s">
        <v>42</v>
      </c>
      <c r="O408" s="92"/>
      <c r="P408" s="227">
        <f>O408*H408</f>
        <v>0</v>
      </c>
      <c r="Q408" s="227">
        <v>0.0015900000000000001</v>
      </c>
      <c r="R408" s="227">
        <f>Q408*H408</f>
        <v>0.0031800000000000001</v>
      </c>
      <c r="S408" s="227">
        <v>0</v>
      </c>
      <c r="T408" s="228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29" t="s">
        <v>253</v>
      </c>
      <c r="AT408" s="229" t="s">
        <v>177</v>
      </c>
      <c r="AU408" s="229" t="s">
        <v>89</v>
      </c>
      <c r="AY408" s="18" t="s">
        <v>174</v>
      </c>
      <c r="BE408" s="230">
        <f>IF(N408="základní",J408,0)</f>
        <v>0</v>
      </c>
      <c r="BF408" s="230">
        <f>IF(N408="snížená",J408,0)</f>
        <v>0</v>
      </c>
      <c r="BG408" s="230">
        <f>IF(N408="zákl. přenesená",J408,0)</f>
        <v>0</v>
      </c>
      <c r="BH408" s="230">
        <f>IF(N408="sníž. přenesená",J408,0)</f>
        <v>0</v>
      </c>
      <c r="BI408" s="230">
        <f>IF(N408="nulová",J408,0)</f>
        <v>0</v>
      </c>
      <c r="BJ408" s="18" t="s">
        <v>89</v>
      </c>
      <c r="BK408" s="230">
        <f>ROUND(I408*H408,2)</f>
        <v>0</v>
      </c>
      <c r="BL408" s="18" t="s">
        <v>253</v>
      </c>
      <c r="BM408" s="229" t="s">
        <v>739</v>
      </c>
    </row>
    <row r="409" s="2" customFormat="1" ht="33" customHeight="1">
      <c r="A409" s="39"/>
      <c r="B409" s="40"/>
      <c r="C409" s="217" t="s">
        <v>740</v>
      </c>
      <c r="D409" s="217" t="s">
        <v>177</v>
      </c>
      <c r="E409" s="218" t="s">
        <v>741</v>
      </c>
      <c r="F409" s="219" t="s">
        <v>742</v>
      </c>
      <c r="G409" s="220" t="s">
        <v>572</v>
      </c>
      <c r="H409" s="221">
        <v>1</v>
      </c>
      <c r="I409" s="222"/>
      <c r="J409" s="223">
        <f>ROUND(I409*H409,2)</f>
        <v>0</v>
      </c>
      <c r="K409" s="224"/>
      <c r="L409" s="45"/>
      <c r="M409" s="225" t="s">
        <v>1</v>
      </c>
      <c r="N409" s="226" t="s">
        <v>42</v>
      </c>
      <c r="O409" s="92"/>
      <c r="P409" s="227">
        <f>O409*H409</f>
        <v>0</v>
      </c>
      <c r="Q409" s="227">
        <v>0.0015900000000000001</v>
      </c>
      <c r="R409" s="227">
        <f>Q409*H409</f>
        <v>0.0015900000000000001</v>
      </c>
      <c r="S409" s="227">
        <v>0</v>
      </c>
      <c r="T409" s="228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29" t="s">
        <v>253</v>
      </c>
      <c r="AT409" s="229" t="s">
        <v>177</v>
      </c>
      <c r="AU409" s="229" t="s">
        <v>89</v>
      </c>
      <c r="AY409" s="18" t="s">
        <v>174</v>
      </c>
      <c r="BE409" s="230">
        <f>IF(N409="základní",J409,0)</f>
        <v>0</v>
      </c>
      <c r="BF409" s="230">
        <f>IF(N409="snížená",J409,0)</f>
        <v>0</v>
      </c>
      <c r="BG409" s="230">
        <f>IF(N409="zákl. přenesená",J409,0)</f>
        <v>0</v>
      </c>
      <c r="BH409" s="230">
        <f>IF(N409="sníž. přenesená",J409,0)</f>
        <v>0</v>
      </c>
      <c r="BI409" s="230">
        <f>IF(N409="nulová",J409,0)</f>
        <v>0</v>
      </c>
      <c r="BJ409" s="18" t="s">
        <v>89</v>
      </c>
      <c r="BK409" s="230">
        <f>ROUND(I409*H409,2)</f>
        <v>0</v>
      </c>
      <c r="BL409" s="18" t="s">
        <v>253</v>
      </c>
      <c r="BM409" s="229" t="s">
        <v>743</v>
      </c>
    </row>
    <row r="410" s="2" customFormat="1" ht="33" customHeight="1">
      <c r="A410" s="39"/>
      <c r="B410" s="40"/>
      <c r="C410" s="217" t="s">
        <v>744</v>
      </c>
      <c r="D410" s="217" t="s">
        <v>177</v>
      </c>
      <c r="E410" s="218" t="s">
        <v>745</v>
      </c>
      <c r="F410" s="219" t="s">
        <v>746</v>
      </c>
      <c r="G410" s="220" t="s">
        <v>572</v>
      </c>
      <c r="H410" s="221">
        <v>1</v>
      </c>
      <c r="I410" s="222"/>
      <c r="J410" s="223">
        <f>ROUND(I410*H410,2)</f>
        <v>0</v>
      </c>
      <c r="K410" s="224"/>
      <c r="L410" s="45"/>
      <c r="M410" s="225" t="s">
        <v>1</v>
      </c>
      <c r="N410" s="226" t="s">
        <v>42</v>
      </c>
      <c r="O410" s="92"/>
      <c r="P410" s="227">
        <f>O410*H410</f>
        <v>0</v>
      </c>
      <c r="Q410" s="227">
        <v>0.0015900000000000001</v>
      </c>
      <c r="R410" s="227">
        <f>Q410*H410</f>
        <v>0.0015900000000000001</v>
      </c>
      <c r="S410" s="227">
        <v>0</v>
      </c>
      <c r="T410" s="228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29" t="s">
        <v>253</v>
      </c>
      <c r="AT410" s="229" t="s">
        <v>177</v>
      </c>
      <c r="AU410" s="229" t="s">
        <v>89</v>
      </c>
      <c r="AY410" s="18" t="s">
        <v>174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8" t="s">
        <v>89</v>
      </c>
      <c r="BK410" s="230">
        <f>ROUND(I410*H410,2)</f>
        <v>0</v>
      </c>
      <c r="BL410" s="18" t="s">
        <v>253</v>
      </c>
      <c r="BM410" s="229" t="s">
        <v>747</v>
      </c>
    </row>
    <row r="411" s="2" customFormat="1" ht="33" customHeight="1">
      <c r="A411" s="39"/>
      <c r="B411" s="40"/>
      <c r="C411" s="217" t="s">
        <v>748</v>
      </c>
      <c r="D411" s="217" t="s">
        <v>177</v>
      </c>
      <c r="E411" s="218" t="s">
        <v>749</v>
      </c>
      <c r="F411" s="219" t="s">
        <v>750</v>
      </c>
      <c r="G411" s="220" t="s">
        <v>572</v>
      </c>
      <c r="H411" s="221">
        <v>1</v>
      </c>
      <c r="I411" s="222"/>
      <c r="J411" s="223">
        <f>ROUND(I411*H411,2)</f>
        <v>0</v>
      </c>
      <c r="K411" s="224"/>
      <c r="L411" s="45"/>
      <c r="M411" s="225" t="s">
        <v>1</v>
      </c>
      <c r="N411" s="226" t="s">
        <v>42</v>
      </c>
      <c r="O411" s="92"/>
      <c r="P411" s="227">
        <f>O411*H411</f>
        <v>0</v>
      </c>
      <c r="Q411" s="227">
        <v>0.0015900000000000001</v>
      </c>
      <c r="R411" s="227">
        <f>Q411*H411</f>
        <v>0.0015900000000000001</v>
      </c>
      <c r="S411" s="227">
        <v>0</v>
      </c>
      <c r="T411" s="228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29" t="s">
        <v>253</v>
      </c>
      <c r="AT411" s="229" t="s">
        <v>177</v>
      </c>
      <c r="AU411" s="229" t="s">
        <v>89</v>
      </c>
      <c r="AY411" s="18" t="s">
        <v>174</v>
      </c>
      <c r="BE411" s="230">
        <f>IF(N411="základní",J411,0)</f>
        <v>0</v>
      </c>
      <c r="BF411" s="230">
        <f>IF(N411="snížená",J411,0)</f>
        <v>0</v>
      </c>
      <c r="BG411" s="230">
        <f>IF(N411="zákl. přenesená",J411,0)</f>
        <v>0</v>
      </c>
      <c r="BH411" s="230">
        <f>IF(N411="sníž. přenesená",J411,0)</f>
        <v>0</v>
      </c>
      <c r="BI411" s="230">
        <f>IF(N411="nulová",J411,0)</f>
        <v>0</v>
      </c>
      <c r="BJ411" s="18" t="s">
        <v>89</v>
      </c>
      <c r="BK411" s="230">
        <f>ROUND(I411*H411,2)</f>
        <v>0</v>
      </c>
      <c r="BL411" s="18" t="s">
        <v>253</v>
      </c>
      <c r="BM411" s="229" t="s">
        <v>751</v>
      </c>
    </row>
    <row r="412" s="2" customFormat="1" ht="24.15" customHeight="1">
      <c r="A412" s="39"/>
      <c r="B412" s="40"/>
      <c r="C412" s="217" t="s">
        <v>752</v>
      </c>
      <c r="D412" s="217" t="s">
        <v>177</v>
      </c>
      <c r="E412" s="218" t="s">
        <v>753</v>
      </c>
      <c r="F412" s="219" t="s">
        <v>754</v>
      </c>
      <c r="G412" s="220" t="s">
        <v>180</v>
      </c>
      <c r="H412" s="221">
        <v>12</v>
      </c>
      <c r="I412" s="222"/>
      <c r="J412" s="223">
        <f>ROUND(I412*H412,2)</f>
        <v>0</v>
      </c>
      <c r="K412" s="224"/>
      <c r="L412" s="45"/>
      <c r="M412" s="225" t="s">
        <v>1</v>
      </c>
      <c r="N412" s="226" t="s">
        <v>42</v>
      </c>
      <c r="O412" s="92"/>
      <c r="P412" s="227">
        <f>O412*H412</f>
        <v>0</v>
      </c>
      <c r="Q412" s="227">
        <v>0.0015900000000000001</v>
      </c>
      <c r="R412" s="227">
        <f>Q412*H412</f>
        <v>0.01908</v>
      </c>
      <c r="S412" s="227">
        <v>0</v>
      </c>
      <c r="T412" s="228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29" t="s">
        <v>253</v>
      </c>
      <c r="AT412" s="229" t="s">
        <v>177</v>
      </c>
      <c r="AU412" s="229" t="s">
        <v>89</v>
      </c>
      <c r="AY412" s="18" t="s">
        <v>174</v>
      </c>
      <c r="BE412" s="230">
        <f>IF(N412="základní",J412,0)</f>
        <v>0</v>
      </c>
      <c r="BF412" s="230">
        <f>IF(N412="snížená",J412,0)</f>
        <v>0</v>
      </c>
      <c r="BG412" s="230">
        <f>IF(N412="zákl. přenesená",J412,0)</f>
        <v>0</v>
      </c>
      <c r="BH412" s="230">
        <f>IF(N412="sníž. přenesená",J412,0)</f>
        <v>0</v>
      </c>
      <c r="BI412" s="230">
        <f>IF(N412="nulová",J412,0)</f>
        <v>0</v>
      </c>
      <c r="BJ412" s="18" t="s">
        <v>89</v>
      </c>
      <c r="BK412" s="230">
        <f>ROUND(I412*H412,2)</f>
        <v>0</v>
      </c>
      <c r="BL412" s="18" t="s">
        <v>253</v>
      </c>
      <c r="BM412" s="229" t="s">
        <v>755</v>
      </c>
    </row>
    <row r="413" s="2" customFormat="1" ht="24.15" customHeight="1">
      <c r="A413" s="39"/>
      <c r="B413" s="40"/>
      <c r="C413" s="217" t="s">
        <v>756</v>
      </c>
      <c r="D413" s="217" t="s">
        <v>177</v>
      </c>
      <c r="E413" s="218" t="s">
        <v>757</v>
      </c>
      <c r="F413" s="219" t="s">
        <v>758</v>
      </c>
      <c r="G413" s="220" t="s">
        <v>180</v>
      </c>
      <c r="H413" s="221">
        <v>18.5</v>
      </c>
      <c r="I413" s="222"/>
      <c r="J413" s="223">
        <f>ROUND(I413*H413,2)</f>
        <v>0</v>
      </c>
      <c r="K413" s="224"/>
      <c r="L413" s="45"/>
      <c r="M413" s="225" t="s">
        <v>1</v>
      </c>
      <c r="N413" s="226" t="s">
        <v>42</v>
      </c>
      <c r="O413" s="92"/>
      <c r="P413" s="227">
        <f>O413*H413</f>
        <v>0</v>
      </c>
      <c r="Q413" s="227">
        <v>0.0015900000000000001</v>
      </c>
      <c r="R413" s="227">
        <f>Q413*H413</f>
        <v>0.029415</v>
      </c>
      <c r="S413" s="227">
        <v>0</v>
      </c>
      <c r="T413" s="228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29" t="s">
        <v>253</v>
      </c>
      <c r="AT413" s="229" t="s">
        <v>177</v>
      </c>
      <c r="AU413" s="229" t="s">
        <v>89</v>
      </c>
      <c r="AY413" s="18" t="s">
        <v>174</v>
      </c>
      <c r="BE413" s="230">
        <f>IF(N413="základní",J413,0)</f>
        <v>0</v>
      </c>
      <c r="BF413" s="230">
        <f>IF(N413="snížená",J413,0)</f>
        <v>0</v>
      </c>
      <c r="BG413" s="230">
        <f>IF(N413="zákl. přenesená",J413,0)</f>
        <v>0</v>
      </c>
      <c r="BH413" s="230">
        <f>IF(N413="sníž. přenesená",J413,0)</f>
        <v>0</v>
      </c>
      <c r="BI413" s="230">
        <f>IF(N413="nulová",J413,0)</f>
        <v>0</v>
      </c>
      <c r="BJ413" s="18" t="s">
        <v>89</v>
      </c>
      <c r="BK413" s="230">
        <f>ROUND(I413*H413,2)</f>
        <v>0</v>
      </c>
      <c r="BL413" s="18" t="s">
        <v>253</v>
      </c>
      <c r="BM413" s="229" t="s">
        <v>759</v>
      </c>
    </row>
    <row r="414" s="2" customFormat="1" ht="33" customHeight="1">
      <c r="A414" s="39"/>
      <c r="B414" s="40"/>
      <c r="C414" s="217" t="s">
        <v>760</v>
      </c>
      <c r="D414" s="217" t="s">
        <v>177</v>
      </c>
      <c r="E414" s="218" t="s">
        <v>761</v>
      </c>
      <c r="F414" s="219" t="s">
        <v>762</v>
      </c>
      <c r="G414" s="220" t="s">
        <v>180</v>
      </c>
      <c r="H414" s="221">
        <v>12</v>
      </c>
      <c r="I414" s="222"/>
      <c r="J414" s="223">
        <f>ROUND(I414*H414,2)</f>
        <v>0</v>
      </c>
      <c r="K414" s="224"/>
      <c r="L414" s="45"/>
      <c r="M414" s="225" t="s">
        <v>1</v>
      </c>
      <c r="N414" s="226" t="s">
        <v>42</v>
      </c>
      <c r="O414" s="92"/>
      <c r="P414" s="227">
        <f>O414*H414</f>
        <v>0</v>
      </c>
      <c r="Q414" s="227">
        <v>0.0015900000000000001</v>
      </c>
      <c r="R414" s="227">
        <f>Q414*H414</f>
        <v>0.01908</v>
      </c>
      <c r="S414" s="227">
        <v>0</v>
      </c>
      <c r="T414" s="228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29" t="s">
        <v>253</v>
      </c>
      <c r="AT414" s="229" t="s">
        <v>177</v>
      </c>
      <c r="AU414" s="229" t="s">
        <v>89</v>
      </c>
      <c r="AY414" s="18" t="s">
        <v>174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8" t="s">
        <v>89</v>
      </c>
      <c r="BK414" s="230">
        <f>ROUND(I414*H414,2)</f>
        <v>0</v>
      </c>
      <c r="BL414" s="18" t="s">
        <v>253</v>
      </c>
      <c r="BM414" s="229" t="s">
        <v>763</v>
      </c>
    </row>
    <row r="415" s="2" customFormat="1" ht="33" customHeight="1">
      <c r="A415" s="39"/>
      <c r="B415" s="40"/>
      <c r="C415" s="217" t="s">
        <v>764</v>
      </c>
      <c r="D415" s="217" t="s">
        <v>177</v>
      </c>
      <c r="E415" s="218" t="s">
        <v>765</v>
      </c>
      <c r="F415" s="219" t="s">
        <v>766</v>
      </c>
      <c r="G415" s="220" t="s">
        <v>180</v>
      </c>
      <c r="H415" s="221">
        <v>18</v>
      </c>
      <c r="I415" s="222"/>
      <c r="J415" s="223">
        <f>ROUND(I415*H415,2)</f>
        <v>0</v>
      </c>
      <c r="K415" s="224"/>
      <c r="L415" s="45"/>
      <c r="M415" s="225" t="s">
        <v>1</v>
      </c>
      <c r="N415" s="226" t="s">
        <v>42</v>
      </c>
      <c r="O415" s="92"/>
      <c r="P415" s="227">
        <f>O415*H415</f>
        <v>0</v>
      </c>
      <c r="Q415" s="227">
        <v>0.0015900000000000001</v>
      </c>
      <c r="R415" s="227">
        <f>Q415*H415</f>
        <v>0.02862</v>
      </c>
      <c r="S415" s="227">
        <v>0</v>
      </c>
      <c r="T415" s="228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29" t="s">
        <v>253</v>
      </c>
      <c r="AT415" s="229" t="s">
        <v>177</v>
      </c>
      <c r="AU415" s="229" t="s">
        <v>89</v>
      </c>
      <c r="AY415" s="18" t="s">
        <v>174</v>
      </c>
      <c r="BE415" s="230">
        <f>IF(N415="základní",J415,0)</f>
        <v>0</v>
      </c>
      <c r="BF415" s="230">
        <f>IF(N415="snížená",J415,0)</f>
        <v>0</v>
      </c>
      <c r="BG415" s="230">
        <f>IF(N415="zákl. přenesená",J415,0)</f>
        <v>0</v>
      </c>
      <c r="BH415" s="230">
        <f>IF(N415="sníž. přenesená",J415,0)</f>
        <v>0</v>
      </c>
      <c r="BI415" s="230">
        <f>IF(N415="nulová",J415,0)</f>
        <v>0</v>
      </c>
      <c r="BJ415" s="18" t="s">
        <v>89</v>
      </c>
      <c r="BK415" s="230">
        <f>ROUND(I415*H415,2)</f>
        <v>0</v>
      </c>
      <c r="BL415" s="18" t="s">
        <v>253</v>
      </c>
      <c r="BM415" s="229" t="s">
        <v>767</v>
      </c>
    </row>
    <row r="416" s="2" customFormat="1" ht="24.15" customHeight="1">
      <c r="A416" s="39"/>
      <c r="B416" s="40"/>
      <c r="C416" s="217" t="s">
        <v>768</v>
      </c>
      <c r="D416" s="217" t="s">
        <v>177</v>
      </c>
      <c r="E416" s="218" t="s">
        <v>769</v>
      </c>
      <c r="F416" s="219" t="s">
        <v>770</v>
      </c>
      <c r="G416" s="220" t="s">
        <v>180</v>
      </c>
      <c r="H416" s="221">
        <v>20</v>
      </c>
      <c r="I416" s="222"/>
      <c r="J416" s="223">
        <f>ROUND(I416*H416,2)</f>
        <v>0</v>
      </c>
      <c r="K416" s="224"/>
      <c r="L416" s="45"/>
      <c r="M416" s="225" t="s">
        <v>1</v>
      </c>
      <c r="N416" s="226" t="s">
        <v>42</v>
      </c>
      <c r="O416" s="92"/>
      <c r="P416" s="227">
        <f>O416*H416</f>
        <v>0</v>
      </c>
      <c r="Q416" s="227">
        <v>0.0015900000000000001</v>
      </c>
      <c r="R416" s="227">
        <f>Q416*H416</f>
        <v>0.031800000000000002</v>
      </c>
      <c r="S416" s="227">
        <v>0</v>
      </c>
      <c r="T416" s="228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29" t="s">
        <v>253</v>
      </c>
      <c r="AT416" s="229" t="s">
        <v>177</v>
      </c>
      <c r="AU416" s="229" t="s">
        <v>89</v>
      </c>
      <c r="AY416" s="18" t="s">
        <v>174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18" t="s">
        <v>89</v>
      </c>
      <c r="BK416" s="230">
        <f>ROUND(I416*H416,2)</f>
        <v>0</v>
      </c>
      <c r="BL416" s="18" t="s">
        <v>253</v>
      </c>
      <c r="BM416" s="229" t="s">
        <v>771</v>
      </c>
    </row>
    <row r="417" s="2" customFormat="1" ht="24.15" customHeight="1">
      <c r="A417" s="39"/>
      <c r="B417" s="40"/>
      <c r="C417" s="217" t="s">
        <v>772</v>
      </c>
      <c r="D417" s="217" t="s">
        <v>177</v>
      </c>
      <c r="E417" s="218" t="s">
        <v>773</v>
      </c>
      <c r="F417" s="219" t="s">
        <v>774</v>
      </c>
      <c r="G417" s="220" t="s">
        <v>572</v>
      </c>
      <c r="H417" s="221">
        <v>1</v>
      </c>
      <c r="I417" s="222"/>
      <c r="J417" s="223">
        <f>ROUND(I417*H417,2)</f>
        <v>0</v>
      </c>
      <c r="K417" s="224"/>
      <c r="L417" s="45"/>
      <c r="M417" s="225" t="s">
        <v>1</v>
      </c>
      <c r="N417" s="226" t="s">
        <v>42</v>
      </c>
      <c r="O417" s="92"/>
      <c r="P417" s="227">
        <f>O417*H417</f>
        <v>0</v>
      </c>
      <c r="Q417" s="227">
        <v>0.0015900000000000001</v>
      </c>
      <c r="R417" s="227">
        <f>Q417*H417</f>
        <v>0.0015900000000000001</v>
      </c>
      <c r="S417" s="227">
        <v>0</v>
      </c>
      <c r="T417" s="228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29" t="s">
        <v>253</v>
      </c>
      <c r="AT417" s="229" t="s">
        <v>177</v>
      </c>
      <c r="AU417" s="229" t="s">
        <v>89</v>
      </c>
      <c r="AY417" s="18" t="s">
        <v>174</v>
      </c>
      <c r="BE417" s="230">
        <f>IF(N417="základní",J417,0)</f>
        <v>0</v>
      </c>
      <c r="BF417" s="230">
        <f>IF(N417="snížená",J417,0)</f>
        <v>0</v>
      </c>
      <c r="BG417" s="230">
        <f>IF(N417="zákl. přenesená",J417,0)</f>
        <v>0</v>
      </c>
      <c r="BH417" s="230">
        <f>IF(N417="sníž. přenesená",J417,0)</f>
        <v>0</v>
      </c>
      <c r="BI417" s="230">
        <f>IF(N417="nulová",J417,0)</f>
        <v>0</v>
      </c>
      <c r="BJ417" s="18" t="s">
        <v>89</v>
      </c>
      <c r="BK417" s="230">
        <f>ROUND(I417*H417,2)</f>
        <v>0</v>
      </c>
      <c r="BL417" s="18" t="s">
        <v>253</v>
      </c>
      <c r="BM417" s="229" t="s">
        <v>775</v>
      </c>
    </row>
    <row r="418" s="2" customFormat="1" ht="24.15" customHeight="1">
      <c r="A418" s="39"/>
      <c r="B418" s="40"/>
      <c r="C418" s="217" t="s">
        <v>776</v>
      </c>
      <c r="D418" s="217" t="s">
        <v>177</v>
      </c>
      <c r="E418" s="218" t="s">
        <v>777</v>
      </c>
      <c r="F418" s="219" t="s">
        <v>778</v>
      </c>
      <c r="G418" s="220" t="s">
        <v>572</v>
      </c>
      <c r="H418" s="221">
        <v>1</v>
      </c>
      <c r="I418" s="222"/>
      <c r="J418" s="223">
        <f>ROUND(I418*H418,2)</f>
        <v>0</v>
      </c>
      <c r="K418" s="224"/>
      <c r="L418" s="45"/>
      <c r="M418" s="225" t="s">
        <v>1</v>
      </c>
      <c r="N418" s="226" t="s">
        <v>42</v>
      </c>
      <c r="O418" s="92"/>
      <c r="P418" s="227">
        <f>O418*H418</f>
        <v>0</v>
      </c>
      <c r="Q418" s="227">
        <v>0.0015900000000000001</v>
      </c>
      <c r="R418" s="227">
        <f>Q418*H418</f>
        <v>0.0015900000000000001</v>
      </c>
      <c r="S418" s="227">
        <v>0</v>
      </c>
      <c r="T418" s="228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29" t="s">
        <v>253</v>
      </c>
      <c r="AT418" s="229" t="s">
        <v>177</v>
      </c>
      <c r="AU418" s="229" t="s">
        <v>89</v>
      </c>
      <c r="AY418" s="18" t="s">
        <v>174</v>
      </c>
      <c r="BE418" s="230">
        <f>IF(N418="základní",J418,0)</f>
        <v>0</v>
      </c>
      <c r="BF418" s="230">
        <f>IF(N418="snížená",J418,0)</f>
        <v>0</v>
      </c>
      <c r="BG418" s="230">
        <f>IF(N418="zákl. přenesená",J418,0)</f>
        <v>0</v>
      </c>
      <c r="BH418" s="230">
        <f>IF(N418="sníž. přenesená",J418,0)</f>
        <v>0</v>
      </c>
      <c r="BI418" s="230">
        <f>IF(N418="nulová",J418,0)</f>
        <v>0</v>
      </c>
      <c r="BJ418" s="18" t="s">
        <v>89</v>
      </c>
      <c r="BK418" s="230">
        <f>ROUND(I418*H418,2)</f>
        <v>0</v>
      </c>
      <c r="BL418" s="18" t="s">
        <v>253</v>
      </c>
      <c r="BM418" s="229" t="s">
        <v>779</v>
      </c>
    </row>
    <row r="419" s="2" customFormat="1" ht="33" customHeight="1">
      <c r="A419" s="39"/>
      <c r="B419" s="40"/>
      <c r="C419" s="217" t="s">
        <v>780</v>
      </c>
      <c r="D419" s="217" t="s">
        <v>177</v>
      </c>
      <c r="E419" s="218" t="s">
        <v>781</v>
      </c>
      <c r="F419" s="219" t="s">
        <v>782</v>
      </c>
      <c r="G419" s="220" t="s">
        <v>572</v>
      </c>
      <c r="H419" s="221">
        <v>1</v>
      </c>
      <c r="I419" s="222"/>
      <c r="J419" s="223">
        <f>ROUND(I419*H419,2)</f>
        <v>0</v>
      </c>
      <c r="K419" s="224"/>
      <c r="L419" s="45"/>
      <c r="M419" s="225" t="s">
        <v>1</v>
      </c>
      <c r="N419" s="226" t="s">
        <v>42</v>
      </c>
      <c r="O419" s="92"/>
      <c r="P419" s="227">
        <f>O419*H419</f>
        <v>0</v>
      </c>
      <c r="Q419" s="227">
        <v>0.0015900000000000001</v>
      </c>
      <c r="R419" s="227">
        <f>Q419*H419</f>
        <v>0.0015900000000000001</v>
      </c>
      <c r="S419" s="227">
        <v>0</v>
      </c>
      <c r="T419" s="228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29" t="s">
        <v>253</v>
      </c>
      <c r="AT419" s="229" t="s">
        <v>177</v>
      </c>
      <c r="AU419" s="229" t="s">
        <v>89</v>
      </c>
      <c r="AY419" s="18" t="s">
        <v>174</v>
      </c>
      <c r="BE419" s="230">
        <f>IF(N419="základní",J419,0)</f>
        <v>0</v>
      </c>
      <c r="BF419" s="230">
        <f>IF(N419="snížená",J419,0)</f>
        <v>0</v>
      </c>
      <c r="BG419" s="230">
        <f>IF(N419="zákl. přenesená",J419,0)</f>
        <v>0</v>
      </c>
      <c r="BH419" s="230">
        <f>IF(N419="sníž. přenesená",J419,0)</f>
        <v>0</v>
      </c>
      <c r="BI419" s="230">
        <f>IF(N419="nulová",J419,0)</f>
        <v>0</v>
      </c>
      <c r="BJ419" s="18" t="s">
        <v>89</v>
      </c>
      <c r="BK419" s="230">
        <f>ROUND(I419*H419,2)</f>
        <v>0</v>
      </c>
      <c r="BL419" s="18" t="s">
        <v>253</v>
      </c>
      <c r="BM419" s="229" t="s">
        <v>783</v>
      </c>
    </row>
    <row r="420" s="2" customFormat="1" ht="33" customHeight="1">
      <c r="A420" s="39"/>
      <c r="B420" s="40"/>
      <c r="C420" s="217" t="s">
        <v>784</v>
      </c>
      <c r="D420" s="217" t="s">
        <v>177</v>
      </c>
      <c r="E420" s="218" t="s">
        <v>785</v>
      </c>
      <c r="F420" s="219" t="s">
        <v>786</v>
      </c>
      <c r="G420" s="220" t="s">
        <v>572</v>
      </c>
      <c r="H420" s="221">
        <v>1</v>
      </c>
      <c r="I420" s="222"/>
      <c r="J420" s="223">
        <f>ROUND(I420*H420,2)</f>
        <v>0</v>
      </c>
      <c r="K420" s="224"/>
      <c r="L420" s="45"/>
      <c r="M420" s="225" t="s">
        <v>1</v>
      </c>
      <c r="N420" s="226" t="s">
        <v>42</v>
      </c>
      <c r="O420" s="92"/>
      <c r="P420" s="227">
        <f>O420*H420</f>
        <v>0</v>
      </c>
      <c r="Q420" s="227">
        <v>0.0015900000000000001</v>
      </c>
      <c r="R420" s="227">
        <f>Q420*H420</f>
        <v>0.0015900000000000001</v>
      </c>
      <c r="S420" s="227">
        <v>0</v>
      </c>
      <c r="T420" s="228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29" t="s">
        <v>253</v>
      </c>
      <c r="AT420" s="229" t="s">
        <v>177</v>
      </c>
      <c r="AU420" s="229" t="s">
        <v>89</v>
      </c>
      <c r="AY420" s="18" t="s">
        <v>174</v>
      </c>
      <c r="BE420" s="230">
        <f>IF(N420="základní",J420,0)</f>
        <v>0</v>
      </c>
      <c r="BF420" s="230">
        <f>IF(N420="snížená",J420,0)</f>
        <v>0</v>
      </c>
      <c r="BG420" s="230">
        <f>IF(N420="zákl. přenesená",J420,0)</f>
        <v>0</v>
      </c>
      <c r="BH420" s="230">
        <f>IF(N420="sníž. přenesená",J420,0)</f>
        <v>0</v>
      </c>
      <c r="BI420" s="230">
        <f>IF(N420="nulová",J420,0)</f>
        <v>0</v>
      </c>
      <c r="BJ420" s="18" t="s">
        <v>89</v>
      </c>
      <c r="BK420" s="230">
        <f>ROUND(I420*H420,2)</f>
        <v>0</v>
      </c>
      <c r="BL420" s="18" t="s">
        <v>253</v>
      </c>
      <c r="BM420" s="229" t="s">
        <v>787</v>
      </c>
    </row>
    <row r="421" s="2" customFormat="1" ht="33" customHeight="1">
      <c r="A421" s="39"/>
      <c r="B421" s="40"/>
      <c r="C421" s="217" t="s">
        <v>788</v>
      </c>
      <c r="D421" s="217" t="s">
        <v>177</v>
      </c>
      <c r="E421" s="218" t="s">
        <v>789</v>
      </c>
      <c r="F421" s="219" t="s">
        <v>790</v>
      </c>
      <c r="G421" s="220" t="s">
        <v>572</v>
      </c>
      <c r="H421" s="221">
        <v>1</v>
      </c>
      <c r="I421" s="222"/>
      <c r="J421" s="223">
        <f>ROUND(I421*H421,2)</f>
        <v>0</v>
      </c>
      <c r="K421" s="224"/>
      <c r="L421" s="45"/>
      <c r="M421" s="225" t="s">
        <v>1</v>
      </c>
      <c r="N421" s="226" t="s">
        <v>42</v>
      </c>
      <c r="O421" s="92"/>
      <c r="P421" s="227">
        <f>O421*H421</f>
        <v>0</v>
      </c>
      <c r="Q421" s="227">
        <v>0.0015900000000000001</v>
      </c>
      <c r="R421" s="227">
        <f>Q421*H421</f>
        <v>0.0015900000000000001</v>
      </c>
      <c r="S421" s="227">
        <v>0</v>
      </c>
      <c r="T421" s="228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29" t="s">
        <v>253</v>
      </c>
      <c r="AT421" s="229" t="s">
        <v>177</v>
      </c>
      <c r="AU421" s="229" t="s">
        <v>89</v>
      </c>
      <c r="AY421" s="18" t="s">
        <v>174</v>
      </c>
      <c r="BE421" s="230">
        <f>IF(N421="základní",J421,0)</f>
        <v>0</v>
      </c>
      <c r="BF421" s="230">
        <f>IF(N421="snížená",J421,0)</f>
        <v>0</v>
      </c>
      <c r="BG421" s="230">
        <f>IF(N421="zákl. přenesená",J421,0)</f>
        <v>0</v>
      </c>
      <c r="BH421" s="230">
        <f>IF(N421="sníž. přenesená",J421,0)</f>
        <v>0</v>
      </c>
      <c r="BI421" s="230">
        <f>IF(N421="nulová",J421,0)</f>
        <v>0</v>
      </c>
      <c r="BJ421" s="18" t="s">
        <v>89</v>
      </c>
      <c r="BK421" s="230">
        <f>ROUND(I421*H421,2)</f>
        <v>0</v>
      </c>
      <c r="BL421" s="18" t="s">
        <v>253</v>
      </c>
      <c r="BM421" s="229" t="s">
        <v>791</v>
      </c>
    </row>
    <row r="422" s="2" customFormat="1" ht="33" customHeight="1">
      <c r="A422" s="39"/>
      <c r="B422" s="40"/>
      <c r="C422" s="217" t="s">
        <v>792</v>
      </c>
      <c r="D422" s="217" t="s">
        <v>177</v>
      </c>
      <c r="E422" s="218" t="s">
        <v>793</v>
      </c>
      <c r="F422" s="219" t="s">
        <v>794</v>
      </c>
      <c r="G422" s="220" t="s">
        <v>572</v>
      </c>
      <c r="H422" s="221">
        <v>1</v>
      </c>
      <c r="I422" s="222"/>
      <c r="J422" s="223">
        <f>ROUND(I422*H422,2)</f>
        <v>0</v>
      </c>
      <c r="K422" s="224"/>
      <c r="L422" s="45"/>
      <c r="M422" s="225" t="s">
        <v>1</v>
      </c>
      <c r="N422" s="226" t="s">
        <v>42</v>
      </c>
      <c r="O422" s="92"/>
      <c r="P422" s="227">
        <f>O422*H422</f>
        <v>0</v>
      </c>
      <c r="Q422" s="227">
        <v>0.0015900000000000001</v>
      </c>
      <c r="R422" s="227">
        <f>Q422*H422</f>
        <v>0.0015900000000000001</v>
      </c>
      <c r="S422" s="227">
        <v>0</v>
      </c>
      <c r="T422" s="228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29" t="s">
        <v>253</v>
      </c>
      <c r="AT422" s="229" t="s">
        <v>177</v>
      </c>
      <c r="AU422" s="229" t="s">
        <v>89</v>
      </c>
      <c r="AY422" s="18" t="s">
        <v>174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8" t="s">
        <v>89</v>
      </c>
      <c r="BK422" s="230">
        <f>ROUND(I422*H422,2)</f>
        <v>0</v>
      </c>
      <c r="BL422" s="18" t="s">
        <v>253</v>
      </c>
      <c r="BM422" s="229" t="s">
        <v>795</v>
      </c>
    </row>
    <row r="423" s="2" customFormat="1" ht="33" customHeight="1">
      <c r="A423" s="39"/>
      <c r="B423" s="40"/>
      <c r="C423" s="217" t="s">
        <v>796</v>
      </c>
      <c r="D423" s="217" t="s">
        <v>177</v>
      </c>
      <c r="E423" s="218" t="s">
        <v>797</v>
      </c>
      <c r="F423" s="219" t="s">
        <v>798</v>
      </c>
      <c r="G423" s="220" t="s">
        <v>572</v>
      </c>
      <c r="H423" s="221">
        <v>1</v>
      </c>
      <c r="I423" s="222"/>
      <c r="J423" s="223">
        <f>ROUND(I423*H423,2)</f>
        <v>0</v>
      </c>
      <c r="K423" s="224"/>
      <c r="L423" s="45"/>
      <c r="M423" s="225" t="s">
        <v>1</v>
      </c>
      <c r="N423" s="226" t="s">
        <v>42</v>
      </c>
      <c r="O423" s="92"/>
      <c r="P423" s="227">
        <f>O423*H423</f>
        <v>0</v>
      </c>
      <c r="Q423" s="227">
        <v>0.0015900000000000001</v>
      </c>
      <c r="R423" s="227">
        <f>Q423*H423</f>
        <v>0.0015900000000000001</v>
      </c>
      <c r="S423" s="227">
        <v>0</v>
      </c>
      <c r="T423" s="228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29" t="s">
        <v>253</v>
      </c>
      <c r="AT423" s="229" t="s">
        <v>177</v>
      </c>
      <c r="AU423" s="229" t="s">
        <v>89</v>
      </c>
      <c r="AY423" s="18" t="s">
        <v>174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8" t="s">
        <v>89</v>
      </c>
      <c r="BK423" s="230">
        <f>ROUND(I423*H423,2)</f>
        <v>0</v>
      </c>
      <c r="BL423" s="18" t="s">
        <v>253</v>
      </c>
      <c r="BM423" s="229" t="s">
        <v>799</v>
      </c>
    </row>
    <row r="424" s="2" customFormat="1" ht="24.15" customHeight="1">
      <c r="A424" s="39"/>
      <c r="B424" s="40"/>
      <c r="C424" s="217" t="s">
        <v>800</v>
      </c>
      <c r="D424" s="217" t="s">
        <v>177</v>
      </c>
      <c r="E424" s="218" t="s">
        <v>801</v>
      </c>
      <c r="F424" s="219" t="s">
        <v>802</v>
      </c>
      <c r="G424" s="220" t="s">
        <v>507</v>
      </c>
      <c r="H424" s="286"/>
      <c r="I424" s="222"/>
      <c r="J424" s="223">
        <f>ROUND(I424*H424,2)</f>
        <v>0</v>
      </c>
      <c r="K424" s="224"/>
      <c r="L424" s="45"/>
      <c r="M424" s="225" t="s">
        <v>1</v>
      </c>
      <c r="N424" s="226" t="s">
        <v>42</v>
      </c>
      <c r="O424" s="92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29" t="s">
        <v>253</v>
      </c>
      <c r="AT424" s="229" t="s">
        <v>177</v>
      </c>
      <c r="AU424" s="229" t="s">
        <v>89</v>
      </c>
      <c r="AY424" s="18" t="s">
        <v>174</v>
      </c>
      <c r="BE424" s="230">
        <f>IF(N424="základní",J424,0)</f>
        <v>0</v>
      </c>
      <c r="BF424" s="230">
        <f>IF(N424="snížená",J424,0)</f>
        <v>0</v>
      </c>
      <c r="BG424" s="230">
        <f>IF(N424="zákl. přenesená",J424,0)</f>
        <v>0</v>
      </c>
      <c r="BH424" s="230">
        <f>IF(N424="sníž. přenesená",J424,0)</f>
        <v>0</v>
      </c>
      <c r="BI424" s="230">
        <f>IF(N424="nulová",J424,0)</f>
        <v>0</v>
      </c>
      <c r="BJ424" s="18" t="s">
        <v>89</v>
      </c>
      <c r="BK424" s="230">
        <f>ROUND(I424*H424,2)</f>
        <v>0</v>
      </c>
      <c r="BL424" s="18" t="s">
        <v>253</v>
      </c>
      <c r="BM424" s="229" t="s">
        <v>803</v>
      </c>
    </row>
    <row r="425" s="12" customFormat="1" ht="22.8" customHeight="1">
      <c r="A425" s="12"/>
      <c r="B425" s="201"/>
      <c r="C425" s="202"/>
      <c r="D425" s="203" t="s">
        <v>75</v>
      </c>
      <c r="E425" s="215" t="s">
        <v>804</v>
      </c>
      <c r="F425" s="215" t="s">
        <v>805</v>
      </c>
      <c r="G425" s="202"/>
      <c r="H425" s="202"/>
      <c r="I425" s="205"/>
      <c r="J425" s="216">
        <f>BK425</f>
        <v>0</v>
      </c>
      <c r="K425" s="202"/>
      <c r="L425" s="207"/>
      <c r="M425" s="208"/>
      <c r="N425" s="209"/>
      <c r="O425" s="209"/>
      <c r="P425" s="210">
        <f>SUM(P426:P434)</f>
        <v>0</v>
      </c>
      <c r="Q425" s="209"/>
      <c r="R425" s="210">
        <f>SUM(R426:R434)</f>
        <v>0.002013</v>
      </c>
      <c r="S425" s="209"/>
      <c r="T425" s="211">
        <f>SUM(T426:T434)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12" t="s">
        <v>89</v>
      </c>
      <c r="AT425" s="213" t="s">
        <v>75</v>
      </c>
      <c r="AU425" s="213" t="s">
        <v>84</v>
      </c>
      <c r="AY425" s="212" t="s">
        <v>174</v>
      </c>
      <c r="BK425" s="214">
        <f>SUM(BK426:BK434)</f>
        <v>0</v>
      </c>
    </row>
    <row r="426" s="2" customFormat="1" ht="37.8" customHeight="1">
      <c r="A426" s="39"/>
      <c r="B426" s="40"/>
      <c r="C426" s="217" t="s">
        <v>806</v>
      </c>
      <c r="D426" s="217" t="s">
        <v>177</v>
      </c>
      <c r="E426" s="218" t="s">
        <v>807</v>
      </c>
      <c r="F426" s="219" t="s">
        <v>808</v>
      </c>
      <c r="G426" s="220" t="s">
        <v>180</v>
      </c>
      <c r="H426" s="221">
        <v>11</v>
      </c>
      <c r="I426" s="222"/>
      <c r="J426" s="223">
        <f>ROUND(I426*H426,2)</f>
        <v>0</v>
      </c>
      <c r="K426" s="224"/>
      <c r="L426" s="45"/>
      <c r="M426" s="225" t="s">
        <v>1</v>
      </c>
      <c r="N426" s="226" t="s">
        <v>42</v>
      </c>
      <c r="O426" s="92"/>
      <c r="P426" s="227">
        <f>O426*H426</f>
        <v>0</v>
      </c>
      <c r="Q426" s="227">
        <v>0</v>
      </c>
      <c r="R426" s="227">
        <f>Q426*H426</f>
        <v>0</v>
      </c>
      <c r="S426" s="227">
        <v>0</v>
      </c>
      <c r="T426" s="228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29" t="s">
        <v>253</v>
      </c>
      <c r="AT426" s="229" t="s">
        <v>177</v>
      </c>
      <c r="AU426" s="229" t="s">
        <v>89</v>
      </c>
      <c r="AY426" s="18" t="s">
        <v>174</v>
      </c>
      <c r="BE426" s="230">
        <f>IF(N426="základní",J426,0)</f>
        <v>0</v>
      </c>
      <c r="BF426" s="230">
        <f>IF(N426="snížená",J426,0)</f>
        <v>0</v>
      </c>
      <c r="BG426" s="230">
        <f>IF(N426="zákl. přenesená",J426,0)</f>
        <v>0</v>
      </c>
      <c r="BH426" s="230">
        <f>IF(N426="sníž. přenesená",J426,0)</f>
        <v>0</v>
      </c>
      <c r="BI426" s="230">
        <f>IF(N426="nulová",J426,0)</f>
        <v>0</v>
      </c>
      <c r="BJ426" s="18" t="s">
        <v>89</v>
      </c>
      <c r="BK426" s="230">
        <f>ROUND(I426*H426,2)</f>
        <v>0</v>
      </c>
      <c r="BL426" s="18" t="s">
        <v>253</v>
      </c>
      <c r="BM426" s="229" t="s">
        <v>809</v>
      </c>
    </row>
    <row r="427" s="13" customFormat="1">
      <c r="A427" s="13"/>
      <c r="B427" s="231"/>
      <c r="C427" s="232"/>
      <c r="D427" s="233" t="s">
        <v>183</v>
      </c>
      <c r="E427" s="234" t="s">
        <v>1</v>
      </c>
      <c r="F427" s="235" t="s">
        <v>810</v>
      </c>
      <c r="G427" s="232"/>
      <c r="H427" s="236">
        <v>11</v>
      </c>
      <c r="I427" s="237"/>
      <c r="J427" s="232"/>
      <c r="K427" s="232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183</v>
      </c>
      <c r="AU427" s="242" t="s">
        <v>89</v>
      </c>
      <c r="AV427" s="13" t="s">
        <v>89</v>
      </c>
      <c r="AW427" s="13" t="s">
        <v>32</v>
      </c>
      <c r="AX427" s="13" t="s">
        <v>84</v>
      </c>
      <c r="AY427" s="242" t="s">
        <v>174</v>
      </c>
    </row>
    <row r="428" s="2" customFormat="1" ht="37.8" customHeight="1">
      <c r="A428" s="39"/>
      <c r="B428" s="40"/>
      <c r="C428" s="243" t="s">
        <v>811</v>
      </c>
      <c r="D428" s="243" t="s">
        <v>191</v>
      </c>
      <c r="E428" s="244" t="s">
        <v>812</v>
      </c>
      <c r="F428" s="245" t="s">
        <v>813</v>
      </c>
      <c r="G428" s="246" t="s">
        <v>180</v>
      </c>
      <c r="H428" s="247">
        <v>6.0499999999999998</v>
      </c>
      <c r="I428" s="248"/>
      <c r="J428" s="249">
        <f>ROUND(I428*H428,2)</f>
        <v>0</v>
      </c>
      <c r="K428" s="250"/>
      <c r="L428" s="251"/>
      <c r="M428" s="252" t="s">
        <v>1</v>
      </c>
      <c r="N428" s="253" t="s">
        <v>42</v>
      </c>
      <c r="O428" s="92"/>
      <c r="P428" s="227">
        <f>O428*H428</f>
        <v>0</v>
      </c>
      <c r="Q428" s="227">
        <v>0.00018000000000000001</v>
      </c>
      <c r="R428" s="227">
        <f>Q428*H428</f>
        <v>0.0010890000000000001</v>
      </c>
      <c r="S428" s="227">
        <v>0</v>
      </c>
      <c r="T428" s="228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29" t="s">
        <v>351</v>
      </c>
      <c r="AT428" s="229" t="s">
        <v>191</v>
      </c>
      <c r="AU428" s="229" t="s">
        <v>89</v>
      </c>
      <c r="AY428" s="18" t="s">
        <v>174</v>
      </c>
      <c r="BE428" s="230">
        <f>IF(N428="základní",J428,0)</f>
        <v>0</v>
      </c>
      <c r="BF428" s="230">
        <f>IF(N428="snížená",J428,0)</f>
        <v>0</v>
      </c>
      <c r="BG428" s="230">
        <f>IF(N428="zákl. přenesená",J428,0)</f>
        <v>0</v>
      </c>
      <c r="BH428" s="230">
        <f>IF(N428="sníž. přenesená",J428,0)</f>
        <v>0</v>
      </c>
      <c r="BI428" s="230">
        <f>IF(N428="nulová",J428,0)</f>
        <v>0</v>
      </c>
      <c r="BJ428" s="18" t="s">
        <v>89</v>
      </c>
      <c r="BK428" s="230">
        <f>ROUND(I428*H428,2)</f>
        <v>0</v>
      </c>
      <c r="BL428" s="18" t="s">
        <v>253</v>
      </c>
      <c r="BM428" s="229" t="s">
        <v>814</v>
      </c>
    </row>
    <row r="429" s="13" customFormat="1">
      <c r="A429" s="13"/>
      <c r="B429" s="231"/>
      <c r="C429" s="232"/>
      <c r="D429" s="233" t="s">
        <v>183</v>
      </c>
      <c r="E429" s="234" t="s">
        <v>1</v>
      </c>
      <c r="F429" s="235" t="s">
        <v>129</v>
      </c>
      <c r="G429" s="232"/>
      <c r="H429" s="236">
        <v>5.5</v>
      </c>
      <c r="I429" s="237"/>
      <c r="J429" s="232"/>
      <c r="K429" s="232"/>
      <c r="L429" s="238"/>
      <c r="M429" s="239"/>
      <c r="N429" s="240"/>
      <c r="O429" s="240"/>
      <c r="P429" s="240"/>
      <c r="Q429" s="240"/>
      <c r="R429" s="240"/>
      <c r="S429" s="240"/>
      <c r="T429" s="24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2" t="s">
        <v>183</v>
      </c>
      <c r="AU429" s="242" t="s">
        <v>89</v>
      </c>
      <c r="AV429" s="13" t="s">
        <v>89</v>
      </c>
      <c r="AW429" s="13" t="s">
        <v>32</v>
      </c>
      <c r="AX429" s="13" t="s">
        <v>76</v>
      </c>
      <c r="AY429" s="242" t="s">
        <v>174</v>
      </c>
    </row>
    <row r="430" s="13" customFormat="1">
      <c r="A430" s="13"/>
      <c r="B430" s="231"/>
      <c r="C430" s="232"/>
      <c r="D430" s="233" t="s">
        <v>183</v>
      </c>
      <c r="E430" s="234" t="s">
        <v>1</v>
      </c>
      <c r="F430" s="235" t="s">
        <v>486</v>
      </c>
      <c r="G430" s="232"/>
      <c r="H430" s="236">
        <v>6.0499999999999998</v>
      </c>
      <c r="I430" s="237"/>
      <c r="J430" s="232"/>
      <c r="K430" s="232"/>
      <c r="L430" s="238"/>
      <c r="M430" s="239"/>
      <c r="N430" s="240"/>
      <c r="O430" s="240"/>
      <c r="P430" s="240"/>
      <c r="Q430" s="240"/>
      <c r="R430" s="240"/>
      <c r="S430" s="240"/>
      <c r="T430" s="24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2" t="s">
        <v>183</v>
      </c>
      <c r="AU430" s="242" t="s">
        <v>89</v>
      </c>
      <c r="AV430" s="13" t="s">
        <v>89</v>
      </c>
      <c r="AW430" s="13" t="s">
        <v>32</v>
      </c>
      <c r="AX430" s="13" t="s">
        <v>84</v>
      </c>
      <c r="AY430" s="242" t="s">
        <v>174</v>
      </c>
    </row>
    <row r="431" s="2" customFormat="1" ht="24.15" customHeight="1">
      <c r="A431" s="39"/>
      <c r="B431" s="40"/>
      <c r="C431" s="243" t="s">
        <v>815</v>
      </c>
      <c r="D431" s="243" t="s">
        <v>191</v>
      </c>
      <c r="E431" s="244" t="s">
        <v>816</v>
      </c>
      <c r="F431" s="245" t="s">
        <v>817</v>
      </c>
      <c r="G431" s="246" t="s">
        <v>180</v>
      </c>
      <c r="H431" s="247">
        <v>5.7750000000000004</v>
      </c>
      <c r="I431" s="248"/>
      <c r="J431" s="249">
        <f>ROUND(I431*H431,2)</f>
        <v>0</v>
      </c>
      <c r="K431" s="250"/>
      <c r="L431" s="251"/>
      <c r="M431" s="252" t="s">
        <v>1</v>
      </c>
      <c r="N431" s="253" t="s">
        <v>42</v>
      </c>
      <c r="O431" s="92"/>
      <c r="P431" s="227">
        <f>O431*H431</f>
        <v>0</v>
      </c>
      <c r="Q431" s="227">
        <v>0.00016000000000000001</v>
      </c>
      <c r="R431" s="227">
        <f>Q431*H431</f>
        <v>0.00092400000000000013</v>
      </c>
      <c r="S431" s="227">
        <v>0</v>
      </c>
      <c r="T431" s="228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29" t="s">
        <v>351</v>
      </c>
      <c r="AT431" s="229" t="s">
        <v>191</v>
      </c>
      <c r="AU431" s="229" t="s">
        <v>89</v>
      </c>
      <c r="AY431" s="18" t="s">
        <v>174</v>
      </c>
      <c r="BE431" s="230">
        <f>IF(N431="základní",J431,0)</f>
        <v>0</v>
      </c>
      <c r="BF431" s="230">
        <f>IF(N431="snížená",J431,0)</f>
        <v>0</v>
      </c>
      <c r="BG431" s="230">
        <f>IF(N431="zákl. přenesená",J431,0)</f>
        <v>0</v>
      </c>
      <c r="BH431" s="230">
        <f>IF(N431="sníž. přenesená",J431,0)</f>
        <v>0</v>
      </c>
      <c r="BI431" s="230">
        <f>IF(N431="nulová",J431,0)</f>
        <v>0</v>
      </c>
      <c r="BJ431" s="18" t="s">
        <v>89</v>
      </c>
      <c r="BK431" s="230">
        <f>ROUND(I431*H431,2)</f>
        <v>0</v>
      </c>
      <c r="BL431" s="18" t="s">
        <v>253</v>
      </c>
      <c r="BM431" s="229" t="s">
        <v>818</v>
      </c>
    </row>
    <row r="432" s="13" customFormat="1">
      <c r="A432" s="13"/>
      <c r="B432" s="231"/>
      <c r="C432" s="232"/>
      <c r="D432" s="233" t="s">
        <v>183</v>
      </c>
      <c r="E432" s="234" t="s">
        <v>1</v>
      </c>
      <c r="F432" s="235" t="s">
        <v>129</v>
      </c>
      <c r="G432" s="232"/>
      <c r="H432" s="236">
        <v>5.5</v>
      </c>
      <c r="I432" s="237"/>
      <c r="J432" s="232"/>
      <c r="K432" s="232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183</v>
      </c>
      <c r="AU432" s="242" t="s">
        <v>89</v>
      </c>
      <c r="AV432" s="13" t="s">
        <v>89</v>
      </c>
      <c r="AW432" s="13" t="s">
        <v>32</v>
      </c>
      <c r="AX432" s="13" t="s">
        <v>76</v>
      </c>
      <c r="AY432" s="242" t="s">
        <v>174</v>
      </c>
    </row>
    <row r="433" s="13" customFormat="1">
      <c r="A433" s="13"/>
      <c r="B433" s="231"/>
      <c r="C433" s="232"/>
      <c r="D433" s="233" t="s">
        <v>183</v>
      </c>
      <c r="E433" s="234" t="s">
        <v>1</v>
      </c>
      <c r="F433" s="235" t="s">
        <v>196</v>
      </c>
      <c r="G433" s="232"/>
      <c r="H433" s="236">
        <v>5.7750000000000004</v>
      </c>
      <c r="I433" s="237"/>
      <c r="J433" s="232"/>
      <c r="K433" s="232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183</v>
      </c>
      <c r="AU433" s="242" t="s">
        <v>89</v>
      </c>
      <c r="AV433" s="13" t="s">
        <v>89</v>
      </c>
      <c r="AW433" s="13" t="s">
        <v>32</v>
      </c>
      <c r="AX433" s="13" t="s">
        <v>84</v>
      </c>
      <c r="AY433" s="242" t="s">
        <v>174</v>
      </c>
    </row>
    <row r="434" s="2" customFormat="1" ht="24.15" customHeight="1">
      <c r="A434" s="39"/>
      <c r="B434" s="40"/>
      <c r="C434" s="217" t="s">
        <v>819</v>
      </c>
      <c r="D434" s="217" t="s">
        <v>177</v>
      </c>
      <c r="E434" s="218" t="s">
        <v>820</v>
      </c>
      <c r="F434" s="219" t="s">
        <v>821</v>
      </c>
      <c r="G434" s="220" t="s">
        <v>507</v>
      </c>
      <c r="H434" s="286"/>
      <c r="I434" s="222"/>
      <c r="J434" s="223">
        <f>ROUND(I434*H434,2)</f>
        <v>0</v>
      </c>
      <c r="K434" s="224"/>
      <c r="L434" s="45"/>
      <c r="M434" s="225" t="s">
        <v>1</v>
      </c>
      <c r="N434" s="226" t="s">
        <v>42</v>
      </c>
      <c r="O434" s="92"/>
      <c r="P434" s="227">
        <f>O434*H434</f>
        <v>0</v>
      </c>
      <c r="Q434" s="227">
        <v>0</v>
      </c>
      <c r="R434" s="227">
        <f>Q434*H434</f>
        <v>0</v>
      </c>
      <c r="S434" s="227">
        <v>0</v>
      </c>
      <c r="T434" s="228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29" t="s">
        <v>253</v>
      </c>
      <c r="AT434" s="229" t="s">
        <v>177</v>
      </c>
      <c r="AU434" s="229" t="s">
        <v>89</v>
      </c>
      <c r="AY434" s="18" t="s">
        <v>174</v>
      </c>
      <c r="BE434" s="230">
        <f>IF(N434="základní",J434,0)</f>
        <v>0</v>
      </c>
      <c r="BF434" s="230">
        <f>IF(N434="snížená",J434,0)</f>
        <v>0</v>
      </c>
      <c r="BG434" s="230">
        <f>IF(N434="zákl. přenesená",J434,0)</f>
        <v>0</v>
      </c>
      <c r="BH434" s="230">
        <f>IF(N434="sníž. přenesená",J434,0)</f>
        <v>0</v>
      </c>
      <c r="BI434" s="230">
        <f>IF(N434="nulová",J434,0)</f>
        <v>0</v>
      </c>
      <c r="BJ434" s="18" t="s">
        <v>89</v>
      </c>
      <c r="BK434" s="230">
        <f>ROUND(I434*H434,2)</f>
        <v>0</v>
      </c>
      <c r="BL434" s="18" t="s">
        <v>253</v>
      </c>
      <c r="BM434" s="229" t="s">
        <v>822</v>
      </c>
    </row>
    <row r="435" s="12" customFormat="1" ht="22.8" customHeight="1">
      <c r="A435" s="12"/>
      <c r="B435" s="201"/>
      <c r="C435" s="202"/>
      <c r="D435" s="203" t="s">
        <v>75</v>
      </c>
      <c r="E435" s="215" t="s">
        <v>823</v>
      </c>
      <c r="F435" s="215" t="s">
        <v>824</v>
      </c>
      <c r="G435" s="202"/>
      <c r="H435" s="202"/>
      <c r="I435" s="205"/>
      <c r="J435" s="216">
        <f>BK435</f>
        <v>0</v>
      </c>
      <c r="K435" s="202"/>
      <c r="L435" s="207"/>
      <c r="M435" s="208"/>
      <c r="N435" s="209"/>
      <c r="O435" s="209"/>
      <c r="P435" s="210">
        <f>SUM(P436:P457)</f>
        <v>0</v>
      </c>
      <c r="Q435" s="209"/>
      <c r="R435" s="210">
        <f>SUM(R436:R457)</f>
        <v>0.022199999999999998</v>
      </c>
      <c r="S435" s="209"/>
      <c r="T435" s="211">
        <f>SUM(T436:T457)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12" t="s">
        <v>89</v>
      </c>
      <c r="AT435" s="213" t="s">
        <v>75</v>
      </c>
      <c r="AU435" s="213" t="s">
        <v>84</v>
      </c>
      <c r="AY435" s="212" t="s">
        <v>174</v>
      </c>
      <c r="BK435" s="214">
        <f>SUM(BK436:BK457)</f>
        <v>0</v>
      </c>
    </row>
    <row r="436" s="2" customFormat="1" ht="24.15" customHeight="1">
      <c r="A436" s="39"/>
      <c r="B436" s="40"/>
      <c r="C436" s="217" t="s">
        <v>825</v>
      </c>
      <c r="D436" s="217" t="s">
        <v>177</v>
      </c>
      <c r="E436" s="218" t="s">
        <v>826</v>
      </c>
      <c r="F436" s="219" t="s">
        <v>827</v>
      </c>
      <c r="G436" s="220" t="s">
        <v>572</v>
      </c>
      <c r="H436" s="221">
        <v>1</v>
      </c>
      <c r="I436" s="222"/>
      <c r="J436" s="223">
        <f>ROUND(I436*H436,2)</f>
        <v>0</v>
      </c>
      <c r="K436" s="224"/>
      <c r="L436" s="45"/>
      <c r="M436" s="225" t="s">
        <v>1</v>
      </c>
      <c r="N436" s="226" t="s">
        <v>42</v>
      </c>
      <c r="O436" s="92"/>
      <c r="P436" s="227">
        <f>O436*H436</f>
        <v>0</v>
      </c>
      <c r="Q436" s="227">
        <v>0.00014999999999999999</v>
      </c>
      <c r="R436" s="227">
        <f>Q436*H436</f>
        <v>0.00014999999999999999</v>
      </c>
      <c r="S436" s="227">
        <v>0</v>
      </c>
      <c r="T436" s="228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29" t="s">
        <v>253</v>
      </c>
      <c r="AT436" s="229" t="s">
        <v>177</v>
      </c>
      <c r="AU436" s="229" t="s">
        <v>89</v>
      </c>
      <c r="AY436" s="18" t="s">
        <v>174</v>
      </c>
      <c r="BE436" s="230">
        <f>IF(N436="základní",J436,0)</f>
        <v>0</v>
      </c>
      <c r="BF436" s="230">
        <f>IF(N436="snížená",J436,0)</f>
        <v>0</v>
      </c>
      <c r="BG436" s="230">
        <f>IF(N436="zákl. přenesená",J436,0)</f>
        <v>0</v>
      </c>
      <c r="BH436" s="230">
        <f>IF(N436="sníž. přenesená",J436,0)</f>
        <v>0</v>
      </c>
      <c r="BI436" s="230">
        <f>IF(N436="nulová",J436,0)</f>
        <v>0</v>
      </c>
      <c r="BJ436" s="18" t="s">
        <v>89</v>
      </c>
      <c r="BK436" s="230">
        <f>ROUND(I436*H436,2)</f>
        <v>0</v>
      </c>
      <c r="BL436" s="18" t="s">
        <v>253</v>
      </c>
      <c r="BM436" s="229" t="s">
        <v>828</v>
      </c>
    </row>
    <row r="437" s="2" customFormat="1" ht="24.15" customHeight="1">
      <c r="A437" s="39"/>
      <c r="B437" s="40"/>
      <c r="C437" s="217" t="s">
        <v>829</v>
      </c>
      <c r="D437" s="217" t="s">
        <v>177</v>
      </c>
      <c r="E437" s="218" t="s">
        <v>830</v>
      </c>
      <c r="F437" s="219" t="s">
        <v>831</v>
      </c>
      <c r="G437" s="220" t="s">
        <v>572</v>
      </c>
      <c r="H437" s="221">
        <v>1</v>
      </c>
      <c r="I437" s="222"/>
      <c r="J437" s="223">
        <f>ROUND(I437*H437,2)</f>
        <v>0</v>
      </c>
      <c r="K437" s="224"/>
      <c r="L437" s="45"/>
      <c r="M437" s="225" t="s">
        <v>1</v>
      </c>
      <c r="N437" s="226" t="s">
        <v>42</v>
      </c>
      <c r="O437" s="92"/>
      <c r="P437" s="227">
        <f>O437*H437</f>
        <v>0</v>
      </c>
      <c r="Q437" s="227">
        <v>0.00014999999999999999</v>
      </c>
      <c r="R437" s="227">
        <f>Q437*H437</f>
        <v>0.00014999999999999999</v>
      </c>
      <c r="S437" s="227">
        <v>0</v>
      </c>
      <c r="T437" s="228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29" t="s">
        <v>253</v>
      </c>
      <c r="AT437" s="229" t="s">
        <v>177</v>
      </c>
      <c r="AU437" s="229" t="s">
        <v>89</v>
      </c>
      <c r="AY437" s="18" t="s">
        <v>174</v>
      </c>
      <c r="BE437" s="230">
        <f>IF(N437="základní",J437,0)</f>
        <v>0</v>
      </c>
      <c r="BF437" s="230">
        <f>IF(N437="snížená",J437,0)</f>
        <v>0</v>
      </c>
      <c r="BG437" s="230">
        <f>IF(N437="zákl. přenesená",J437,0)</f>
        <v>0</v>
      </c>
      <c r="BH437" s="230">
        <f>IF(N437="sníž. přenesená",J437,0)</f>
        <v>0</v>
      </c>
      <c r="BI437" s="230">
        <f>IF(N437="nulová",J437,0)</f>
        <v>0</v>
      </c>
      <c r="BJ437" s="18" t="s">
        <v>89</v>
      </c>
      <c r="BK437" s="230">
        <f>ROUND(I437*H437,2)</f>
        <v>0</v>
      </c>
      <c r="BL437" s="18" t="s">
        <v>253</v>
      </c>
      <c r="BM437" s="229" t="s">
        <v>832</v>
      </c>
    </row>
    <row r="438" s="2" customFormat="1" ht="33" customHeight="1">
      <c r="A438" s="39"/>
      <c r="B438" s="40"/>
      <c r="C438" s="217" t="s">
        <v>833</v>
      </c>
      <c r="D438" s="217" t="s">
        <v>177</v>
      </c>
      <c r="E438" s="218" t="s">
        <v>834</v>
      </c>
      <c r="F438" s="219" t="s">
        <v>835</v>
      </c>
      <c r="G438" s="220" t="s">
        <v>572</v>
      </c>
      <c r="H438" s="221">
        <v>2</v>
      </c>
      <c r="I438" s="222"/>
      <c r="J438" s="223">
        <f>ROUND(I438*H438,2)</f>
        <v>0</v>
      </c>
      <c r="K438" s="224"/>
      <c r="L438" s="45"/>
      <c r="M438" s="225" t="s">
        <v>1</v>
      </c>
      <c r="N438" s="226" t="s">
        <v>42</v>
      </c>
      <c r="O438" s="92"/>
      <c r="P438" s="227">
        <f>O438*H438</f>
        <v>0</v>
      </c>
      <c r="Q438" s="227">
        <v>0.00014999999999999999</v>
      </c>
      <c r="R438" s="227">
        <f>Q438*H438</f>
        <v>0.00029999999999999997</v>
      </c>
      <c r="S438" s="227">
        <v>0</v>
      </c>
      <c r="T438" s="228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29" t="s">
        <v>253</v>
      </c>
      <c r="AT438" s="229" t="s">
        <v>177</v>
      </c>
      <c r="AU438" s="229" t="s">
        <v>89</v>
      </c>
      <c r="AY438" s="18" t="s">
        <v>174</v>
      </c>
      <c r="BE438" s="230">
        <f>IF(N438="základní",J438,0)</f>
        <v>0</v>
      </c>
      <c r="BF438" s="230">
        <f>IF(N438="snížená",J438,0)</f>
        <v>0</v>
      </c>
      <c r="BG438" s="230">
        <f>IF(N438="zákl. přenesená",J438,0)</f>
        <v>0</v>
      </c>
      <c r="BH438" s="230">
        <f>IF(N438="sníž. přenesená",J438,0)</f>
        <v>0</v>
      </c>
      <c r="BI438" s="230">
        <f>IF(N438="nulová",J438,0)</f>
        <v>0</v>
      </c>
      <c r="BJ438" s="18" t="s">
        <v>89</v>
      </c>
      <c r="BK438" s="230">
        <f>ROUND(I438*H438,2)</f>
        <v>0</v>
      </c>
      <c r="BL438" s="18" t="s">
        <v>253</v>
      </c>
      <c r="BM438" s="229" t="s">
        <v>836</v>
      </c>
    </row>
    <row r="439" s="2" customFormat="1" ht="24.15" customHeight="1">
      <c r="A439" s="39"/>
      <c r="B439" s="40"/>
      <c r="C439" s="217" t="s">
        <v>837</v>
      </c>
      <c r="D439" s="217" t="s">
        <v>177</v>
      </c>
      <c r="E439" s="218" t="s">
        <v>838</v>
      </c>
      <c r="F439" s="219" t="s">
        <v>839</v>
      </c>
      <c r="G439" s="220" t="s">
        <v>212</v>
      </c>
      <c r="H439" s="221">
        <v>120</v>
      </c>
      <c r="I439" s="222"/>
      <c r="J439" s="223">
        <f>ROUND(I439*H439,2)</f>
        <v>0</v>
      </c>
      <c r="K439" s="224"/>
      <c r="L439" s="45"/>
      <c r="M439" s="225" t="s">
        <v>1</v>
      </c>
      <c r="N439" s="226" t="s">
        <v>42</v>
      </c>
      <c r="O439" s="92"/>
      <c r="P439" s="227">
        <f>O439*H439</f>
        <v>0</v>
      </c>
      <c r="Q439" s="227">
        <v>0.00014999999999999999</v>
      </c>
      <c r="R439" s="227">
        <f>Q439*H439</f>
        <v>0.017999999999999999</v>
      </c>
      <c r="S439" s="227">
        <v>0</v>
      </c>
      <c r="T439" s="228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29" t="s">
        <v>253</v>
      </c>
      <c r="AT439" s="229" t="s">
        <v>177</v>
      </c>
      <c r="AU439" s="229" t="s">
        <v>89</v>
      </c>
      <c r="AY439" s="18" t="s">
        <v>174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8" t="s">
        <v>89</v>
      </c>
      <c r="BK439" s="230">
        <f>ROUND(I439*H439,2)</f>
        <v>0</v>
      </c>
      <c r="BL439" s="18" t="s">
        <v>253</v>
      </c>
      <c r="BM439" s="229" t="s">
        <v>840</v>
      </c>
    </row>
    <row r="440" s="13" customFormat="1">
      <c r="A440" s="13"/>
      <c r="B440" s="231"/>
      <c r="C440" s="232"/>
      <c r="D440" s="233" t="s">
        <v>183</v>
      </c>
      <c r="E440" s="234" t="s">
        <v>1</v>
      </c>
      <c r="F440" s="235" t="s">
        <v>841</v>
      </c>
      <c r="G440" s="232"/>
      <c r="H440" s="236">
        <v>120</v>
      </c>
      <c r="I440" s="237"/>
      <c r="J440" s="232"/>
      <c r="K440" s="232"/>
      <c r="L440" s="238"/>
      <c r="M440" s="239"/>
      <c r="N440" s="240"/>
      <c r="O440" s="240"/>
      <c r="P440" s="240"/>
      <c r="Q440" s="240"/>
      <c r="R440" s="240"/>
      <c r="S440" s="240"/>
      <c r="T440" s="24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2" t="s">
        <v>183</v>
      </c>
      <c r="AU440" s="242" t="s">
        <v>89</v>
      </c>
      <c r="AV440" s="13" t="s">
        <v>89</v>
      </c>
      <c r="AW440" s="13" t="s">
        <v>32</v>
      </c>
      <c r="AX440" s="13" t="s">
        <v>84</v>
      </c>
      <c r="AY440" s="242" t="s">
        <v>174</v>
      </c>
    </row>
    <row r="441" s="2" customFormat="1" ht="24.15" customHeight="1">
      <c r="A441" s="39"/>
      <c r="B441" s="40"/>
      <c r="C441" s="217" t="s">
        <v>842</v>
      </c>
      <c r="D441" s="217" t="s">
        <v>177</v>
      </c>
      <c r="E441" s="218" t="s">
        <v>843</v>
      </c>
      <c r="F441" s="219" t="s">
        <v>844</v>
      </c>
      <c r="G441" s="220" t="s">
        <v>572</v>
      </c>
      <c r="H441" s="221">
        <v>2</v>
      </c>
      <c r="I441" s="222"/>
      <c r="J441" s="223">
        <f>ROUND(I441*H441,2)</f>
        <v>0</v>
      </c>
      <c r="K441" s="224"/>
      <c r="L441" s="45"/>
      <c r="M441" s="225" t="s">
        <v>1</v>
      </c>
      <c r="N441" s="226" t="s">
        <v>42</v>
      </c>
      <c r="O441" s="92"/>
      <c r="P441" s="227">
        <f>O441*H441</f>
        <v>0</v>
      </c>
      <c r="Q441" s="227">
        <v>0.00014999999999999999</v>
      </c>
      <c r="R441" s="227">
        <f>Q441*H441</f>
        <v>0.00029999999999999997</v>
      </c>
      <c r="S441" s="227">
        <v>0</v>
      </c>
      <c r="T441" s="228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29" t="s">
        <v>253</v>
      </c>
      <c r="AT441" s="229" t="s">
        <v>177</v>
      </c>
      <c r="AU441" s="229" t="s">
        <v>89</v>
      </c>
      <c r="AY441" s="18" t="s">
        <v>174</v>
      </c>
      <c r="BE441" s="230">
        <f>IF(N441="základní",J441,0)</f>
        <v>0</v>
      </c>
      <c r="BF441" s="230">
        <f>IF(N441="snížená",J441,0)</f>
        <v>0</v>
      </c>
      <c r="BG441" s="230">
        <f>IF(N441="zákl. přenesená",J441,0)</f>
        <v>0</v>
      </c>
      <c r="BH441" s="230">
        <f>IF(N441="sníž. přenesená",J441,0)</f>
        <v>0</v>
      </c>
      <c r="BI441" s="230">
        <f>IF(N441="nulová",J441,0)</f>
        <v>0</v>
      </c>
      <c r="BJ441" s="18" t="s">
        <v>89</v>
      </c>
      <c r="BK441" s="230">
        <f>ROUND(I441*H441,2)</f>
        <v>0</v>
      </c>
      <c r="BL441" s="18" t="s">
        <v>253</v>
      </c>
      <c r="BM441" s="229" t="s">
        <v>845</v>
      </c>
    </row>
    <row r="442" s="2" customFormat="1" ht="24.15" customHeight="1">
      <c r="A442" s="39"/>
      <c r="B442" s="40"/>
      <c r="C442" s="217" t="s">
        <v>846</v>
      </c>
      <c r="D442" s="217" t="s">
        <v>177</v>
      </c>
      <c r="E442" s="218" t="s">
        <v>847</v>
      </c>
      <c r="F442" s="219" t="s">
        <v>848</v>
      </c>
      <c r="G442" s="220" t="s">
        <v>572</v>
      </c>
      <c r="H442" s="221">
        <v>2</v>
      </c>
      <c r="I442" s="222"/>
      <c r="J442" s="223">
        <f>ROUND(I442*H442,2)</f>
        <v>0</v>
      </c>
      <c r="K442" s="224"/>
      <c r="L442" s="45"/>
      <c r="M442" s="225" t="s">
        <v>1</v>
      </c>
      <c r="N442" s="226" t="s">
        <v>42</v>
      </c>
      <c r="O442" s="92"/>
      <c r="P442" s="227">
        <f>O442*H442</f>
        <v>0</v>
      </c>
      <c r="Q442" s="227">
        <v>0.00014999999999999999</v>
      </c>
      <c r="R442" s="227">
        <f>Q442*H442</f>
        <v>0.00029999999999999997</v>
      </c>
      <c r="S442" s="227">
        <v>0</v>
      </c>
      <c r="T442" s="228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29" t="s">
        <v>253</v>
      </c>
      <c r="AT442" s="229" t="s">
        <v>177</v>
      </c>
      <c r="AU442" s="229" t="s">
        <v>89</v>
      </c>
      <c r="AY442" s="18" t="s">
        <v>174</v>
      </c>
      <c r="BE442" s="230">
        <f>IF(N442="základní",J442,0)</f>
        <v>0</v>
      </c>
      <c r="BF442" s="230">
        <f>IF(N442="snížená",J442,0)</f>
        <v>0</v>
      </c>
      <c r="BG442" s="230">
        <f>IF(N442="zákl. přenesená",J442,0)</f>
        <v>0</v>
      </c>
      <c r="BH442" s="230">
        <f>IF(N442="sníž. přenesená",J442,0)</f>
        <v>0</v>
      </c>
      <c r="BI442" s="230">
        <f>IF(N442="nulová",J442,0)</f>
        <v>0</v>
      </c>
      <c r="BJ442" s="18" t="s">
        <v>89</v>
      </c>
      <c r="BK442" s="230">
        <f>ROUND(I442*H442,2)</f>
        <v>0</v>
      </c>
      <c r="BL442" s="18" t="s">
        <v>253</v>
      </c>
      <c r="BM442" s="229" t="s">
        <v>849</v>
      </c>
    </row>
    <row r="443" s="2" customFormat="1" ht="24.15" customHeight="1">
      <c r="A443" s="39"/>
      <c r="B443" s="40"/>
      <c r="C443" s="217" t="s">
        <v>850</v>
      </c>
      <c r="D443" s="217" t="s">
        <v>177</v>
      </c>
      <c r="E443" s="218" t="s">
        <v>851</v>
      </c>
      <c r="F443" s="219" t="s">
        <v>852</v>
      </c>
      <c r="G443" s="220" t="s">
        <v>572</v>
      </c>
      <c r="H443" s="221">
        <v>1</v>
      </c>
      <c r="I443" s="222"/>
      <c r="J443" s="223">
        <f>ROUND(I443*H443,2)</f>
        <v>0</v>
      </c>
      <c r="K443" s="224"/>
      <c r="L443" s="45"/>
      <c r="M443" s="225" t="s">
        <v>1</v>
      </c>
      <c r="N443" s="226" t="s">
        <v>42</v>
      </c>
      <c r="O443" s="92"/>
      <c r="P443" s="227">
        <f>O443*H443</f>
        <v>0</v>
      </c>
      <c r="Q443" s="227">
        <v>0.00014999999999999999</v>
      </c>
      <c r="R443" s="227">
        <f>Q443*H443</f>
        <v>0.00014999999999999999</v>
      </c>
      <c r="S443" s="227">
        <v>0</v>
      </c>
      <c r="T443" s="228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29" t="s">
        <v>253</v>
      </c>
      <c r="AT443" s="229" t="s">
        <v>177</v>
      </c>
      <c r="AU443" s="229" t="s">
        <v>89</v>
      </c>
      <c r="AY443" s="18" t="s">
        <v>174</v>
      </c>
      <c r="BE443" s="230">
        <f>IF(N443="základní",J443,0)</f>
        <v>0</v>
      </c>
      <c r="BF443" s="230">
        <f>IF(N443="snížená",J443,0)</f>
        <v>0</v>
      </c>
      <c r="BG443" s="230">
        <f>IF(N443="zákl. přenesená",J443,0)</f>
        <v>0</v>
      </c>
      <c r="BH443" s="230">
        <f>IF(N443="sníž. přenesená",J443,0)</f>
        <v>0</v>
      </c>
      <c r="BI443" s="230">
        <f>IF(N443="nulová",J443,0)</f>
        <v>0</v>
      </c>
      <c r="BJ443" s="18" t="s">
        <v>89</v>
      </c>
      <c r="BK443" s="230">
        <f>ROUND(I443*H443,2)</f>
        <v>0</v>
      </c>
      <c r="BL443" s="18" t="s">
        <v>253</v>
      </c>
      <c r="BM443" s="229" t="s">
        <v>853</v>
      </c>
    </row>
    <row r="444" s="2" customFormat="1" ht="24.15" customHeight="1">
      <c r="A444" s="39"/>
      <c r="B444" s="40"/>
      <c r="C444" s="217" t="s">
        <v>854</v>
      </c>
      <c r="D444" s="217" t="s">
        <v>177</v>
      </c>
      <c r="E444" s="218" t="s">
        <v>855</v>
      </c>
      <c r="F444" s="219" t="s">
        <v>856</v>
      </c>
      <c r="G444" s="220" t="s">
        <v>572</v>
      </c>
      <c r="H444" s="221">
        <v>1</v>
      </c>
      <c r="I444" s="222"/>
      <c r="J444" s="223">
        <f>ROUND(I444*H444,2)</f>
        <v>0</v>
      </c>
      <c r="K444" s="224"/>
      <c r="L444" s="45"/>
      <c r="M444" s="225" t="s">
        <v>1</v>
      </c>
      <c r="N444" s="226" t="s">
        <v>42</v>
      </c>
      <c r="O444" s="92"/>
      <c r="P444" s="227">
        <f>O444*H444</f>
        <v>0</v>
      </c>
      <c r="Q444" s="227">
        <v>0.00014999999999999999</v>
      </c>
      <c r="R444" s="227">
        <f>Q444*H444</f>
        <v>0.00014999999999999999</v>
      </c>
      <c r="S444" s="227">
        <v>0</v>
      </c>
      <c r="T444" s="228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29" t="s">
        <v>253</v>
      </c>
      <c r="AT444" s="229" t="s">
        <v>177</v>
      </c>
      <c r="AU444" s="229" t="s">
        <v>89</v>
      </c>
      <c r="AY444" s="18" t="s">
        <v>174</v>
      </c>
      <c r="BE444" s="230">
        <f>IF(N444="základní",J444,0)</f>
        <v>0</v>
      </c>
      <c r="BF444" s="230">
        <f>IF(N444="snížená",J444,0)</f>
        <v>0</v>
      </c>
      <c r="BG444" s="230">
        <f>IF(N444="zákl. přenesená",J444,0)</f>
        <v>0</v>
      </c>
      <c r="BH444" s="230">
        <f>IF(N444="sníž. přenesená",J444,0)</f>
        <v>0</v>
      </c>
      <c r="BI444" s="230">
        <f>IF(N444="nulová",J444,0)</f>
        <v>0</v>
      </c>
      <c r="BJ444" s="18" t="s">
        <v>89</v>
      </c>
      <c r="BK444" s="230">
        <f>ROUND(I444*H444,2)</f>
        <v>0</v>
      </c>
      <c r="BL444" s="18" t="s">
        <v>253</v>
      </c>
      <c r="BM444" s="229" t="s">
        <v>857</v>
      </c>
    </row>
    <row r="445" s="2" customFormat="1" ht="33" customHeight="1">
      <c r="A445" s="39"/>
      <c r="B445" s="40"/>
      <c r="C445" s="217" t="s">
        <v>858</v>
      </c>
      <c r="D445" s="217" t="s">
        <v>177</v>
      </c>
      <c r="E445" s="218" t="s">
        <v>859</v>
      </c>
      <c r="F445" s="219" t="s">
        <v>860</v>
      </c>
      <c r="G445" s="220" t="s">
        <v>572</v>
      </c>
      <c r="H445" s="221">
        <v>1</v>
      </c>
      <c r="I445" s="222"/>
      <c r="J445" s="223">
        <f>ROUND(I445*H445,2)</f>
        <v>0</v>
      </c>
      <c r="K445" s="224"/>
      <c r="L445" s="45"/>
      <c r="M445" s="225" t="s">
        <v>1</v>
      </c>
      <c r="N445" s="226" t="s">
        <v>42</v>
      </c>
      <c r="O445" s="92"/>
      <c r="P445" s="227">
        <f>O445*H445</f>
        <v>0</v>
      </c>
      <c r="Q445" s="227">
        <v>0.00014999999999999999</v>
      </c>
      <c r="R445" s="227">
        <f>Q445*H445</f>
        <v>0.00014999999999999999</v>
      </c>
      <c r="S445" s="227">
        <v>0</v>
      </c>
      <c r="T445" s="228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29" t="s">
        <v>253</v>
      </c>
      <c r="AT445" s="229" t="s">
        <v>177</v>
      </c>
      <c r="AU445" s="229" t="s">
        <v>89</v>
      </c>
      <c r="AY445" s="18" t="s">
        <v>174</v>
      </c>
      <c r="BE445" s="230">
        <f>IF(N445="základní",J445,0)</f>
        <v>0</v>
      </c>
      <c r="BF445" s="230">
        <f>IF(N445="snížená",J445,0)</f>
        <v>0</v>
      </c>
      <c r="BG445" s="230">
        <f>IF(N445="zákl. přenesená",J445,0)</f>
        <v>0</v>
      </c>
      <c r="BH445" s="230">
        <f>IF(N445="sníž. přenesená",J445,0)</f>
        <v>0</v>
      </c>
      <c r="BI445" s="230">
        <f>IF(N445="nulová",J445,0)</f>
        <v>0</v>
      </c>
      <c r="BJ445" s="18" t="s">
        <v>89</v>
      </c>
      <c r="BK445" s="230">
        <f>ROUND(I445*H445,2)</f>
        <v>0</v>
      </c>
      <c r="BL445" s="18" t="s">
        <v>253</v>
      </c>
      <c r="BM445" s="229" t="s">
        <v>861</v>
      </c>
    </row>
    <row r="446" s="2" customFormat="1" ht="24.15" customHeight="1">
      <c r="A446" s="39"/>
      <c r="B446" s="40"/>
      <c r="C446" s="217" t="s">
        <v>862</v>
      </c>
      <c r="D446" s="217" t="s">
        <v>177</v>
      </c>
      <c r="E446" s="218" t="s">
        <v>863</v>
      </c>
      <c r="F446" s="219" t="s">
        <v>864</v>
      </c>
      <c r="G446" s="220" t="s">
        <v>572</v>
      </c>
      <c r="H446" s="221">
        <v>1</v>
      </c>
      <c r="I446" s="222"/>
      <c r="J446" s="223">
        <f>ROUND(I446*H446,2)</f>
        <v>0</v>
      </c>
      <c r="K446" s="224"/>
      <c r="L446" s="45"/>
      <c r="M446" s="225" t="s">
        <v>1</v>
      </c>
      <c r="N446" s="226" t="s">
        <v>42</v>
      </c>
      <c r="O446" s="92"/>
      <c r="P446" s="227">
        <f>O446*H446</f>
        <v>0</v>
      </c>
      <c r="Q446" s="227">
        <v>0.00014999999999999999</v>
      </c>
      <c r="R446" s="227">
        <f>Q446*H446</f>
        <v>0.00014999999999999999</v>
      </c>
      <c r="S446" s="227">
        <v>0</v>
      </c>
      <c r="T446" s="228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29" t="s">
        <v>253</v>
      </c>
      <c r="AT446" s="229" t="s">
        <v>177</v>
      </c>
      <c r="AU446" s="229" t="s">
        <v>89</v>
      </c>
      <c r="AY446" s="18" t="s">
        <v>174</v>
      </c>
      <c r="BE446" s="230">
        <f>IF(N446="základní",J446,0)</f>
        <v>0</v>
      </c>
      <c r="BF446" s="230">
        <f>IF(N446="snížená",J446,0)</f>
        <v>0</v>
      </c>
      <c r="BG446" s="230">
        <f>IF(N446="zákl. přenesená",J446,0)</f>
        <v>0</v>
      </c>
      <c r="BH446" s="230">
        <f>IF(N446="sníž. přenesená",J446,0)</f>
        <v>0</v>
      </c>
      <c r="BI446" s="230">
        <f>IF(N446="nulová",J446,0)</f>
        <v>0</v>
      </c>
      <c r="BJ446" s="18" t="s">
        <v>89</v>
      </c>
      <c r="BK446" s="230">
        <f>ROUND(I446*H446,2)</f>
        <v>0</v>
      </c>
      <c r="BL446" s="18" t="s">
        <v>253</v>
      </c>
      <c r="BM446" s="229" t="s">
        <v>865</v>
      </c>
    </row>
    <row r="447" s="2" customFormat="1" ht="24.15" customHeight="1">
      <c r="A447" s="39"/>
      <c r="B447" s="40"/>
      <c r="C447" s="217" t="s">
        <v>866</v>
      </c>
      <c r="D447" s="217" t="s">
        <v>177</v>
      </c>
      <c r="E447" s="218" t="s">
        <v>867</v>
      </c>
      <c r="F447" s="219" t="s">
        <v>868</v>
      </c>
      <c r="G447" s="220" t="s">
        <v>572</v>
      </c>
      <c r="H447" s="221">
        <v>1</v>
      </c>
      <c r="I447" s="222"/>
      <c r="J447" s="223">
        <f>ROUND(I447*H447,2)</f>
        <v>0</v>
      </c>
      <c r="K447" s="224"/>
      <c r="L447" s="45"/>
      <c r="M447" s="225" t="s">
        <v>1</v>
      </c>
      <c r="N447" s="226" t="s">
        <v>42</v>
      </c>
      <c r="O447" s="92"/>
      <c r="P447" s="227">
        <f>O447*H447</f>
        <v>0</v>
      </c>
      <c r="Q447" s="227">
        <v>0.00014999999999999999</v>
      </c>
      <c r="R447" s="227">
        <f>Q447*H447</f>
        <v>0.00014999999999999999</v>
      </c>
      <c r="S447" s="227">
        <v>0</v>
      </c>
      <c r="T447" s="228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29" t="s">
        <v>253</v>
      </c>
      <c r="AT447" s="229" t="s">
        <v>177</v>
      </c>
      <c r="AU447" s="229" t="s">
        <v>89</v>
      </c>
      <c r="AY447" s="18" t="s">
        <v>174</v>
      </c>
      <c r="BE447" s="230">
        <f>IF(N447="základní",J447,0)</f>
        <v>0</v>
      </c>
      <c r="BF447" s="230">
        <f>IF(N447="snížená",J447,0)</f>
        <v>0</v>
      </c>
      <c r="BG447" s="230">
        <f>IF(N447="zákl. přenesená",J447,0)</f>
        <v>0</v>
      </c>
      <c r="BH447" s="230">
        <f>IF(N447="sníž. přenesená",J447,0)</f>
        <v>0</v>
      </c>
      <c r="BI447" s="230">
        <f>IF(N447="nulová",J447,0)</f>
        <v>0</v>
      </c>
      <c r="BJ447" s="18" t="s">
        <v>89</v>
      </c>
      <c r="BK447" s="230">
        <f>ROUND(I447*H447,2)</f>
        <v>0</v>
      </c>
      <c r="BL447" s="18" t="s">
        <v>253</v>
      </c>
      <c r="BM447" s="229" t="s">
        <v>869</v>
      </c>
    </row>
    <row r="448" s="2" customFormat="1" ht="24.15" customHeight="1">
      <c r="A448" s="39"/>
      <c r="B448" s="40"/>
      <c r="C448" s="217" t="s">
        <v>870</v>
      </c>
      <c r="D448" s="217" t="s">
        <v>177</v>
      </c>
      <c r="E448" s="218" t="s">
        <v>871</v>
      </c>
      <c r="F448" s="219" t="s">
        <v>872</v>
      </c>
      <c r="G448" s="220" t="s">
        <v>572</v>
      </c>
      <c r="H448" s="221">
        <v>2</v>
      </c>
      <c r="I448" s="222"/>
      <c r="J448" s="223">
        <f>ROUND(I448*H448,2)</f>
        <v>0</v>
      </c>
      <c r="K448" s="224"/>
      <c r="L448" s="45"/>
      <c r="M448" s="225" t="s">
        <v>1</v>
      </c>
      <c r="N448" s="226" t="s">
        <v>42</v>
      </c>
      <c r="O448" s="92"/>
      <c r="P448" s="227">
        <f>O448*H448</f>
        <v>0</v>
      </c>
      <c r="Q448" s="227">
        <v>0.00014999999999999999</v>
      </c>
      <c r="R448" s="227">
        <f>Q448*H448</f>
        <v>0.00029999999999999997</v>
      </c>
      <c r="S448" s="227">
        <v>0</v>
      </c>
      <c r="T448" s="228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29" t="s">
        <v>253</v>
      </c>
      <c r="AT448" s="229" t="s">
        <v>177</v>
      </c>
      <c r="AU448" s="229" t="s">
        <v>89</v>
      </c>
      <c r="AY448" s="18" t="s">
        <v>174</v>
      </c>
      <c r="BE448" s="230">
        <f>IF(N448="základní",J448,0)</f>
        <v>0</v>
      </c>
      <c r="BF448" s="230">
        <f>IF(N448="snížená",J448,0)</f>
        <v>0</v>
      </c>
      <c r="BG448" s="230">
        <f>IF(N448="zákl. přenesená",J448,0)</f>
        <v>0</v>
      </c>
      <c r="BH448" s="230">
        <f>IF(N448="sníž. přenesená",J448,0)</f>
        <v>0</v>
      </c>
      <c r="BI448" s="230">
        <f>IF(N448="nulová",J448,0)</f>
        <v>0</v>
      </c>
      <c r="BJ448" s="18" t="s">
        <v>89</v>
      </c>
      <c r="BK448" s="230">
        <f>ROUND(I448*H448,2)</f>
        <v>0</v>
      </c>
      <c r="BL448" s="18" t="s">
        <v>253</v>
      </c>
      <c r="BM448" s="229" t="s">
        <v>873</v>
      </c>
    </row>
    <row r="449" s="2" customFormat="1" ht="24.15" customHeight="1">
      <c r="A449" s="39"/>
      <c r="B449" s="40"/>
      <c r="C449" s="217" t="s">
        <v>874</v>
      </c>
      <c r="D449" s="217" t="s">
        <v>177</v>
      </c>
      <c r="E449" s="218" t="s">
        <v>875</v>
      </c>
      <c r="F449" s="219" t="s">
        <v>876</v>
      </c>
      <c r="G449" s="220" t="s">
        <v>572</v>
      </c>
      <c r="H449" s="221">
        <v>1</v>
      </c>
      <c r="I449" s="222"/>
      <c r="J449" s="223">
        <f>ROUND(I449*H449,2)</f>
        <v>0</v>
      </c>
      <c r="K449" s="224"/>
      <c r="L449" s="45"/>
      <c r="M449" s="225" t="s">
        <v>1</v>
      </c>
      <c r="N449" s="226" t="s">
        <v>42</v>
      </c>
      <c r="O449" s="92"/>
      <c r="P449" s="227">
        <f>O449*H449</f>
        <v>0</v>
      </c>
      <c r="Q449" s="227">
        <v>0.00014999999999999999</v>
      </c>
      <c r="R449" s="227">
        <f>Q449*H449</f>
        <v>0.00014999999999999999</v>
      </c>
      <c r="S449" s="227">
        <v>0</v>
      </c>
      <c r="T449" s="228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29" t="s">
        <v>253</v>
      </c>
      <c r="AT449" s="229" t="s">
        <v>177</v>
      </c>
      <c r="AU449" s="229" t="s">
        <v>89</v>
      </c>
      <c r="AY449" s="18" t="s">
        <v>174</v>
      </c>
      <c r="BE449" s="230">
        <f>IF(N449="základní",J449,0)</f>
        <v>0</v>
      </c>
      <c r="BF449" s="230">
        <f>IF(N449="snížená",J449,0)</f>
        <v>0</v>
      </c>
      <c r="BG449" s="230">
        <f>IF(N449="zákl. přenesená",J449,0)</f>
        <v>0</v>
      </c>
      <c r="BH449" s="230">
        <f>IF(N449="sníž. přenesená",J449,0)</f>
        <v>0</v>
      </c>
      <c r="BI449" s="230">
        <f>IF(N449="nulová",J449,0)</f>
        <v>0</v>
      </c>
      <c r="BJ449" s="18" t="s">
        <v>89</v>
      </c>
      <c r="BK449" s="230">
        <f>ROUND(I449*H449,2)</f>
        <v>0</v>
      </c>
      <c r="BL449" s="18" t="s">
        <v>253</v>
      </c>
      <c r="BM449" s="229" t="s">
        <v>877</v>
      </c>
    </row>
    <row r="450" s="2" customFormat="1" ht="24.15" customHeight="1">
      <c r="A450" s="39"/>
      <c r="B450" s="40"/>
      <c r="C450" s="217" t="s">
        <v>878</v>
      </c>
      <c r="D450" s="217" t="s">
        <v>177</v>
      </c>
      <c r="E450" s="218" t="s">
        <v>879</v>
      </c>
      <c r="F450" s="219" t="s">
        <v>880</v>
      </c>
      <c r="G450" s="220" t="s">
        <v>572</v>
      </c>
      <c r="H450" s="221">
        <v>1</v>
      </c>
      <c r="I450" s="222"/>
      <c r="J450" s="223">
        <f>ROUND(I450*H450,2)</f>
        <v>0</v>
      </c>
      <c r="K450" s="224"/>
      <c r="L450" s="45"/>
      <c r="M450" s="225" t="s">
        <v>1</v>
      </c>
      <c r="N450" s="226" t="s">
        <v>42</v>
      </c>
      <c r="O450" s="92"/>
      <c r="P450" s="227">
        <f>O450*H450</f>
        <v>0</v>
      </c>
      <c r="Q450" s="227">
        <v>0.00014999999999999999</v>
      </c>
      <c r="R450" s="227">
        <f>Q450*H450</f>
        <v>0.00014999999999999999</v>
      </c>
      <c r="S450" s="227">
        <v>0</v>
      </c>
      <c r="T450" s="228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29" t="s">
        <v>253</v>
      </c>
      <c r="AT450" s="229" t="s">
        <v>177</v>
      </c>
      <c r="AU450" s="229" t="s">
        <v>89</v>
      </c>
      <c r="AY450" s="18" t="s">
        <v>174</v>
      </c>
      <c r="BE450" s="230">
        <f>IF(N450="základní",J450,0)</f>
        <v>0</v>
      </c>
      <c r="BF450" s="230">
        <f>IF(N450="snížená",J450,0)</f>
        <v>0</v>
      </c>
      <c r="BG450" s="230">
        <f>IF(N450="zákl. přenesená",J450,0)</f>
        <v>0</v>
      </c>
      <c r="BH450" s="230">
        <f>IF(N450="sníž. přenesená",J450,0)</f>
        <v>0</v>
      </c>
      <c r="BI450" s="230">
        <f>IF(N450="nulová",J450,0)</f>
        <v>0</v>
      </c>
      <c r="BJ450" s="18" t="s">
        <v>89</v>
      </c>
      <c r="BK450" s="230">
        <f>ROUND(I450*H450,2)</f>
        <v>0</v>
      </c>
      <c r="BL450" s="18" t="s">
        <v>253</v>
      </c>
      <c r="BM450" s="229" t="s">
        <v>881</v>
      </c>
    </row>
    <row r="451" s="2" customFormat="1" ht="24.15" customHeight="1">
      <c r="A451" s="39"/>
      <c r="B451" s="40"/>
      <c r="C451" s="217" t="s">
        <v>882</v>
      </c>
      <c r="D451" s="217" t="s">
        <v>177</v>
      </c>
      <c r="E451" s="218" t="s">
        <v>883</v>
      </c>
      <c r="F451" s="219" t="s">
        <v>884</v>
      </c>
      <c r="G451" s="220" t="s">
        <v>572</v>
      </c>
      <c r="H451" s="221">
        <v>1</v>
      </c>
      <c r="I451" s="222"/>
      <c r="J451" s="223">
        <f>ROUND(I451*H451,2)</f>
        <v>0</v>
      </c>
      <c r="K451" s="224"/>
      <c r="L451" s="45"/>
      <c r="M451" s="225" t="s">
        <v>1</v>
      </c>
      <c r="N451" s="226" t="s">
        <v>42</v>
      </c>
      <c r="O451" s="92"/>
      <c r="P451" s="227">
        <f>O451*H451</f>
        <v>0</v>
      </c>
      <c r="Q451" s="227">
        <v>0.00014999999999999999</v>
      </c>
      <c r="R451" s="227">
        <f>Q451*H451</f>
        <v>0.00014999999999999999</v>
      </c>
      <c r="S451" s="227">
        <v>0</v>
      </c>
      <c r="T451" s="228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29" t="s">
        <v>253</v>
      </c>
      <c r="AT451" s="229" t="s">
        <v>177</v>
      </c>
      <c r="AU451" s="229" t="s">
        <v>89</v>
      </c>
      <c r="AY451" s="18" t="s">
        <v>174</v>
      </c>
      <c r="BE451" s="230">
        <f>IF(N451="základní",J451,0)</f>
        <v>0</v>
      </c>
      <c r="BF451" s="230">
        <f>IF(N451="snížená",J451,0)</f>
        <v>0</v>
      </c>
      <c r="BG451" s="230">
        <f>IF(N451="zákl. přenesená",J451,0)</f>
        <v>0</v>
      </c>
      <c r="BH451" s="230">
        <f>IF(N451="sníž. přenesená",J451,0)</f>
        <v>0</v>
      </c>
      <c r="BI451" s="230">
        <f>IF(N451="nulová",J451,0)</f>
        <v>0</v>
      </c>
      <c r="BJ451" s="18" t="s">
        <v>89</v>
      </c>
      <c r="BK451" s="230">
        <f>ROUND(I451*H451,2)</f>
        <v>0</v>
      </c>
      <c r="BL451" s="18" t="s">
        <v>253</v>
      </c>
      <c r="BM451" s="229" t="s">
        <v>885</v>
      </c>
    </row>
    <row r="452" s="2" customFormat="1" ht="33" customHeight="1">
      <c r="A452" s="39"/>
      <c r="B452" s="40"/>
      <c r="C452" s="217" t="s">
        <v>886</v>
      </c>
      <c r="D452" s="217" t="s">
        <v>177</v>
      </c>
      <c r="E452" s="218" t="s">
        <v>887</v>
      </c>
      <c r="F452" s="219" t="s">
        <v>888</v>
      </c>
      <c r="G452" s="220" t="s">
        <v>572</v>
      </c>
      <c r="H452" s="221">
        <v>2</v>
      </c>
      <c r="I452" s="222"/>
      <c r="J452" s="223">
        <f>ROUND(I452*H452,2)</f>
        <v>0</v>
      </c>
      <c r="K452" s="224"/>
      <c r="L452" s="45"/>
      <c r="M452" s="225" t="s">
        <v>1</v>
      </c>
      <c r="N452" s="226" t="s">
        <v>42</v>
      </c>
      <c r="O452" s="92"/>
      <c r="P452" s="227">
        <f>O452*H452</f>
        <v>0</v>
      </c>
      <c r="Q452" s="227">
        <v>0.00014999999999999999</v>
      </c>
      <c r="R452" s="227">
        <f>Q452*H452</f>
        <v>0.00029999999999999997</v>
      </c>
      <c r="S452" s="227">
        <v>0</v>
      </c>
      <c r="T452" s="228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29" t="s">
        <v>253</v>
      </c>
      <c r="AT452" s="229" t="s">
        <v>177</v>
      </c>
      <c r="AU452" s="229" t="s">
        <v>89</v>
      </c>
      <c r="AY452" s="18" t="s">
        <v>174</v>
      </c>
      <c r="BE452" s="230">
        <f>IF(N452="základní",J452,0)</f>
        <v>0</v>
      </c>
      <c r="BF452" s="230">
        <f>IF(N452="snížená",J452,0)</f>
        <v>0</v>
      </c>
      <c r="BG452" s="230">
        <f>IF(N452="zákl. přenesená",J452,0)</f>
        <v>0</v>
      </c>
      <c r="BH452" s="230">
        <f>IF(N452="sníž. přenesená",J452,0)</f>
        <v>0</v>
      </c>
      <c r="BI452" s="230">
        <f>IF(N452="nulová",J452,0)</f>
        <v>0</v>
      </c>
      <c r="BJ452" s="18" t="s">
        <v>89</v>
      </c>
      <c r="BK452" s="230">
        <f>ROUND(I452*H452,2)</f>
        <v>0</v>
      </c>
      <c r="BL452" s="18" t="s">
        <v>253</v>
      </c>
      <c r="BM452" s="229" t="s">
        <v>889</v>
      </c>
    </row>
    <row r="453" s="2" customFormat="1" ht="33" customHeight="1">
      <c r="A453" s="39"/>
      <c r="B453" s="40"/>
      <c r="C453" s="217" t="s">
        <v>890</v>
      </c>
      <c r="D453" s="217" t="s">
        <v>177</v>
      </c>
      <c r="E453" s="218" t="s">
        <v>891</v>
      </c>
      <c r="F453" s="219" t="s">
        <v>892</v>
      </c>
      <c r="G453" s="220" t="s">
        <v>572</v>
      </c>
      <c r="H453" s="221">
        <v>2</v>
      </c>
      <c r="I453" s="222"/>
      <c r="J453" s="223">
        <f>ROUND(I453*H453,2)</f>
        <v>0</v>
      </c>
      <c r="K453" s="224"/>
      <c r="L453" s="45"/>
      <c r="M453" s="225" t="s">
        <v>1</v>
      </c>
      <c r="N453" s="226" t="s">
        <v>42</v>
      </c>
      <c r="O453" s="92"/>
      <c r="P453" s="227">
        <f>O453*H453</f>
        <v>0</v>
      </c>
      <c r="Q453" s="227">
        <v>0.00014999999999999999</v>
      </c>
      <c r="R453" s="227">
        <f>Q453*H453</f>
        <v>0.00029999999999999997</v>
      </c>
      <c r="S453" s="227">
        <v>0</v>
      </c>
      <c r="T453" s="228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29" t="s">
        <v>253</v>
      </c>
      <c r="AT453" s="229" t="s">
        <v>177</v>
      </c>
      <c r="AU453" s="229" t="s">
        <v>89</v>
      </c>
      <c r="AY453" s="18" t="s">
        <v>174</v>
      </c>
      <c r="BE453" s="230">
        <f>IF(N453="základní",J453,0)</f>
        <v>0</v>
      </c>
      <c r="BF453" s="230">
        <f>IF(N453="snížená",J453,0)</f>
        <v>0</v>
      </c>
      <c r="BG453" s="230">
        <f>IF(N453="zákl. přenesená",J453,0)</f>
        <v>0</v>
      </c>
      <c r="BH453" s="230">
        <f>IF(N453="sníž. přenesená",J453,0)</f>
        <v>0</v>
      </c>
      <c r="BI453" s="230">
        <f>IF(N453="nulová",J453,0)</f>
        <v>0</v>
      </c>
      <c r="BJ453" s="18" t="s">
        <v>89</v>
      </c>
      <c r="BK453" s="230">
        <f>ROUND(I453*H453,2)</f>
        <v>0</v>
      </c>
      <c r="BL453" s="18" t="s">
        <v>253</v>
      </c>
      <c r="BM453" s="229" t="s">
        <v>893</v>
      </c>
    </row>
    <row r="454" s="2" customFormat="1" ht="24.15" customHeight="1">
      <c r="A454" s="39"/>
      <c r="B454" s="40"/>
      <c r="C454" s="217" t="s">
        <v>894</v>
      </c>
      <c r="D454" s="217" t="s">
        <v>177</v>
      </c>
      <c r="E454" s="218" t="s">
        <v>895</v>
      </c>
      <c r="F454" s="219" t="s">
        <v>896</v>
      </c>
      <c r="G454" s="220" t="s">
        <v>572</v>
      </c>
      <c r="H454" s="221">
        <v>2</v>
      </c>
      <c r="I454" s="222"/>
      <c r="J454" s="223">
        <f>ROUND(I454*H454,2)</f>
        <v>0</v>
      </c>
      <c r="K454" s="224"/>
      <c r="L454" s="45"/>
      <c r="M454" s="225" t="s">
        <v>1</v>
      </c>
      <c r="N454" s="226" t="s">
        <v>42</v>
      </c>
      <c r="O454" s="92"/>
      <c r="P454" s="227">
        <f>O454*H454</f>
        <v>0</v>
      </c>
      <c r="Q454" s="227">
        <v>0.00014999999999999999</v>
      </c>
      <c r="R454" s="227">
        <f>Q454*H454</f>
        <v>0.00029999999999999997</v>
      </c>
      <c r="S454" s="227">
        <v>0</v>
      </c>
      <c r="T454" s="228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29" t="s">
        <v>253</v>
      </c>
      <c r="AT454" s="229" t="s">
        <v>177</v>
      </c>
      <c r="AU454" s="229" t="s">
        <v>89</v>
      </c>
      <c r="AY454" s="18" t="s">
        <v>174</v>
      </c>
      <c r="BE454" s="230">
        <f>IF(N454="základní",J454,0)</f>
        <v>0</v>
      </c>
      <c r="BF454" s="230">
        <f>IF(N454="snížená",J454,0)</f>
        <v>0</v>
      </c>
      <c r="BG454" s="230">
        <f>IF(N454="zákl. přenesená",J454,0)</f>
        <v>0</v>
      </c>
      <c r="BH454" s="230">
        <f>IF(N454="sníž. přenesená",J454,0)</f>
        <v>0</v>
      </c>
      <c r="BI454" s="230">
        <f>IF(N454="nulová",J454,0)</f>
        <v>0</v>
      </c>
      <c r="BJ454" s="18" t="s">
        <v>89</v>
      </c>
      <c r="BK454" s="230">
        <f>ROUND(I454*H454,2)</f>
        <v>0</v>
      </c>
      <c r="BL454" s="18" t="s">
        <v>253</v>
      </c>
      <c r="BM454" s="229" t="s">
        <v>897</v>
      </c>
    </row>
    <row r="455" s="2" customFormat="1" ht="37.8" customHeight="1">
      <c r="A455" s="39"/>
      <c r="B455" s="40"/>
      <c r="C455" s="217" t="s">
        <v>898</v>
      </c>
      <c r="D455" s="217" t="s">
        <v>177</v>
      </c>
      <c r="E455" s="218" t="s">
        <v>899</v>
      </c>
      <c r="F455" s="219" t="s">
        <v>900</v>
      </c>
      <c r="G455" s="220" t="s">
        <v>514</v>
      </c>
      <c r="H455" s="221">
        <v>1</v>
      </c>
      <c r="I455" s="222"/>
      <c r="J455" s="223">
        <f>ROUND(I455*H455,2)</f>
        <v>0</v>
      </c>
      <c r="K455" s="224"/>
      <c r="L455" s="45"/>
      <c r="M455" s="225" t="s">
        <v>1</v>
      </c>
      <c r="N455" s="226" t="s">
        <v>42</v>
      </c>
      <c r="O455" s="92"/>
      <c r="P455" s="227">
        <f>O455*H455</f>
        <v>0</v>
      </c>
      <c r="Q455" s="227">
        <v>0.00014999999999999999</v>
      </c>
      <c r="R455" s="227">
        <f>Q455*H455</f>
        <v>0.00014999999999999999</v>
      </c>
      <c r="S455" s="227">
        <v>0</v>
      </c>
      <c r="T455" s="228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29" t="s">
        <v>253</v>
      </c>
      <c r="AT455" s="229" t="s">
        <v>177</v>
      </c>
      <c r="AU455" s="229" t="s">
        <v>89</v>
      </c>
      <c r="AY455" s="18" t="s">
        <v>174</v>
      </c>
      <c r="BE455" s="230">
        <f>IF(N455="základní",J455,0)</f>
        <v>0</v>
      </c>
      <c r="BF455" s="230">
        <f>IF(N455="snížená",J455,0)</f>
        <v>0</v>
      </c>
      <c r="BG455" s="230">
        <f>IF(N455="zákl. přenesená",J455,0)</f>
        <v>0</v>
      </c>
      <c r="BH455" s="230">
        <f>IF(N455="sníž. přenesená",J455,0)</f>
        <v>0</v>
      </c>
      <c r="BI455" s="230">
        <f>IF(N455="nulová",J455,0)</f>
        <v>0</v>
      </c>
      <c r="BJ455" s="18" t="s">
        <v>89</v>
      </c>
      <c r="BK455" s="230">
        <f>ROUND(I455*H455,2)</f>
        <v>0</v>
      </c>
      <c r="BL455" s="18" t="s">
        <v>253</v>
      </c>
      <c r="BM455" s="229" t="s">
        <v>901</v>
      </c>
    </row>
    <row r="456" s="2" customFormat="1" ht="16.5" customHeight="1">
      <c r="A456" s="39"/>
      <c r="B456" s="40"/>
      <c r="C456" s="217" t="s">
        <v>902</v>
      </c>
      <c r="D456" s="217" t="s">
        <v>177</v>
      </c>
      <c r="E456" s="218" t="s">
        <v>903</v>
      </c>
      <c r="F456" s="219" t="s">
        <v>904</v>
      </c>
      <c r="G456" s="220" t="s">
        <v>572</v>
      </c>
      <c r="H456" s="221">
        <v>3</v>
      </c>
      <c r="I456" s="222"/>
      <c r="J456" s="223">
        <f>ROUND(I456*H456,2)</f>
        <v>0</v>
      </c>
      <c r="K456" s="224"/>
      <c r="L456" s="45"/>
      <c r="M456" s="225" t="s">
        <v>1</v>
      </c>
      <c r="N456" s="226" t="s">
        <v>42</v>
      </c>
      <c r="O456" s="92"/>
      <c r="P456" s="227">
        <f>O456*H456</f>
        <v>0</v>
      </c>
      <c r="Q456" s="227">
        <v>0.00014999999999999999</v>
      </c>
      <c r="R456" s="227">
        <f>Q456*H456</f>
        <v>0.00044999999999999999</v>
      </c>
      <c r="S456" s="227">
        <v>0</v>
      </c>
      <c r="T456" s="228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29" t="s">
        <v>253</v>
      </c>
      <c r="AT456" s="229" t="s">
        <v>177</v>
      </c>
      <c r="AU456" s="229" t="s">
        <v>89</v>
      </c>
      <c r="AY456" s="18" t="s">
        <v>174</v>
      </c>
      <c r="BE456" s="230">
        <f>IF(N456="základní",J456,0)</f>
        <v>0</v>
      </c>
      <c r="BF456" s="230">
        <f>IF(N456="snížená",J456,0)</f>
        <v>0</v>
      </c>
      <c r="BG456" s="230">
        <f>IF(N456="zákl. přenesená",J456,0)</f>
        <v>0</v>
      </c>
      <c r="BH456" s="230">
        <f>IF(N456="sníž. přenesená",J456,0)</f>
        <v>0</v>
      </c>
      <c r="BI456" s="230">
        <f>IF(N456="nulová",J456,0)</f>
        <v>0</v>
      </c>
      <c r="BJ456" s="18" t="s">
        <v>89</v>
      </c>
      <c r="BK456" s="230">
        <f>ROUND(I456*H456,2)</f>
        <v>0</v>
      </c>
      <c r="BL456" s="18" t="s">
        <v>253</v>
      </c>
      <c r="BM456" s="229" t="s">
        <v>905</v>
      </c>
    </row>
    <row r="457" s="2" customFormat="1" ht="24.15" customHeight="1">
      <c r="A457" s="39"/>
      <c r="B457" s="40"/>
      <c r="C457" s="217" t="s">
        <v>906</v>
      </c>
      <c r="D457" s="217" t="s">
        <v>177</v>
      </c>
      <c r="E457" s="218" t="s">
        <v>907</v>
      </c>
      <c r="F457" s="219" t="s">
        <v>908</v>
      </c>
      <c r="G457" s="220" t="s">
        <v>507</v>
      </c>
      <c r="H457" s="286"/>
      <c r="I457" s="222"/>
      <c r="J457" s="223">
        <f>ROUND(I457*H457,2)</f>
        <v>0</v>
      </c>
      <c r="K457" s="224"/>
      <c r="L457" s="45"/>
      <c r="M457" s="225" t="s">
        <v>1</v>
      </c>
      <c r="N457" s="226" t="s">
        <v>42</v>
      </c>
      <c r="O457" s="92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29" t="s">
        <v>253</v>
      </c>
      <c r="AT457" s="229" t="s">
        <v>177</v>
      </c>
      <c r="AU457" s="229" t="s">
        <v>89</v>
      </c>
      <c r="AY457" s="18" t="s">
        <v>174</v>
      </c>
      <c r="BE457" s="230">
        <f>IF(N457="základní",J457,0)</f>
        <v>0</v>
      </c>
      <c r="BF457" s="230">
        <f>IF(N457="snížená",J457,0)</f>
        <v>0</v>
      </c>
      <c r="BG457" s="230">
        <f>IF(N457="zákl. přenesená",J457,0)</f>
        <v>0</v>
      </c>
      <c r="BH457" s="230">
        <f>IF(N457="sníž. přenesená",J457,0)</f>
        <v>0</v>
      </c>
      <c r="BI457" s="230">
        <f>IF(N457="nulová",J457,0)</f>
        <v>0</v>
      </c>
      <c r="BJ457" s="18" t="s">
        <v>89</v>
      </c>
      <c r="BK457" s="230">
        <f>ROUND(I457*H457,2)</f>
        <v>0</v>
      </c>
      <c r="BL457" s="18" t="s">
        <v>253</v>
      </c>
      <c r="BM457" s="229" t="s">
        <v>909</v>
      </c>
    </row>
    <row r="458" s="12" customFormat="1" ht="22.8" customHeight="1">
      <c r="A458" s="12"/>
      <c r="B458" s="201"/>
      <c r="C458" s="202"/>
      <c r="D458" s="203" t="s">
        <v>75</v>
      </c>
      <c r="E458" s="215" t="s">
        <v>910</v>
      </c>
      <c r="F458" s="215" t="s">
        <v>911</v>
      </c>
      <c r="G458" s="202"/>
      <c r="H458" s="202"/>
      <c r="I458" s="205"/>
      <c r="J458" s="216">
        <f>BK458</f>
        <v>0</v>
      </c>
      <c r="K458" s="202"/>
      <c r="L458" s="207"/>
      <c r="M458" s="208"/>
      <c r="N458" s="209"/>
      <c r="O458" s="209"/>
      <c r="P458" s="210">
        <f>SUM(P459:P466)</f>
        <v>0</v>
      </c>
      <c r="Q458" s="209"/>
      <c r="R458" s="210">
        <f>SUM(R459:R466)</f>
        <v>0.053269999999999998</v>
      </c>
      <c r="S458" s="209"/>
      <c r="T458" s="211">
        <f>SUM(T459:T466)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12" t="s">
        <v>89</v>
      </c>
      <c r="AT458" s="213" t="s">
        <v>75</v>
      </c>
      <c r="AU458" s="213" t="s">
        <v>84</v>
      </c>
      <c r="AY458" s="212" t="s">
        <v>174</v>
      </c>
      <c r="BK458" s="214">
        <f>SUM(BK459:BK466)</f>
        <v>0</v>
      </c>
    </row>
    <row r="459" s="2" customFormat="1" ht="24.15" customHeight="1">
      <c r="A459" s="39"/>
      <c r="B459" s="40"/>
      <c r="C459" s="217" t="s">
        <v>912</v>
      </c>
      <c r="D459" s="217" t="s">
        <v>177</v>
      </c>
      <c r="E459" s="218" t="s">
        <v>913</v>
      </c>
      <c r="F459" s="219" t="s">
        <v>914</v>
      </c>
      <c r="G459" s="220" t="s">
        <v>180</v>
      </c>
      <c r="H459" s="221">
        <v>85</v>
      </c>
      <c r="I459" s="222"/>
      <c r="J459" s="223">
        <f>ROUND(I459*H459,2)</f>
        <v>0</v>
      </c>
      <c r="K459" s="224"/>
      <c r="L459" s="45"/>
      <c r="M459" s="225" t="s">
        <v>1</v>
      </c>
      <c r="N459" s="226" t="s">
        <v>42</v>
      </c>
      <c r="O459" s="92"/>
      <c r="P459" s="227">
        <f>O459*H459</f>
        <v>0</v>
      </c>
      <c r="Q459" s="227">
        <v>0.00013999999999999999</v>
      </c>
      <c r="R459" s="227">
        <f>Q459*H459</f>
        <v>0.011899999999999999</v>
      </c>
      <c r="S459" s="227">
        <v>0</v>
      </c>
      <c r="T459" s="228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29" t="s">
        <v>253</v>
      </c>
      <c r="AT459" s="229" t="s">
        <v>177</v>
      </c>
      <c r="AU459" s="229" t="s">
        <v>89</v>
      </c>
      <c r="AY459" s="18" t="s">
        <v>174</v>
      </c>
      <c r="BE459" s="230">
        <f>IF(N459="základní",J459,0)</f>
        <v>0</v>
      </c>
      <c r="BF459" s="230">
        <f>IF(N459="snížená",J459,0)</f>
        <v>0</v>
      </c>
      <c r="BG459" s="230">
        <f>IF(N459="zákl. přenesená",J459,0)</f>
        <v>0</v>
      </c>
      <c r="BH459" s="230">
        <f>IF(N459="sníž. přenesená",J459,0)</f>
        <v>0</v>
      </c>
      <c r="BI459" s="230">
        <f>IF(N459="nulová",J459,0)</f>
        <v>0</v>
      </c>
      <c r="BJ459" s="18" t="s">
        <v>89</v>
      </c>
      <c r="BK459" s="230">
        <f>ROUND(I459*H459,2)</f>
        <v>0</v>
      </c>
      <c r="BL459" s="18" t="s">
        <v>253</v>
      </c>
      <c r="BM459" s="229" t="s">
        <v>915</v>
      </c>
    </row>
    <row r="460" s="14" customFormat="1">
      <c r="A460" s="14"/>
      <c r="B460" s="254"/>
      <c r="C460" s="255"/>
      <c r="D460" s="233" t="s">
        <v>183</v>
      </c>
      <c r="E460" s="256" t="s">
        <v>1</v>
      </c>
      <c r="F460" s="257" t="s">
        <v>522</v>
      </c>
      <c r="G460" s="255"/>
      <c r="H460" s="256" t="s">
        <v>1</v>
      </c>
      <c r="I460" s="258"/>
      <c r="J460" s="255"/>
      <c r="K460" s="255"/>
      <c r="L460" s="259"/>
      <c r="M460" s="260"/>
      <c r="N460" s="261"/>
      <c r="O460" s="261"/>
      <c r="P460" s="261"/>
      <c r="Q460" s="261"/>
      <c r="R460" s="261"/>
      <c r="S460" s="261"/>
      <c r="T460" s="26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3" t="s">
        <v>183</v>
      </c>
      <c r="AU460" s="263" t="s">
        <v>89</v>
      </c>
      <c r="AV460" s="14" t="s">
        <v>84</v>
      </c>
      <c r="AW460" s="14" t="s">
        <v>32</v>
      </c>
      <c r="AX460" s="14" t="s">
        <v>76</v>
      </c>
      <c r="AY460" s="263" t="s">
        <v>174</v>
      </c>
    </row>
    <row r="461" s="14" customFormat="1">
      <c r="A461" s="14"/>
      <c r="B461" s="254"/>
      <c r="C461" s="255"/>
      <c r="D461" s="233" t="s">
        <v>183</v>
      </c>
      <c r="E461" s="256" t="s">
        <v>1</v>
      </c>
      <c r="F461" s="257" t="s">
        <v>916</v>
      </c>
      <c r="G461" s="255"/>
      <c r="H461" s="256" t="s">
        <v>1</v>
      </c>
      <c r="I461" s="258"/>
      <c r="J461" s="255"/>
      <c r="K461" s="255"/>
      <c r="L461" s="259"/>
      <c r="M461" s="260"/>
      <c r="N461" s="261"/>
      <c r="O461" s="261"/>
      <c r="P461" s="261"/>
      <c r="Q461" s="261"/>
      <c r="R461" s="261"/>
      <c r="S461" s="261"/>
      <c r="T461" s="26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3" t="s">
        <v>183</v>
      </c>
      <c r="AU461" s="263" t="s">
        <v>89</v>
      </c>
      <c r="AV461" s="14" t="s">
        <v>84</v>
      </c>
      <c r="AW461" s="14" t="s">
        <v>32</v>
      </c>
      <c r="AX461" s="14" t="s">
        <v>76</v>
      </c>
      <c r="AY461" s="263" t="s">
        <v>174</v>
      </c>
    </row>
    <row r="462" s="13" customFormat="1">
      <c r="A462" s="13"/>
      <c r="B462" s="231"/>
      <c r="C462" s="232"/>
      <c r="D462" s="233" t="s">
        <v>183</v>
      </c>
      <c r="E462" s="234" t="s">
        <v>1</v>
      </c>
      <c r="F462" s="235" t="s">
        <v>615</v>
      </c>
      <c r="G462" s="232"/>
      <c r="H462" s="236">
        <v>85</v>
      </c>
      <c r="I462" s="237"/>
      <c r="J462" s="232"/>
      <c r="K462" s="232"/>
      <c r="L462" s="238"/>
      <c r="M462" s="239"/>
      <c r="N462" s="240"/>
      <c r="O462" s="240"/>
      <c r="P462" s="240"/>
      <c r="Q462" s="240"/>
      <c r="R462" s="240"/>
      <c r="S462" s="240"/>
      <c r="T462" s="24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2" t="s">
        <v>183</v>
      </c>
      <c r="AU462" s="242" t="s">
        <v>89</v>
      </c>
      <c r="AV462" s="13" t="s">
        <v>89</v>
      </c>
      <c r="AW462" s="13" t="s">
        <v>32</v>
      </c>
      <c r="AX462" s="13" t="s">
        <v>84</v>
      </c>
      <c r="AY462" s="242" t="s">
        <v>174</v>
      </c>
    </row>
    <row r="463" s="2" customFormat="1" ht="33" customHeight="1">
      <c r="A463" s="39"/>
      <c r="B463" s="40"/>
      <c r="C463" s="217" t="s">
        <v>917</v>
      </c>
      <c r="D463" s="217" t="s">
        <v>177</v>
      </c>
      <c r="E463" s="218" t="s">
        <v>918</v>
      </c>
      <c r="F463" s="219" t="s">
        <v>919</v>
      </c>
      <c r="G463" s="220" t="s">
        <v>180</v>
      </c>
      <c r="H463" s="221">
        <v>197</v>
      </c>
      <c r="I463" s="222"/>
      <c r="J463" s="223">
        <f>ROUND(I463*H463,2)</f>
        <v>0</v>
      </c>
      <c r="K463" s="224"/>
      <c r="L463" s="45"/>
      <c r="M463" s="225" t="s">
        <v>1</v>
      </c>
      <c r="N463" s="226" t="s">
        <v>42</v>
      </c>
      <c r="O463" s="92"/>
      <c r="P463" s="227">
        <f>O463*H463</f>
        <v>0</v>
      </c>
      <c r="Q463" s="227">
        <v>8.0000000000000007E-05</v>
      </c>
      <c r="R463" s="227">
        <f>Q463*H463</f>
        <v>0.01576</v>
      </c>
      <c r="S463" s="227">
        <v>0</v>
      </c>
      <c r="T463" s="228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29" t="s">
        <v>253</v>
      </c>
      <c r="AT463" s="229" t="s">
        <v>177</v>
      </c>
      <c r="AU463" s="229" t="s">
        <v>89</v>
      </c>
      <c r="AY463" s="18" t="s">
        <v>174</v>
      </c>
      <c r="BE463" s="230">
        <f>IF(N463="základní",J463,0)</f>
        <v>0</v>
      </c>
      <c r="BF463" s="230">
        <f>IF(N463="snížená",J463,0)</f>
        <v>0</v>
      </c>
      <c r="BG463" s="230">
        <f>IF(N463="zákl. přenesená",J463,0)</f>
        <v>0</v>
      </c>
      <c r="BH463" s="230">
        <f>IF(N463="sníž. přenesená",J463,0)</f>
        <v>0</v>
      </c>
      <c r="BI463" s="230">
        <f>IF(N463="nulová",J463,0)</f>
        <v>0</v>
      </c>
      <c r="BJ463" s="18" t="s">
        <v>89</v>
      </c>
      <c r="BK463" s="230">
        <f>ROUND(I463*H463,2)</f>
        <v>0</v>
      </c>
      <c r="BL463" s="18" t="s">
        <v>253</v>
      </c>
      <c r="BM463" s="229" t="s">
        <v>920</v>
      </c>
    </row>
    <row r="464" s="13" customFormat="1">
      <c r="A464" s="13"/>
      <c r="B464" s="231"/>
      <c r="C464" s="232"/>
      <c r="D464" s="233" t="s">
        <v>183</v>
      </c>
      <c r="E464" s="234" t="s">
        <v>1</v>
      </c>
      <c r="F464" s="235" t="s">
        <v>131</v>
      </c>
      <c r="G464" s="232"/>
      <c r="H464" s="236">
        <v>197</v>
      </c>
      <c r="I464" s="237"/>
      <c r="J464" s="232"/>
      <c r="K464" s="232"/>
      <c r="L464" s="238"/>
      <c r="M464" s="239"/>
      <c r="N464" s="240"/>
      <c r="O464" s="240"/>
      <c r="P464" s="240"/>
      <c r="Q464" s="240"/>
      <c r="R464" s="240"/>
      <c r="S464" s="240"/>
      <c r="T464" s="241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2" t="s">
        <v>183</v>
      </c>
      <c r="AU464" s="242" t="s">
        <v>89</v>
      </c>
      <c r="AV464" s="13" t="s">
        <v>89</v>
      </c>
      <c r="AW464" s="13" t="s">
        <v>32</v>
      </c>
      <c r="AX464" s="13" t="s">
        <v>84</v>
      </c>
      <c r="AY464" s="242" t="s">
        <v>174</v>
      </c>
    </row>
    <row r="465" s="2" customFormat="1" ht="16.5" customHeight="1">
      <c r="A465" s="39"/>
      <c r="B465" s="40"/>
      <c r="C465" s="217" t="s">
        <v>921</v>
      </c>
      <c r="D465" s="217" t="s">
        <v>177</v>
      </c>
      <c r="E465" s="218" t="s">
        <v>922</v>
      </c>
      <c r="F465" s="219" t="s">
        <v>923</v>
      </c>
      <c r="G465" s="220" t="s">
        <v>180</v>
      </c>
      <c r="H465" s="221">
        <v>197</v>
      </c>
      <c r="I465" s="222"/>
      <c r="J465" s="223">
        <f>ROUND(I465*H465,2)</f>
        <v>0</v>
      </c>
      <c r="K465" s="224"/>
      <c r="L465" s="45"/>
      <c r="M465" s="225" t="s">
        <v>1</v>
      </c>
      <c r="N465" s="226" t="s">
        <v>42</v>
      </c>
      <c r="O465" s="92"/>
      <c r="P465" s="227">
        <f>O465*H465</f>
        <v>0</v>
      </c>
      <c r="Q465" s="227">
        <v>0.00012999999999999999</v>
      </c>
      <c r="R465" s="227">
        <f>Q465*H465</f>
        <v>0.025609999999999997</v>
      </c>
      <c r="S465" s="227">
        <v>0</v>
      </c>
      <c r="T465" s="228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29" t="s">
        <v>253</v>
      </c>
      <c r="AT465" s="229" t="s">
        <v>177</v>
      </c>
      <c r="AU465" s="229" t="s">
        <v>89</v>
      </c>
      <c r="AY465" s="18" t="s">
        <v>174</v>
      </c>
      <c r="BE465" s="230">
        <f>IF(N465="základní",J465,0)</f>
        <v>0</v>
      </c>
      <c r="BF465" s="230">
        <f>IF(N465="snížená",J465,0)</f>
        <v>0</v>
      </c>
      <c r="BG465" s="230">
        <f>IF(N465="zákl. přenesená",J465,0)</f>
        <v>0</v>
      </c>
      <c r="BH465" s="230">
        <f>IF(N465="sníž. přenesená",J465,0)</f>
        <v>0</v>
      </c>
      <c r="BI465" s="230">
        <f>IF(N465="nulová",J465,0)</f>
        <v>0</v>
      </c>
      <c r="BJ465" s="18" t="s">
        <v>89</v>
      </c>
      <c r="BK465" s="230">
        <f>ROUND(I465*H465,2)</f>
        <v>0</v>
      </c>
      <c r="BL465" s="18" t="s">
        <v>253</v>
      </c>
      <c r="BM465" s="229" t="s">
        <v>924</v>
      </c>
    </row>
    <row r="466" s="13" customFormat="1">
      <c r="A466" s="13"/>
      <c r="B466" s="231"/>
      <c r="C466" s="232"/>
      <c r="D466" s="233" t="s">
        <v>183</v>
      </c>
      <c r="E466" s="234" t="s">
        <v>131</v>
      </c>
      <c r="F466" s="235" t="s">
        <v>132</v>
      </c>
      <c r="G466" s="232"/>
      <c r="H466" s="236">
        <v>197</v>
      </c>
      <c r="I466" s="237"/>
      <c r="J466" s="232"/>
      <c r="K466" s="232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183</v>
      </c>
      <c r="AU466" s="242" t="s">
        <v>89</v>
      </c>
      <c r="AV466" s="13" t="s">
        <v>89</v>
      </c>
      <c r="AW466" s="13" t="s">
        <v>32</v>
      </c>
      <c r="AX466" s="13" t="s">
        <v>84</v>
      </c>
      <c r="AY466" s="242" t="s">
        <v>174</v>
      </c>
    </row>
    <row r="467" s="12" customFormat="1" ht="25.92" customHeight="1">
      <c r="A467" s="12"/>
      <c r="B467" s="201"/>
      <c r="C467" s="202"/>
      <c r="D467" s="203" t="s">
        <v>75</v>
      </c>
      <c r="E467" s="204" t="s">
        <v>925</v>
      </c>
      <c r="F467" s="204" t="s">
        <v>926</v>
      </c>
      <c r="G467" s="202"/>
      <c r="H467" s="202"/>
      <c r="I467" s="205"/>
      <c r="J467" s="206">
        <f>BK467</f>
        <v>0</v>
      </c>
      <c r="K467" s="202"/>
      <c r="L467" s="207"/>
      <c r="M467" s="208"/>
      <c r="N467" s="209"/>
      <c r="O467" s="209"/>
      <c r="P467" s="210">
        <f>P468+P470+P479+P483+P492+P505</f>
        <v>0</v>
      </c>
      <c r="Q467" s="209"/>
      <c r="R467" s="210">
        <f>R468+R470+R479+R483+R492+R505</f>
        <v>0</v>
      </c>
      <c r="S467" s="209"/>
      <c r="T467" s="211">
        <f>T468+T470+T479+T483+T492+T505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12" t="s">
        <v>197</v>
      </c>
      <c r="AT467" s="213" t="s">
        <v>75</v>
      </c>
      <c r="AU467" s="213" t="s">
        <v>76</v>
      </c>
      <c r="AY467" s="212" t="s">
        <v>174</v>
      </c>
      <c r="BK467" s="214">
        <f>BK468+BK470+BK479+BK483+BK492+BK505</f>
        <v>0</v>
      </c>
    </row>
    <row r="468" s="12" customFormat="1" ht="22.8" customHeight="1">
      <c r="A468" s="12"/>
      <c r="B468" s="201"/>
      <c r="C468" s="202"/>
      <c r="D468" s="203" t="s">
        <v>75</v>
      </c>
      <c r="E468" s="215" t="s">
        <v>927</v>
      </c>
      <c r="F468" s="215" t="s">
        <v>928</v>
      </c>
      <c r="G468" s="202"/>
      <c r="H468" s="202"/>
      <c r="I468" s="205"/>
      <c r="J468" s="216">
        <f>BK468</f>
        <v>0</v>
      </c>
      <c r="K468" s="202"/>
      <c r="L468" s="207"/>
      <c r="M468" s="208"/>
      <c r="N468" s="209"/>
      <c r="O468" s="209"/>
      <c r="P468" s="210">
        <f>P469</f>
        <v>0</v>
      </c>
      <c r="Q468" s="209"/>
      <c r="R468" s="210">
        <f>R469</f>
        <v>0</v>
      </c>
      <c r="S468" s="209"/>
      <c r="T468" s="211">
        <f>T469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12" t="s">
        <v>197</v>
      </c>
      <c r="AT468" s="213" t="s">
        <v>75</v>
      </c>
      <c r="AU468" s="213" t="s">
        <v>84</v>
      </c>
      <c r="AY468" s="212" t="s">
        <v>174</v>
      </c>
      <c r="BK468" s="214">
        <f>BK469</f>
        <v>0</v>
      </c>
    </row>
    <row r="469" s="2" customFormat="1" ht="16.5" customHeight="1">
      <c r="A469" s="39"/>
      <c r="B469" s="40"/>
      <c r="C469" s="217" t="s">
        <v>929</v>
      </c>
      <c r="D469" s="217" t="s">
        <v>177</v>
      </c>
      <c r="E469" s="218" t="s">
        <v>930</v>
      </c>
      <c r="F469" s="219" t="s">
        <v>931</v>
      </c>
      <c r="G469" s="220" t="s">
        <v>514</v>
      </c>
      <c r="H469" s="221">
        <v>1</v>
      </c>
      <c r="I469" s="222"/>
      <c r="J469" s="223">
        <f>ROUND(I469*H469,2)</f>
        <v>0</v>
      </c>
      <c r="K469" s="224"/>
      <c r="L469" s="45"/>
      <c r="M469" s="225" t="s">
        <v>1</v>
      </c>
      <c r="N469" s="226" t="s">
        <v>42</v>
      </c>
      <c r="O469" s="92"/>
      <c r="P469" s="227">
        <f>O469*H469</f>
        <v>0</v>
      </c>
      <c r="Q469" s="227">
        <v>0</v>
      </c>
      <c r="R469" s="227">
        <f>Q469*H469</f>
        <v>0</v>
      </c>
      <c r="S469" s="227">
        <v>0</v>
      </c>
      <c r="T469" s="228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29" t="s">
        <v>932</v>
      </c>
      <c r="AT469" s="229" t="s">
        <v>177</v>
      </c>
      <c r="AU469" s="229" t="s">
        <v>89</v>
      </c>
      <c r="AY469" s="18" t="s">
        <v>174</v>
      </c>
      <c r="BE469" s="230">
        <f>IF(N469="základní",J469,0)</f>
        <v>0</v>
      </c>
      <c r="BF469" s="230">
        <f>IF(N469="snížená",J469,0)</f>
        <v>0</v>
      </c>
      <c r="BG469" s="230">
        <f>IF(N469="zákl. přenesená",J469,0)</f>
        <v>0</v>
      </c>
      <c r="BH469" s="230">
        <f>IF(N469="sníž. přenesená",J469,0)</f>
        <v>0</v>
      </c>
      <c r="BI469" s="230">
        <f>IF(N469="nulová",J469,0)</f>
        <v>0</v>
      </c>
      <c r="BJ469" s="18" t="s">
        <v>89</v>
      </c>
      <c r="BK469" s="230">
        <f>ROUND(I469*H469,2)</f>
        <v>0</v>
      </c>
      <c r="BL469" s="18" t="s">
        <v>932</v>
      </c>
      <c r="BM469" s="229" t="s">
        <v>933</v>
      </c>
    </row>
    <row r="470" s="12" customFormat="1" ht="22.8" customHeight="1">
      <c r="A470" s="12"/>
      <c r="B470" s="201"/>
      <c r="C470" s="202"/>
      <c r="D470" s="203" t="s">
        <v>75</v>
      </c>
      <c r="E470" s="215" t="s">
        <v>934</v>
      </c>
      <c r="F470" s="215" t="s">
        <v>935</v>
      </c>
      <c r="G470" s="202"/>
      <c r="H470" s="202"/>
      <c r="I470" s="205"/>
      <c r="J470" s="216">
        <f>BK470</f>
        <v>0</v>
      </c>
      <c r="K470" s="202"/>
      <c r="L470" s="207"/>
      <c r="M470" s="208"/>
      <c r="N470" s="209"/>
      <c r="O470" s="209"/>
      <c r="P470" s="210">
        <f>SUM(P471:P478)</f>
        <v>0</v>
      </c>
      <c r="Q470" s="209"/>
      <c r="R470" s="210">
        <f>SUM(R471:R478)</f>
        <v>0</v>
      </c>
      <c r="S470" s="209"/>
      <c r="T470" s="211">
        <f>SUM(T471:T478)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12" t="s">
        <v>197</v>
      </c>
      <c r="AT470" s="213" t="s">
        <v>75</v>
      </c>
      <c r="AU470" s="213" t="s">
        <v>84</v>
      </c>
      <c r="AY470" s="212" t="s">
        <v>174</v>
      </c>
      <c r="BK470" s="214">
        <f>SUM(BK471:BK478)</f>
        <v>0</v>
      </c>
    </row>
    <row r="471" s="2" customFormat="1" ht="16.5" customHeight="1">
      <c r="A471" s="39"/>
      <c r="B471" s="40"/>
      <c r="C471" s="217" t="s">
        <v>936</v>
      </c>
      <c r="D471" s="217" t="s">
        <v>177</v>
      </c>
      <c r="E471" s="218" t="s">
        <v>937</v>
      </c>
      <c r="F471" s="219" t="s">
        <v>935</v>
      </c>
      <c r="G471" s="220" t="s">
        <v>514</v>
      </c>
      <c r="H471" s="221">
        <v>1</v>
      </c>
      <c r="I471" s="222"/>
      <c r="J471" s="223">
        <f>ROUND(I471*H471,2)</f>
        <v>0</v>
      </c>
      <c r="K471" s="224"/>
      <c r="L471" s="45"/>
      <c r="M471" s="225" t="s">
        <v>1</v>
      </c>
      <c r="N471" s="226" t="s">
        <v>42</v>
      </c>
      <c r="O471" s="92"/>
      <c r="P471" s="227">
        <f>O471*H471</f>
        <v>0</v>
      </c>
      <c r="Q471" s="227">
        <v>0</v>
      </c>
      <c r="R471" s="227">
        <f>Q471*H471</f>
        <v>0</v>
      </c>
      <c r="S471" s="227">
        <v>0</v>
      </c>
      <c r="T471" s="228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29" t="s">
        <v>181</v>
      </c>
      <c r="AT471" s="229" t="s">
        <v>177</v>
      </c>
      <c r="AU471" s="229" t="s">
        <v>89</v>
      </c>
      <c r="AY471" s="18" t="s">
        <v>174</v>
      </c>
      <c r="BE471" s="230">
        <f>IF(N471="základní",J471,0)</f>
        <v>0</v>
      </c>
      <c r="BF471" s="230">
        <f>IF(N471="snížená",J471,0)</f>
        <v>0</v>
      </c>
      <c r="BG471" s="230">
        <f>IF(N471="zákl. přenesená",J471,0)</f>
        <v>0</v>
      </c>
      <c r="BH471" s="230">
        <f>IF(N471="sníž. přenesená",J471,0)</f>
        <v>0</v>
      </c>
      <c r="BI471" s="230">
        <f>IF(N471="nulová",J471,0)</f>
        <v>0</v>
      </c>
      <c r="BJ471" s="18" t="s">
        <v>89</v>
      </c>
      <c r="BK471" s="230">
        <f>ROUND(I471*H471,2)</f>
        <v>0</v>
      </c>
      <c r="BL471" s="18" t="s">
        <v>181</v>
      </c>
      <c r="BM471" s="229" t="s">
        <v>938</v>
      </c>
    </row>
    <row r="472" s="14" customFormat="1">
      <c r="A472" s="14"/>
      <c r="B472" s="254"/>
      <c r="C472" s="255"/>
      <c r="D472" s="233" t="s">
        <v>183</v>
      </c>
      <c r="E472" s="256" t="s">
        <v>1</v>
      </c>
      <c r="F472" s="257" t="s">
        <v>939</v>
      </c>
      <c r="G472" s="255"/>
      <c r="H472" s="256" t="s">
        <v>1</v>
      </c>
      <c r="I472" s="258"/>
      <c r="J472" s="255"/>
      <c r="K472" s="255"/>
      <c r="L472" s="259"/>
      <c r="M472" s="260"/>
      <c r="N472" s="261"/>
      <c r="O472" s="261"/>
      <c r="P472" s="261"/>
      <c r="Q472" s="261"/>
      <c r="R472" s="261"/>
      <c r="S472" s="261"/>
      <c r="T472" s="26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3" t="s">
        <v>183</v>
      </c>
      <c r="AU472" s="263" t="s">
        <v>89</v>
      </c>
      <c r="AV472" s="14" t="s">
        <v>84</v>
      </c>
      <c r="AW472" s="14" t="s">
        <v>32</v>
      </c>
      <c r="AX472" s="14" t="s">
        <v>76</v>
      </c>
      <c r="AY472" s="263" t="s">
        <v>174</v>
      </c>
    </row>
    <row r="473" s="14" customFormat="1">
      <c r="A473" s="14"/>
      <c r="B473" s="254"/>
      <c r="C473" s="255"/>
      <c r="D473" s="233" t="s">
        <v>183</v>
      </c>
      <c r="E473" s="256" t="s">
        <v>1</v>
      </c>
      <c r="F473" s="257" t="s">
        <v>940</v>
      </c>
      <c r="G473" s="255"/>
      <c r="H473" s="256" t="s">
        <v>1</v>
      </c>
      <c r="I473" s="258"/>
      <c r="J473" s="255"/>
      <c r="K473" s="255"/>
      <c r="L473" s="259"/>
      <c r="M473" s="260"/>
      <c r="N473" s="261"/>
      <c r="O473" s="261"/>
      <c r="P473" s="261"/>
      <c r="Q473" s="261"/>
      <c r="R473" s="261"/>
      <c r="S473" s="261"/>
      <c r="T473" s="262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3" t="s">
        <v>183</v>
      </c>
      <c r="AU473" s="263" t="s">
        <v>89</v>
      </c>
      <c r="AV473" s="14" t="s">
        <v>84</v>
      </c>
      <c r="AW473" s="14" t="s">
        <v>32</v>
      </c>
      <c r="AX473" s="14" t="s">
        <v>76</v>
      </c>
      <c r="AY473" s="263" t="s">
        <v>174</v>
      </c>
    </row>
    <row r="474" s="14" customFormat="1">
      <c r="A474" s="14"/>
      <c r="B474" s="254"/>
      <c r="C474" s="255"/>
      <c r="D474" s="233" t="s">
        <v>183</v>
      </c>
      <c r="E474" s="256" t="s">
        <v>1</v>
      </c>
      <c r="F474" s="257" t="s">
        <v>941</v>
      </c>
      <c r="G474" s="255"/>
      <c r="H474" s="256" t="s">
        <v>1</v>
      </c>
      <c r="I474" s="258"/>
      <c r="J474" s="255"/>
      <c r="K474" s="255"/>
      <c r="L474" s="259"/>
      <c r="M474" s="260"/>
      <c r="N474" s="261"/>
      <c r="O474" s="261"/>
      <c r="P474" s="261"/>
      <c r="Q474" s="261"/>
      <c r="R474" s="261"/>
      <c r="S474" s="261"/>
      <c r="T474" s="26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3" t="s">
        <v>183</v>
      </c>
      <c r="AU474" s="263" t="s">
        <v>89</v>
      </c>
      <c r="AV474" s="14" t="s">
        <v>84</v>
      </c>
      <c r="AW474" s="14" t="s">
        <v>32</v>
      </c>
      <c r="AX474" s="14" t="s">
        <v>76</v>
      </c>
      <c r="AY474" s="263" t="s">
        <v>174</v>
      </c>
    </row>
    <row r="475" s="14" customFormat="1">
      <c r="A475" s="14"/>
      <c r="B475" s="254"/>
      <c r="C475" s="255"/>
      <c r="D475" s="233" t="s">
        <v>183</v>
      </c>
      <c r="E475" s="256" t="s">
        <v>1</v>
      </c>
      <c r="F475" s="257" t="s">
        <v>942</v>
      </c>
      <c r="G475" s="255"/>
      <c r="H475" s="256" t="s">
        <v>1</v>
      </c>
      <c r="I475" s="258"/>
      <c r="J475" s="255"/>
      <c r="K475" s="255"/>
      <c r="L475" s="259"/>
      <c r="M475" s="260"/>
      <c r="N475" s="261"/>
      <c r="O475" s="261"/>
      <c r="P475" s="261"/>
      <c r="Q475" s="261"/>
      <c r="R475" s="261"/>
      <c r="S475" s="261"/>
      <c r="T475" s="262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3" t="s">
        <v>183</v>
      </c>
      <c r="AU475" s="263" t="s">
        <v>89</v>
      </c>
      <c r="AV475" s="14" t="s">
        <v>84</v>
      </c>
      <c r="AW475" s="14" t="s">
        <v>32</v>
      </c>
      <c r="AX475" s="14" t="s">
        <v>76</v>
      </c>
      <c r="AY475" s="263" t="s">
        <v>174</v>
      </c>
    </row>
    <row r="476" s="14" customFormat="1">
      <c r="A476" s="14"/>
      <c r="B476" s="254"/>
      <c r="C476" s="255"/>
      <c r="D476" s="233" t="s">
        <v>183</v>
      </c>
      <c r="E476" s="256" t="s">
        <v>1</v>
      </c>
      <c r="F476" s="257" t="s">
        <v>943</v>
      </c>
      <c r="G476" s="255"/>
      <c r="H476" s="256" t="s">
        <v>1</v>
      </c>
      <c r="I476" s="258"/>
      <c r="J476" s="255"/>
      <c r="K476" s="255"/>
      <c r="L476" s="259"/>
      <c r="M476" s="260"/>
      <c r="N476" s="261"/>
      <c r="O476" s="261"/>
      <c r="P476" s="261"/>
      <c r="Q476" s="261"/>
      <c r="R476" s="261"/>
      <c r="S476" s="261"/>
      <c r="T476" s="26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3" t="s">
        <v>183</v>
      </c>
      <c r="AU476" s="263" t="s">
        <v>89</v>
      </c>
      <c r="AV476" s="14" t="s">
        <v>84</v>
      </c>
      <c r="AW476" s="14" t="s">
        <v>32</v>
      </c>
      <c r="AX476" s="14" t="s">
        <v>76</v>
      </c>
      <c r="AY476" s="263" t="s">
        <v>174</v>
      </c>
    </row>
    <row r="477" s="14" customFormat="1">
      <c r="A477" s="14"/>
      <c r="B477" s="254"/>
      <c r="C477" s="255"/>
      <c r="D477" s="233" t="s">
        <v>183</v>
      </c>
      <c r="E477" s="256" t="s">
        <v>1</v>
      </c>
      <c r="F477" s="257" t="s">
        <v>944</v>
      </c>
      <c r="G477" s="255"/>
      <c r="H477" s="256" t="s">
        <v>1</v>
      </c>
      <c r="I477" s="258"/>
      <c r="J477" s="255"/>
      <c r="K477" s="255"/>
      <c r="L477" s="259"/>
      <c r="M477" s="260"/>
      <c r="N477" s="261"/>
      <c r="O477" s="261"/>
      <c r="P477" s="261"/>
      <c r="Q477" s="261"/>
      <c r="R477" s="261"/>
      <c r="S477" s="261"/>
      <c r="T477" s="262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3" t="s">
        <v>183</v>
      </c>
      <c r="AU477" s="263" t="s">
        <v>89</v>
      </c>
      <c r="AV477" s="14" t="s">
        <v>84</v>
      </c>
      <c r="AW477" s="14" t="s">
        <v>32</v>
      </c>
      <c r="AX477" s="14" t="s">
        <v>76</v>
      </c>
      <c r="AY477" s="263" t="s">
        <v>174</v>
      </c>
    </row>
    <row r="478" s="13" customFormat="1">
      <c r="A478" s="13"/>
      <c r="B478" s="231"/>
      <c r="C478" s="232"/>
      <c r="D478" s="233" t="s">
        <v>183</v>
      </c>
      <c r="E478" s="234" t="s">
        <v>1</v>
      </c>
      <c r="F478" s="235" t="s">
        <v>84</v>
      </c>
      <c r="G478" s="232"/>
      <c r="H478" s="236">
        <v>1</v>
      </c>
      <c r="I478" s="237"/>
      <c r="J478" s="232"/>
      <c r="K478" s="232"/>
      <c r="L478" s="238"/>
      <c r="M478" s="239"/>
      <c r="N478" s="240"/>
      <c r="O478" s="240"/>
      <c r="P478" s="240"/>
      <c r="Q478" s="240"/>
      <c r="R478" s="240"/>
      <c r="S478" s="240"/>
      <c r="T478" s="241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2" t="s">
        <v>183</v>
      </c>
      <c r="AU478" s="242" t="s">
        <v>89</v>
      </c>
      <c r="AV478" s="13" t="s">
        <v>89</v>
      </c>
      <c r="AW478" s="13" t="s">
        <v>32</v>
      </c>
      <c r="AX478" s="13" t="s">
        <v>84</v>
      </c>
      <c r="AY478" s="242" t="s">
        <v>174</v>
      </c>
    </row>
    <row r="479" s="12" customFormat="1" ht="22.8" customHeight="1">
      <c r="A479" s="12"/>
      <c r="B479" s="201"/>
      <c r="C479" s="202"/>
      <c r="D479" s="203" t="s">
        <v>75</v>
      </c>
      <c r="E479" s="215" t="s">
        <v>945</v>
      </c>
      <c r="F479" s="215" t="s">
        <v>946</v>
      </c>
      <c r="G479" s="202"/>
      <c r="H479" s="202"/>
      <c r="I479" s="205"/>
      <c r="J479" s="216">
        <f>BK479</f>
        <v>0</v>
      </c>
      <c r="K479" s="202"/>
      <c r="L479" s="207"/>
      <c r="M479" s="208"/>
      <c r="N479" s="209"/>
      <c r="O479" s="209"/>
      <c r="P479" s="210">
        <f>SUM(P480:P482)</f>
        <v>0</v>
      </c>
      <c r="Q479" s="209"/>
      <c r="R479" s="210">
        <f>SUM(R480:R482)</f>
        <v>0</v>
      </c>
      <c r="S479" s="209"/>
      <c r="T479" s="211">
        <f>SUM(T480:T482)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12" t="s">
        <v>197</v>
      </c>
      <c r="AT479" s="213" t="s">
        <v>75</v>
      </c>
      <c r="AU479" s="213" t="s">
        <v>84</v>
      </c>
      <c r="AY479" s="212" t="s">
        <v>174</v>
      </c>
      <c r="BK479" s="214">
        <f>SUM(BK480:BK482)</f>
        <v>0</v>
      </c>
    </row>
    <row r="480" s="2" customFormat="1" ht="16.5" customHeight="1">
      <c r="A480" s="39"/>
      <c r="B480" s="40"/>
      <c r="C480" s="217" t="s">
        <v>947</v>
      </c>
      <c r="D480" s="217" t="s">
        <v>177</v>
      </c>
      <c r="E480" s="218" t="s">
        <v>948</v>
      </c>
      <c r="F480" s="219" t="s">
        <v>949</v>
      </c>
      <c r="G480" s="220" t="s">
        <v>514</v>
      </c>
      <c r="H480" s="221">
        <v>1</v>
      </c>
      <c r="I480" s="222"/>
      <c r="J480" s="223">
        <f>ROUND(I480*H480,2)</f>
        <v>0</v>
      </c>
      <c r="K480" s="224"/>
      <c r="L480" s="45"/>
      <c r="M480" s="225" t="s">
        <v>1</v>
      </c>
      <c r="N480" s="226" t="s">
        <v>42</v>
      </c>
      <c r="O480" s="92"/>
      <c r="P480" s="227">
        <f>O480*H480</f>
        <v>0</v>
      </c>
      <c r="Q480" s="227">
        <v>0</v>
      </c>
      <c r="R480" s="227">
        <f>Q480*H480</f>
        <v>0</v>
      </c>
      <c r="S480" s="227">
        <v>0</v>
      </c>
      <c r="T480" s="228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29" t="s">
        <v>932</v>
      </c>
      <c r="AT480" s="229" t="s">
        <v>177</v>
      </c>
      <c r="AU480" s="229" t="s">
        <v>89</v>
      </c>
      <c r="AY480" s="18" t="s">
        <v>174</v>
      </c>
      <c r="BE480" s="230">
        <f>IF(N480="základní",J480,0)</f>
        <v>0</v>
      </c>
      <c r="BF480" s="230">
        <f>IF(N480="snížená",J480,0)</f>
        <v>0</v>
      </c>
      <c r="BG480" s="230">
        <f>IF(N480="zákl. přenesená",J480,0)</f>
        <v>0</v>
      </c>
      <c r="BH480" s="230">
        <f>IF(N480="sníž. přenesená",J480,0)</f>
        <v>0</v>
      </c>
      <c r="BI480" s="230">
        <f>IF(N480="nulová",J480,0)</f>
        <v>0</v>
      </c>
      <c r="BJ480" s="18" t="s">
        <v>89</v>
      </c>
      <c r="BK480" s="230">
        <f>ROUND(I480*H480,2)</f>
        <v>0</v>
      </c>
      <c r="BL480" s="18" t="s">
        <v>932</v>
      </c>
      <c r="BM480" s="229" t="s">
        <v>950</v>
      </c>
    </row>
    <row r="481" s="14" customFormat="1">
      <c r="A481" s="14"/>
      <c r="B481" s="254"/>
      <c r="C481" s="255"/>
      <c r="D481" s="233" t="s">
        <v>183</v>
      </c>
      <c r="E481" s="256" t="s">
        <v>1</v>
      </c>
      <c r="F481" s="257" t="s">
        <v>951</v>
      </c>
      <c r="G481" s="255"/>
      <c r="H481" s="256" t="s">
        <v>1</v>
      </c>
      <c r="I481" s="258"/>
      <c r="J481" s="255"/>
      <c r="K481" s="255"/>
      <c r="L481" s="259"/>
      <c r="M481" s="260"/>
      <c r="N481" s="261"/>
      <c r="O481" s="261"/>
      <c r="P481" s="261"/>
      <c r="Q481" s="261"/>
      <c r="R481" s="261"/>
      <c r="S481" s="261"/>
      <c r="T481" s="26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3" t="s">
        <v>183</v>
      </c>
      <c r="AU481" s="263" t="s">
        <v>89</v>
      </c>
      <c r="AV481" s="14" t="s">
        <v>84</v>
      </c>
      <c r="AW481" s="14" t="s">
        <v>32</v>
      </c>
      <c r="AX481" s="14" t="s">
        <v>76</v>
      </c>
      <c r="AY481" s="263" t="s">
        <v>174</v>
      </c>
    </row>
    <row r="482" s="13" customFormat="1">
      <c r="A482" s="13"/>
      <c r="B482" s="231"/>
      <c r="C482" s="232"/>
      <c r="D482" s="233" t="s">
        <v>183</v>
      </c>
      <c r="E482" s="234" t="s">
        <v>1</v>
      </c>
      <c r="F482" s="235" t="s">
        <v>84</v>
      </c>
      <c r="G482" s="232"/>
      <c r="H482" s="236">
        <v>1</v>
      </c>
      <c r="I482" s="237"/>
      <c r="J482" s="232"/>
      <c r="K482" s="232"/>
      <c r="L482" s="238"/>
      <c r="M482" s="239"/>
      <c r="N482" s="240"/>
      <c r="O482" s="240"/>
      <c r="P482" s="240"/>
      <c r="Q482" s="240"/>
      <c r="R482" s="240"/>
      <c r="S482" s="240"/>
      <c r="T482" s="241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2" t="s">
        <v>183</v>
      </c>
      <c r="AU482" s="242" t="s">
        <v>89</v>
      </c>
      <c r="AV482" s="13" t="s">
        <v>89</v>
      </c>
      <c r="AW482" s="13" t="s">
        <v>32</v>
      </c>
      <c r="AX482" s="13" t="s">
        <v>84</v>
      </c>
      <c r="AY482" s="242" t="s">
        <v>174</v>
      </c>
    </row>
    <row r="483" s="12" customFormat="1" ht="22.8" customHeight="1">
      <c r="A483" s="12"/>
      <c r="B483" s="201"/>
      <c r="C483" s="202"/>
      <c r="D483" s="203" t="s">
        <v>75</v>
      </c>
      <c r="E483" s="215" t="s">
        <v>952</v>
      </c>
      <c r="F483" s="215" t="s">
        <v>953</v>
      </c>
      <c r="G483" s="202"/>
      <c r="H483" s="202"/>
      <c r="I483" s="205"/>
      <c r="J483" s="216">
        <f>BK483</f>
        <v>0</v>
      </c>
      <c r="K483" s="202"/>
      <c r="L483" s="207"/>
      <c r="M483" s="208"/>
      <c r="N483" s="209"/>
      <c r="O483" s="209"/>
      <c r="P483" s="210">
        <f>SUM(P484:P491)</f>
        <v>0</v>
      </c>
      <c r="Q483" s="209"/>
      <c r="R483" s="210">
        <f>SUM(R484:R491)</f>
        <v>0</v>
      </c>
      <c r="S483" s="209"/>
      <c r="T483" s="211">
        <f>SUM(T484:T491)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12" t="s">
        <v>197</v>
      </c>
      <c r="AT483" s="213" t="s">
        <v>75</v>
      </c>
      <c r="AU483" s="213" t="s">
        <v>84</v>
      </c>
      <c r="AY483" s="212" t="s">
        <v>174</v>
      </c>
      <c r="BK483" s="214">
        <f>SUM(BK484:BK491)</f>
        <v>0</v>
      </c>
    </row>
    <row r="484" s="2" customFormat="1" ht="16.5" customHeight="1">
      <c r="A484" s="39"/>
      <c r="B484" s="40"/>
      <c r="C484" s="217" t="s">
        <v>954</v>
      </c>
      <c r="D484" s="217" t="s">
        <v>177</v>
      </c>
      <c r="E484" s="218" t="s">
        <v>955</v>
      </c>
      <c r="F484" s="219" t="s">
        <v>953</v>
      </c>
      <c r="G484" s="220" t="s">
        <v>514</v>
      </c>
      <c r="H484" s="221">
        <v>1</v>
      </c>
      <c r="I484" s="222"/>
      <c r="J484" s="223">
        <f>ROUND(I484*H484,2)</f>
        <v>0</v>
      </c>
      <c r="K484" s="224"/>
      <c r="L484" s="45"/>
      <c r="M484" s="225" t="s">
        <v>1</v>
      </c>
      <c r="N484" s="226" t="s">
        <v>42</v>
      </c>
      <c r="O484" s="92"/>
      <c r="P484" s="227">
        <f>O484*H484</f>
        <v>0</v>
      </c>
      <c r="Q484" s="227">
        <v>0</v>
      </c>
      <c r="R484" s="227">
        <f>Q484*H484</f>
        <v>0</v>
      </c>
      <c r="S484" s="227">
        <v>0</v>
      </c>
      <c r="T484" s="228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29" t="s">
        <v>181</v>
      </c>
      <c r="AT484" s="229" t="s">
        <v>177</v>
      </c>
      <c r="AU484" s="229" t="s">
        <v>89</v>
      </c>
      <c r="AY484" s="18" t="s">
        <v>174</v>
      </c>
      <c r="BE484" s="230">
        <f>IF(N484="základní",J484,0)</f>
        <v>0</v>
      </c>
      <c r="BF484" s="230">
        <f>IF(N484="snížená",J484,0)</f>
        <v>0</v>
      </c>
      <c r="BG484" s="230">
        <f>IF(N484="zákl. přenesená",J484,0)</f>
        <v>0</v>
      </c>
      <c r="BH484" s="230">
        <f>IF(N484="sníž. přenesená",J484,0)</f>
        <v>0</v>
      </c>
      <c r="BI484" s="230">
        <f>IF(N484="nulová",J484,0)</f>
        <v>0</v>
      </c>
      <c r="BJ484" s="18" t="s">
        <v>89</v>
      </c>
      <c r="BK484" s="230">
        <f>ROUND(I484*H484,2)</f>
        <v>0</v>
      </c>
      <c r="BL484" s="18" t="s">
        <v>181</v>
      </c>
      <c r="BM484" s="229" t="s">
        <v>956</v>
      </c>
    </row>
    <row r="485" s="14" customFormat="1">
      <c r="A485" s="14"/>
      <c r="B485" s="254"/>
      <c r="C485" s="255"/>
      <c r="D485" s="233" t="s">
        <v>183</v>
      </c>
      <c r="E485" s="256" t="s">
        <v>1</v>
      </c>
      <c r="F485" s="257" t="s">
        <v>957</v>
      </c>
      <c r="G485" s="255"/>
      <c r="H485" s="256" t="s">
        <v>1</v>
      </c>
      <c r="I485" s="258"/>
      <c r="J485" s="255"/>
      <c r="K485" s="255"/>
      <c r="L485" s="259"/>
      <c r="M485" s="260"/>
      <c r="N485" s="261"/>
      <c r="O485" s="261"/>
      <c r="P485" s="261"/>
      <c r="Q485" s="261"/>
      <c r="R485" s="261"/>
      <c r="S485" s="261"/>
      <c r="T485" s="262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3" t="s">
        <v>183</v>
      </c>
      <c r="AU485" s="263" t="s">
        <v>89</v>
      </c>
      <c r="AV485" s="14" t="s">
        <v>84</v>
      </c>
      <c r="AW485" s="14" t="s">
        <v>32</v>
      </c>
      <c r="AX485" s="14" t="s">
        <v>76</v>
      </c>
      <c r="AY485" s="263" t="s">
        <v>174</v>
      </c>
    </row>
    <row r="486" s="14" customFormat="1">
      <c r="A486" s="14"/>
      <c r="B486" s="254"/>
      <c r="C486" s="255"/>
      <c r="D486" s="233" t="s">
        <v>183</v>
      </c>
      <c r="E486" s="256" t="s">
        <v>1</v>
      </c>
      <c r="F486" s="257" t="s">
        <v>958</v>
      </c>
      <c r="G486" s="255"/>
      <c r="H486" s="256" t="s">
        <v>1</v>
      </c>
      <c r="I486" s="258"/>
      <c r="J486" s="255"/>
      <c r="K486" s="255"/>
      <c r="L486" s="259"/>
      <c r="M486" s="260"/>
      <c r="N486" s="261"/>
      <c r="O486" s="261"/>
      <c r="P486" s="261"/>
      <c r="Q486" s="261"/>
      <c r="R486" s="261"/>
      <c r="S486" s="261"/>
      <c r="T486" s="262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3" t="s">
        <v>183</v>
      </c>
      <c r="AU486" s="263" t="s">
        <v>89</v>
      </c>
      <c r="AV486" s="14" t="s">
        <v>84</v>
      </c>
      <c r="AW486" s="14" t="s">
        <v>32</v>
      </c>
      <c r="AX486" s="14" t="s">
        <v>76</v>
      </c>
      <c r="AY486" s="263" t="s">
        <v>174</v>
      </c>
    </row>
    <row r="487" s="14" customFormat="1">
      <c r="A487" s="14"/>
      <c r="B487" s="254"/>
      <c r="C487" s="255"/>
      <c r="D487" s="233" t="s">
        <v>183</v>
      </c>
      <c r="E487" s="256" t="s">
        <v>1</v>
      </c>
      <c r="F487" s="257" t="s">
        <v>959</v>
      </c>
      <c r="G487" s="255"/>
      <c r="H487" s="256" t="s">
        <v>1</v>
      </c>
      <c r="I487" s="258"/>
      <c r="J487" s="255"/>
      <c r="K487" s="255"/>
      <c r="L487" s="259"/>
      <c r="M487" s="260"/>
      <c r="N487" s="261"/>
      <c r="O487" s="261"/>
      <c r="P487" s="261"/>
      <c r="Q487" s="261"/>
      <c r="R487" s="261"/>
      <c r="S487" s="261"/>
      <c r="T487" s="26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3" t="s">
        <v>183</v>
      </c>
      <c r="AU487" s="263" t="s">
        <v>89</v>
      </c>
      <c r="AV487" s="14" t="s">
        <v>84</v>
      </c>
      <c r="AW487" s="14" t="s">
        <v>32</v>
      </c>
      <c r="AX487" s="14" t="s">
        <v>76</v>
      </c>
      <c r="AY487" s="263" t="s">
        <v>174</v>
      </c>
    </row>
    <row r="488" s="14" customFormat="1">
      <c r="A488" s="14"/>
      <c r="B488" s="254"/>
      <c r="C488" s="255"/>
      <c r="D488" s="233" t="s">
        <v>183</v>
      </c>
      <c r="E488" s="256" t="s">
        <v>1</v>
      </c>
      <c r="F488" s="257" t="s">
        <v>960</v>
      </c>
      <c r="G488" s="255"/>
      <c r="H488" s="256" t="s">
        <v>1</v>
      </c>
      <c r="I488" s="258"/>
      <c r="J488" s="255"/>
      <c r="K488" s="255"/>
      <c r="L488" s="259"/>
      <c r="M488" s="260"/>
      <c r="N488" s="261"/>
      <c r="O488" s="261"/>
      <c r="P488" s="261"/>
      <c r="Q488" s="261"/>
      <c r="R488" s="261"/>
      <c r="S488" s="261"/>
      <c r="T488" s="262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3" t="s">
        <v>183</v>
      </c>
      <c r="AU488" s="263" t="s">
        <v>89</v>
      </c>
      <c r="AV488" s="14" t="s">
        <v>84</v>
      </c>
      <c r="AW488" s="14" t="s">
        <v>32</v>
      </c>
      <c r="AX488" s="14" t="s">
        <v>76</v>
      </c>
      <c r="AY488" s="263" t="s">
        <v>174</v>
      </c>
    </row>
    <row r="489" s="14" customFormat="1">
      <c r="A489" s="14"/>
      <c r="B489" s="254"/>
      <c r="C489" s="255"/>
      <c r="D489" s="233" t="s">
        <v>183</v>
      </c>
      <c r="E489" s="256" t="s">
        <v>1</v>
      </c>
      <c r="F489" s="257" t="s">
        <v>961</v>
      </c>
      <c r="G489" s="255"/>
      <c r="H489" s="256" t="s">
        <v>1</v>
      </c>
      <c r="I489" s="258"/>
      <c r="J489" s="255"/>
      <c r="K489" s="255"/>
      <c r="L489" s="259"/>
      <c r="M489" s="260"/>
      <c r="N489" s="261"/>
      <c r="O489" s="261"/>
      <c r="P489" s="261"/>
      <c r="Q489" s="261"/>
      <c r="R489" s="261"/>
      <c r="S489" s="261"/>
      <c r="T489" s="262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3" t="s">
        <v>183</v>
      </c>
      <c r="AU489" s="263" t="s">
        <v>89</v>
      </c>
      <c r="AV489" s="14" t="s">
        <v>84</v>
      </c>
      <c r="AW489" s="14" t="s">
        <v>32</v>
      </c>
      <c r="AX489" s="14" t="s">
        <v>76</v>
      </c>
      <c r="AY489" s="263" t="s">
        <v>174</v>
      </c>
    </row>
    <row r="490" s="14" customFormat="1">
      <c r="A490" s="14"/>
      <c r="B490" s="254"/>
      <c r="C490" s="255"/>
      <c r="D490" s="233" t="s">
        <v>183</v>
      </c>
      <c r="E490" s="256" t="s">
        <v>1</v>
      </c>
      <c r="F490" s="257" t="s">
        <v>962</v>
      </c>
      <c r="G490" s="255"/>
      <c r="H490" s="256" t="s">
        <v>1</v>
      </c>
      <c r="I490" s="258"/>
      <c r="J490" s="255"/>
      <c r="K490" s="255"/>
      <c r="L490" s="259"/>
      <c r="M490" s="260"/>
      <c r="N490" s="261"/>
      <c r="O490" s="261"/>
      <c r="P490" s="261"/>
      <c r="Q490" s="261"/>
      <c r="R490" s="261"/>
      <c r="S490" s="261"/>
      <c r="T490" s="262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3" t="s">
        <v>183</v>
      </c>
      <c r="AU490" s="263" t="s">
        <v>89</v>
      </c>
      <c r="AV490" s="14" t="s">
        <v>84</v>
      </c>
      <c r="AW490" s="14" t="s">
        <v>32</v>
      </c>
      <c r="AX490" s="14" t="s">
        <v>76</v>
      </c>
      <c r="AY490" s="263" t="s">
        <v>174</v>
      </c>
    </row>
    <row r="491" s="13" customFormat="1">
      <c r="A491" s="13"/>
      <c r="B491" s="231"/>
      <c r="C491" s="232"/>
      <c r="D491" s="233" t="s">
        <v>183</v>
      </c>
      <c r="E491" s="234" t="s">
        <v>1</v>
      </c>
      <c r="F491" s="235" t="s">
        <v>84</v>
      </c>
      <c r="G491" s="232"/>
      <c r="H491" s="236">
        <v>1</v>
      </c>
      <c r="I491" s="237"/>
      <c r="J491" s="232"/>
      <c r="K491" s="232"/>
      <c r="L491" s="238"/>
      <c r="M491" s="239"/>
      <c r="N491" s="240"/>
      <c r="O491" s="240"/>
      <c r="P491" s="240"/>
      <c r="Q491" s="240"/>
      <c r="R491" s="240"/>
      <c r="S491" s="240"/>
      <c r="T491" s="24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2" t="s">
        <v>183</v>
      </c>
      <c r="AU491" s="242" t="s">
        <v>89</v>
      </c>
      <c r="AV491" s="13" t="s">
        <v>89</v>
      </c>
      <c r="AW491" s="13" t="s">
        <v>32</v>
      </c>
      <c r="AX491" s="13" t="s">
        <v>84</v>
      </c>
      <c r="AY491" s="242" t="s">
        <v>174</v>
      </c>
    </row>
    <row r="492" s="12" customFormat="1" ht="22.8" customHeight="1">
      <c r="A492" s="12"/>
      <c r="B492" s="201"/>
      <c r="C492" s="202"/>
      <c r="D492" s="203" t="s">
        <v>75</v>
      </c>
      <c r="E492" s="215" t="s">
        <v>963</v>
      </c>
      <c r="F492" s="215" t="s">
        <v>964</v>
      </c>
      <c r="G492" s="202"/>
      <c r="H492" s="202"/>
      <c r="I492" s="205"/>
      <c r="J492" s="216">
        <f>BK492</f>
        <v>0</v>
      </c>
      <c r="K492" s="202"/>
      <c r="L492" s="207"/>
      <c r="M492" s="208"/>
      <c r="N492" s="209"/>
      <c r="O492" s="209"/>
      <c r="P492" s="210">
        <f>SUM(P493:P504)</f>
        <v>0</v>
      </c>
      <c r="Q492" s="209"/>
      <c r="R492" s="210">
        <f>SUM(R493:R504)</f>
        <v>0</v>
      </c>
      <c r="S492" s="209"/>
      <c r="T492" s="211">
        <f>SUM(T493:T504)</f>
        <v>0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212" t="s">
        <v>197</v>
      </c>
      <c r="AT492" s="213" t="s">
        <v>75</v>
      </c>
      <c r="AU492" s="213" t="s">
        <v>84</v>
      </c>
      <c r="AY492" s="212" t="s">
        <v>174</v>
      </c>
      <c r="BK492" s="214">
        <f>SUM(BK493:BK504)</f>
        <v>0</v>
      </c>
    </row>
    <row r="493" s="2" customFormat="1" ht="16.5" customHeight="1">
      <c r="A493" s="39"/>
      <c r="B493" s="40"/>
      <c r="C493" s="217" t="s">
        <v>965</v>
      </c>
      <c r="D493" s="217" t="s">
        <v>177</v>
      </c>
      <c r="E493" s="218" t="s">
        <v>966</v>
      </c>
      <c r="F493" s="219" t="s">
        <v>964</v>
      </c>
      <c r="G493" s="220" t="s">
        <v>514</v>
      </c>
      <c r="H493" s="221">
        <v>1</v>
      </c>
      <c r="I493" s="222"/>
      <c r="J493" s="223">
        <f>ROUND(I493*H493,2)</f>
        <v>0</v>
      </c>
      <c r="K493" s="224"/>
      <c r="L493" s="45"/>
      <c r="M493" s="225" t="s">
        <v>1</v>
      </c>
      <c r="N493" s="226" t="s">
        <v>42</v>
      </c>
      <c r="O493" s="92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29" t="s">
        <v>181</v>
      </c>
      <c r="AT493" s="229" t="s">
        <v>177</v>
      </c>
      <c r="AU493" s="229" t="s">
        <v>89</v>
      </c>
      <c r="AY493" s="18" t="s">
        <v>174</v>
      </c>
      <c r="BE493" s="230">
        <f>IF(N493="základní",J493,0)</f>
        <v>0</v>
      </c>
      <c r="BF493" s="230">
        <f>IF(N493="snížená",J493,0)</f>
        <v>0</v>
      </c>
      <c r="BG493" s="230">
        <f>IF(N493="zákl. přenesená",J493,0)</f>
        <v>0</v>
      </c>
      <c r="BH493" s="230">
        <f>IF(N493="sníž. přenesená",J493,0)</f>
        <v>0</v>
      </c>
      <c r="BI493" s="230">
        <f>IF(N493="nulová",J493,0)</f>
        <v>0</v>
      </c>
      <c r="BJ493" s="18" t="s">
        <v>89</v>
      </c>
      <c r="BK493" s="230">
        <f>ROUND(I493*H493,2)</f>
        <v>0</v>
      </c>
      <c r="BL493" s="18" t="s">
        <v>181</v>
      </c>
      <c r="BM493" s="229" t="s">
        <v>967</v>
      </c>
    </row>
    <row r="494" s="14" customFormat="1">
      <c r="A494" s="14"/>
      <c r="B494" s="254"/>
      <c r="C494" s="255"/>
      <c r="D494" s="233" t="s">
        <v>183</v>
      </c>
      <c r="E494" s="256" t="s">
        <v>1</v>
      </c>
      <c r="F494" s="257" t="s">
        <v>968</v>
      </c>
      <c r="G494" s="255"/>
      <c r="H494" s="256" t="s">
        <v>1</v>
      </c>
      <c r="I494" s="258"/>
      <c r="J494" s="255"/>
      <c r="K494" s="255"/>
      <c r="L494" s="259"/>
      <c r="M494" s="260"/>
      <c r="N494" s="261"/>
      <c r="O494" s="261"/>
      <c r="P494" s="261"/>
      <c r="Q494" s="261"/>
      <c r="R494" s="261"/>
      <c r="S494" s="261"/>
      <c r="T494" s="26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3" t="s">
        <v>183</v>
      </c>
      <c r="AU494" s="263" t="s">
        <v>89</v>
      </c>
      <c r="AV494" s="14" t="s">
        <v>84</v>
      </c>
      <c r="AW494" s="14" t="s">
        <v>32</v>
      </c>
      <c r="AX494" s="14" t="s">
        <v>76</v>
      </c>
      <c r="AY494" s="263" t="s">
        <v>174</v>
      </c>
    </row>
    <row r="495" s="14" customFormat="1">
      <c r="A495" s="14"/>
      <c r="B495" s="254"/>
      <c r="C495" s="255"/>
      <c r="D495" s="233" t="s">
        <v>183</v>
      </c>
      <c r="E495" s="256" t="s">
        <v>1</v>
      </c>
      <c r="F495" s="257" t="s">
        <v>969</v>
      </c>
      <c r="G495" s="255"/>
      <c r="H495" s="256" t="s">
        <v>1</v>
      </c>
      <c r="I495" s="258"/>
      <c r="J495" s="255"/>
      <c r="K495" s="255"/>
      <c r="L495" s="259"/>
      <c r="M495" s="260"/>
      <c r="N495" s="261"/>
      <c r="O495" s="261"/>
      <c r="P495" s="261"/>
      <c r="Q495" s="261"/>
      <c r="R495" s="261"/>
      <c r="S495" s="261"/>
      <c r="T495" s="262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3" t="s">
        <v>183</v>
      </c>
      <c r="AU495" s="263" t="s">
        <v>89</v>
      </c>
      <c r="AV495" s="14" t="s">
        <v>84</v>
      </c>
      <c r="AW495" s="14" t="s">
        <v>32</v>
      </c>
      <c r="AX495" s="14" t="s">
        <v>76</v>
      </c>
      <c r="AY495" s="263" t="s">
        <v>174</v>
      </c>
    </row>
    <row r="496" s="14" customFormat="1">
      <c r="A496" s="14"/>
      <c r="B496" s="254"/>
      <c r="C496" s="255"/>
      <c r="D496" s="233" t="s">
        <v>183</v>
      </c>
      <c r="E496" s="256" t="s">
        <v>1</v>
      </c>
      <c r="F496" s="257" t="s">
        <v>970</v>
      </c>
      <c r="G496" s="255"/>
      <c r="H496" s="256" t="s">
        <v>1</v>
      </c>
      <c r="I496" s="258"/>
      <c r="J496" s="255"/>
      <c r="K496" s="255"/>
      <c r="L496" s="259"/>
      <c r="M496" s="260"/>
      <c r="N496" s="261"/>
      <c r="O496" s="261"/>
      <c r="P496" s="261"/>
      <c r="Q496" s="261"/>
      <c r="R496" s="261"/>
      <c r="S496" s="261"/>
      <c r="T496" s="262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3" t="s">
        <v>183</v>
      </c>
      <c r="AU496" s="263" t="s">
        <v>89</v>
      </c>
      <c r="AV496" s="14" t="s">
        <v>84</v>
      </c>
      <c r="AW496" s="14" t="s">
        <v>32</v>
      </c>
      <c r="AX496" s="14" t="s">
        <v>76</v>
      </c>
      <c r="AY496" s="263" t="s">
        <v>174</v>
      </c>
    </row>
    <row r="497" s="14" customFormat="1">
      <c r="A497" s="14"/>
      <c r="B497" s="254"/>
      <c r="C497" s="255"/>
      <c r="D497" s="233" t="s">
        <v>183</v>
      </c>
      <c r="E497" s="256" t="s">
        <v>1</v>
      </c>
      <c r="F497" s="257" t="s">
        <v>971</v>
      </c>
      <c r="G497" s="255"/>
      <c r="H497" s="256" t="s">
        <v>1</v>
      </c>
      <c r="I497" s="258"/>
      <c r="J497" s="255"/>
      <c r="K497" s="255"/>
      <c r="L497" s="259"/>
      <c r="M497" s="260"/>
      <c r="N497" s="261"/>
      <c r="O497" s="261"/>
      <c r="P497" s="261"/>
      <c r="Q497" s="261"/>
      <c r="R497" s="261"/>
      <c r="S497" s="261"/>
      <c r="T497" s="262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3" t="s">
        <v>183</v>
      </c>
      <c r="AU497" s="263" t="s">
        <v>89</v>
      </c>
      <c r="AV497" s="14" t="s">
        <v>84</v>
      </c>
      <c r="AW497" s="14" t="s">
        <v>32</v>
      </c>
      <c r="AX497" s="14" t="s">
        <v>76</v>
      </c>
      <c r="AY497" s="263" t="s">
        <v>174</v>
      </c>
    </row>
    <row r="498" s="14" customFormat="1">
      <c r="A498" s="14"/>
      <c r="B498" s="254"/>
      <c r="C498" s="255"/>
      <c r="D498" s="233" t="s">
        <v>183</v>
      </c>
      <c r="E498" s="256" t="s">
        <v>1</v>
      </c>
      <c r="F498" s="257" t="s">
        <v>972</v>
      </c>
      <c r="G498" s="255"/>
      <c r="H498" s="256" t="s">
        <v>1</v>
      </c>
      <c r="I498" s="258"/>
      <c r="J498" s="255"/>
      <c r="K498" s="255"/>
      <c r="L498" s="259"/>
      <c r="M498" s="260"/>
      <c r="N498" s="261"/>
      <c r="O498" s="261"/>
      <c r="P498" s="261"/>
      <c r="Q498" s="261"/>
      <c r="R498" s="261"/>
      <c r="S498" s="261"/>
      <c r="T498" s="26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3" t="s">
        <v>183</v>
      </c>
      <c r="AU498" s="263" t="s">
        <v>89</v>
      </c>
      <c r="AV498" s="14" t="s">
        <v>84</v>
      </c>
      <c r="AW498" s="14" t="s">
        <v>32</v>
      </c>
      <c r="AX498" s="14" t="s">
        <v>76</v>
      </c>
      <c r="AY498" s="263" t="s">
        <v>174</v>
      </c>
    </row>
    <row r="499" s="14" customFormat="1">
      <c r="A499" s="14"/>
      <c r="B499" s="254"/>
      <c r="C499" s="255"/>
      <c r="D499" s="233" t="s">
        <v>183</v>
      </c>
      <c r="E499" s="256" t="s">
        <v>1</v>
      </c>
      <c r="F499" s="257" t="s">
        <v>973</v>
      </c>
      <c r="G499" s="255"/>
      <c r="H499" s="256" t="s">
        <v>1</v>
      </c>
      <c r="I499" s="258"/>
      <c r="J499" s="255"/>
      <c r="K499" s="255"/>
      <c r="L499" s="259"/>
      <c r="M499" s="260"/>
      <c r="N499" s="261"/>
      <c r="O499" s="261"/>
      <c r="P499" s="261"/>
      <c r="Q499" s="261"/>
      <c r="R499" s="261"/>
      <c r="S499" s="261"/>
      <c r="T499" s="262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3" t="s">
        <v>183</v>
      </c>
      <c r="AU499" s="263" t="s">
        <v>89</v>
      </c>
      <c r="AV499" s="14" t="s">
        <v>84</v>
      </c>
      <c r="AW499" s="14" t="s">
        <v>32</v>
      </c>
      <c r="AX499" s="14" t="s">
        <v>76</v>
      </c>
      <c r="AY499" s="263" t="s">
        <v>174</v>
      </c>
    </row>
    <row r="500" s="14" customFormat="1">
      <c r="A500" s="14"/>
      <c r="B500" s="254"/>
      <c r="C500" s="255"/>
      <c r="D500" s="233" t="s">
        <v>183</v>
      </c>
      <c r="E500" s="256" t="s">
        <v>1</v>
      </c>
      <c r="F500" s="257" t="s">
        <v>974</v>
      </c>
      <c r="G500" s="255"/>
      <c r="H500" s="256" t="s">
        <v>1</v>
      </c>
      <c r="I500" s="258"/>
      <c r="J500" s="255"/>
      <c r="K500" s="255"/>
      <c r="L500" s="259"/>
      <c r="M500" s="260"/>
      <c r="N500" s="261"/>
      <c r="O500" s="261"/>
      <c r="P500" s="261"/>
      <c r="Q500" s="261"/>
      <c r="R500" s="261"/>
      <c r="S500" s="261"/>
      <c r="T500" s="262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3" t="s">
        <v>183</v>
      </c>
      <c r="AU500" s="263" t="s">
        <v>89</v>
      </c>
      <c r="AV500" s="14" t="s">
        <v>84</v>
      </c>
      <c r="AW500" s="14" t="s">
        <v>32</v>
      </c>
      <c r="AX500" s="14" t="s">
        <v>76</v>
      </c>
      <c r="AY500" s="263" t="s">
        <v>174</v>
      </c>
    </row>
    <row r="501" s="14" customFormat="1">
      <c r="A501" s="14"/>
      <c r="B501" s="254"/>
      <c r="C501" s="255"/>
      <c r="D501" s="233" t="s">
        <v>183</v>
      </c>
      <c r="E501" s="256" t="s">
        <v>1</v>
      </c>
      <c r="F501" s="257" t="s">
        <v>975</v>
      </c>
      <c r="G501" s="255"/>
      <c r="H501" s="256" t="s">
        <v>1</v>
      </c>
      <c r="I501" s="258"/>
      <c r="J501" s="255"/>
      <c r="K501" s="255"/>
      <c r="L501" s="259"/>
      <c r="M501" s="260"/>
      <c r="N501" s="261"/>
      <c r="O501" s="261"/>
      <c r="P501" s="261"/>
      <c r="Q501" s="261"/>
      <c r="R501" s="261"/>
      <c r="S501" s="261"/>
      <c r="T501" s="262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3" t="s">
        <v>183</v>
      </c>
      <c r="AU501" s="263" t="s">
        <v>89</v>
      </c>
      <c r="AV501" s="14" t="s">
        <v>84</v>
      </c>
      <c r="AW501" s="14" t="s">
        <v>32</v>
      </c>
      <c r="AX501" s="14" t="s">
        <v>76</v>
      </c>
      <c r="AY501" s="263" t="s">
        <v>174</v>
      </c>
    </row>
    <row r="502" s="14" customFormat="1">
      <c r="A502" s="14"/>
      <c r="B502" s="254"/>
      <c r="C502" s="255"/>
      <c r="D502" s="233" t="s">
        <v>183</v>
      </c>
      <c r="E502" s="256" t="s">
        <v>1</v>
      </c>
      <c r="F502" s="257" t="s">
        <v>976</v>
      </c>
      <c r="G502" s="255"/>
      <c r="H502" s="256" t="s">
        <v>1</v>
      </c>
      <c r="I502" s="258"/>
      <c r="J502" s="255"/>
      <c r="K502" s="255"/>
      <c r="L502" s="259"/>
      <c r="M502" s="260"/>
      <c r="N502" s="261"/>
      <c r="O502" s="261"/>
      <c r="P502" s="261"/>
      <c r="Q502" s="261"/>
      <c r="R502" s="261"/>
      <c r="S502" s="261"/>
      <c r="T502" s="262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3" t="s">
        <v>183</v>
      </c>
      <c r="AU502" s="263" t="s">
        <v>89</v>
      </c>
      <c r="AV502" s="14" t="s">
        <v>84</v>
      </c>
      <c r="AW502" s="14" t="s">
        <v>32</v>
      </c>
      <c r="AX502" s="14" t="s">
        <v>76</v>
      </c>
      <c r="AY502" s="263" t="s">
        <v>174</v>
      </c>
    </row>
    <row r="503" s="14" customFormat="1">
      <c r="A503" s="14"/>
      <c r="B503" s="254"/>
      <c r="C503" s="255"/>
      <c r="D503" s="233" t="s">
        <v>183</v>
      </c>
      <c r="E503" s="256" t="s">
        <v>1</v>
      </c>
      <c r="F503" s="257" t="s">
        <v>977</v>
      </c>
      <c r="G503" s="255"/>
      <c r="H503" s="256" t="s">
        <v>1</v>
      </c>
      <c r="I503" s="258"/>
      <c r="J503" s="255"/>
      <c r="K503" s="255"/>
      <c r="L503" s="259"/>
      <c r="M503" s="260"/>
      <c r="N503" s="261"/>
      <c r="O503" s="261"/>
      <c r="P503" s="261"/>
      <c r="Q503" s="261"/>
      <c r="R503" s="261"/>
      <c r="S503" s="261"/>
      <c r="T503" s="26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3" t="s">
        <v>183</v>
      </c>
      <c r="AU503" s="263" t="s">
        <v>89</v>
      </c>
      <c r="AV503" s="14" t="s">
        <v>84</v>
      </c>
      <c r="AW503" s="14" t="s">
        <v>32</v>
      </c>
      <c r="AX503" s="14" t="s">
        <v>76</v>
      </c>
      <c r="AY503" s="263" t="s">
        <v>174</v>
      </c>
    </row>
    <row r="504" s="13" customFormat="1">
      <c r="A504" s="13"/>
      <c r="B504" s="231"/>
      <c r="C504" s="232"/>
      <c r="D504" s="233" t="s">
        <v>183</v>
      </c>
      <c r="E504" s="234" t="s">
        <v>1</v>
      </c>
      <c r="F504" s="235" t="s">
        <v>84</v>
      </c>
      <c r="G504" s="232"/>
      <c r="H504" s="236">
        <v>1</v>
      </c>
      <c r="I504" s="237"/>
      <c r="J504" s="232"/>
      <c r="K504" s="232"/>
      <c r="L504" s="238"/>
      <c r="M504" s="239"/>
      <c r="N504" s="240"/>
      <c r="O504" s="240"/>
      <c r="P504" s="240"/>
      <c r="Q504" s="240"/>
      <c r="R504" s="240"/>
      <c r="S504" s="240"/>
      <c r="T504" s="24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2" t="s">
        <v>183</v>
      </c>
      <c r="AU504" s="242" t="s">
        <v>89</v>
      </c>
      <c r="AV504" s="13" t="s">
        <v>89</v>
      </c>
      <c r="AW504" s="13" t="s">
        <v>32</v>
      </c>
      <c r="AX504" s="13" t="s">
        <v>84</v>
      </c>
      <c r="AY504" s="242" t="s">
        <v>174</v>
      </c>
    </row>
    <row r="505" s="12" customFormat="1" ht="22.8" customHeight="1">
      <c r="A505" s="12"/>
      <c r="B505" s="201"/>
      <c r="C505" s="202"/>
      <c r="D505" s="203" t="s">
        <v>75</v>
      </c>
      <c r="E505" s="215" t="s">
        <v>978</v>
      </c>
      <c r="F505" s="215" t="s">
        <v>979</v>
      </c>
      <c r="G505" s="202"/>
      <c r="H505" s="202"/>
      <c r="I505" s="205"/>
      <c r="J505" s="216">
        <f>BK505</f>
        <v>0</v>
      </c>
      <c r="K505" s="202"/>
      <c r="L505" s="207"/>
      <c r="M505" s="208"/>
      <c r="N505" s="209"/>
      <c r="O505" s="209"/>
      <c r="P505" s="210">
        <f>SUM(P506:P507)</f>
        <v>0</v>
      </c>
      <c r="Q505" s="209"/>
      <c r="R505" s="210">
        <f>SUM(R506:R507)</f>
        <v>0</v>
      </c>
      <c r="S505" s="209"/>
      <c r="T505" s="211">
        <f>SUM(T506:T507)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12" t="s">
        <v>197</v>
      </c>
      <c r="AT505" s="213" t="s">
        <v>75</v>
      </c>
      <c r="AU505" s="213" t="s">
        <v>84</v>
      </c>
      <c r="AY505" s="212" t="s">
        <v>174</v>
      </c>
      <c r="BK505" s="214">
        <f>SUM(BK506:BK507)</f>
        <v>0</v>
      </c>
    </row>
    <row r="506" s="2" customFormat="1" ht="16.5" customHeight="1">
      <c r="A506" s="39"/>
      <c r="B506" s="40"/>
      <c r="C506" s="217" t="s">
        <v>980</v>
      </c>
      <c r="D506" s="217" t="s">
        <v>177</v>
      </c>
      <c r="E506" s="218" t="s">
        <v>981</v>
      </c>
      <c r="F506" s="219" t="s">
        <v>982</v>
      </c>
      <c r="G506" s="220" t="s">
        <v>514</v>
      </c>
      <c r="H506" s="221">
        <v>1</v>
      </c>
      <c r="I506" s="222"/>
      <c r="J506" s="223">
        <f>ROUND(I506*H506,2)</f>
        <v>0</v>
      </c>
      <c r="K506" s="224"/>
      <c r="L506" s="45"/>
      <c r="M506" s="225" t="s">
        <v>1</v>
      </c>
      <c r="N506" s="226" t="s">
        <v>42</v>
      </c>
      <c r="O506" s="92"/>
      <c r="P506" s="227">
        <f>O506*H506</f>
        <v>0</v>
      </c>
      <c r="Q506" s="227">
        <v>0</v>
      </c>
      <c r="R506" s="227">
        <f>Q506*H506</f>
        <v>0</v>
      </c>
      <c r="S506" s="227">
        <v>0</v>
      </c>
      <c r="T506" s="228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29" t="s">
        <v>932</v>
      </c>
      <c r="AT506" s="229" t="s">
        <v>177</v>
      </c>
      <c r="AU506" s="229" t="s">
        <v>89</v>
      </c>
      <c r="AY506" s="18" t="s">
        <v>174</v>
      </c>
      <c r="BE506" s="230">
        <f>IF(N506="základní",J506,0)</f>
        <v>0</v>
      </c>
      <c r="BF506" s="230">
        <f>IF(N506="snížená",J506,0)</f>
        <v>0</v>
      </c>
      <c r="BG506" s="230">
        <f>IF(N506="zákl. přenesená",J506,0)</f>
        <v>0</v>
      </c>
      <c r="BH506" s="230">
        <f>IF(N506="sníž. přenesená",J506,0)</f>
        <v>0</v>
      </c>
      <c r="BI506" s="230">
        <f>IF(N506="nulová",J506,0)</f>
        <v>0</v>
      </c>
      <c r="BJ506" s="18" t="s">
        <v>89</v>
      </c>
      <c r="BK506" s="230">
        <f>ROUND(I506*H506,2)</f>
        <v>0</v>
      </c>
      <c r="BL506" s="18" t="s">
        <v>932</v>
      </c>
      <c r="BM506" s="229" t="s">
        <v>983</v>
      </c>
    </row>
    <row r="507" s="2" customFormat="1" ht="16.5" customHeight="1">
      <c r="A507" s="39"/>
      <c r="B507" s="40"/>
      <c r="C507" s="217" t="s">
        <v>984</v>
      </c>
      <c r="D507" s="217" t="s">
        <v>177</v>
      </c>
      <c r="E507" s="218" t="s">
        <v>985</v>
      </c>
      <c r="F507" s="219" t="s">
        <v>986</v>
      </c>
      <c r="G507" s="220" t="s">
        <v>514</v>
      </c>
      <c r="H507" s="221">
        <v>1</v>
      </c>
      <c r="I507" s="222"/>
      <c r="J507" s="223">
        <f>ROUND(I507*H507,2)</f>
        <v>0</v>
      </c>
      <c r="K507" s="224"/>
      <c r="L507" s="45"/>
      <c r="M507" s="287" t="s">
        <v>1</v>
      </c>
      <c r="N507" s="288" t="s">
        <v>42</v>
      </c>
      <c r="O507" s="289"/>
      <c r="P507" s="290">
        <f>O507*H507</f>
        <v>0</v>
      </c>
      <c r="Q507" s="290">
        <v>0</v>
      </c>
      <c r="R507" s="290">
        <f>Q507*H507</f>
        <v>0</v>
      </c>
      <c r="S507" s="290">
        <v>0</v>
      </c>
      <c r="T507" s="291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29" t="s">
        <v>932</v>
      </c>
      <c r="AT507" s="229" t="s">
        <v>177</v>
      </c>
      <c r="AU507" s="229" t="s">
        <v>89</v>
      </c>
      <c r="AY507" s="18" t="s">
        <v>174</v>
      </c>
      <c r="BE507" s="230">
        <f>IF(N507="základní",J507,0)</f>
        <v>0</v>
      </c>
      <c r="BF507" s="230">
        <f>IF(N507="snížená",J507,0)</f>
        <v>0</v>
      </c>
      <c r="BG507" s="230">
        <f>IF(N507="zákl. přenesená",J507,0)</f>
        <v>0</v>
      </c>
      <c r="BH507" s="230">
        <f>IF(N507="sníž. přenesená",J507,0)</f>
        <v>0</v>
      </c>
      <c r="BI507" s="230">
        <f>IF(N507="nulová",J507,0)</f>
        <v>0</v>
      </c>
      <c r="BJ507" s="18" t="s">
        <v>89</v>
      </c>
      <c r="BK507" s="230">
        <f>ROUND(I507*H507,2)</f>
        <v>0</v>
      </c>
      <c r="BL507" s="18" t="s">
        <v>932</v>
      </c>
      <c r="BM507" s="229" t="s">
        <v>987</v>
      </c>
    </row>
    <row r="508" s="2" customFormat="1" ht="6.96" customHeight="1">
      <c r="A508" s="39"/>
      <c r="B508" s="67"/>
      <c r="C508" s="68"/>
      <c r="D508" s="68"/>
      <c r="E508" s="68"/>
      <c r="F508" s="68"/>
      <c r="G508" s="68"/>
      <c r="H508" s="68"/>
      <c r="I508" s="68"/>
      <c r="J508" s="68"/>
      <c r="K508" s="68"/>
      <c r="L508" s="45"/>
      <c r="M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</row>
  </sheetData>
  <sheetProtection sheet="1" autoFilter="0" formatColumns="0" formatRows="0" objects="1" scenarios="1" spinCount="100000" saltValue="8poNF1SFGYdsmwWg+9RUYWl9WyZsQx50pBEEi8Ii8Chgf7gD/9Y36fanvw2a2emHBxEN3MhqNMMTc2o8tNT+Fg==" hashValue="8n/pEtch+2D6LXcY4wF4hVB3MRkgyfn5DRIwWaW4C7feoPLsgCEiLast8ALrmN+g2BKTFh/S7FjdLNPVYaymcQ==" algorithmName="SHA-512" password="C422"/>
  <autoFilter ref="C136:K507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4"/>
      <c r="C3" s="135"/>
      <c r="D3" s="135"/>
      <c r="E3" s="135"/>
      <c r="F3" s="135"/>
      <c r="G3" s="135"/>
      <c r="H3" s="21"/>
    </row>
    <row r="4" s="1" customFormat="1" ht="24.96" customHeight="1">
      <c r="B4" s="21"/>
      <c r="C4" s="136" t="s">
        <v>988</v>
      </c>
      <c r="H4" s="21"/>
    </row>
    <row r="5" s="1" customFormat="1" ht="12" customHeight="1">
      <c r="B5" s="21"/>
      <c r="C5" s="292" t="s">
        <v>13</v>
      </c>
      <c r="D5" s="145" t="s">
        <v>14</v>
      </c>
      <c r="E5" s="1"/>
      <c r="F5" s="1"/>
      <c r="H5" s="21"/>
    </row>
    <row r="6" s="1" customFormat="1" ht="36.96" customHeight="1">
      <c r="B6" s="21"/>
      <c r="C6" s="293" t="s">
        <v>16</v>
      </c>
      <c r="D6" s="294" t="s">
        <v>17</v>
      </c>
      <c r="E6" s="1"/>
      <c r="F6" s="1"/>
      <c r="H6" s="21"/>
    </row>
    <row r="7" s="1" customFormat="1" ht="16.5" customHeight="1">
      <c r="B7" s="21"/>
      <c r="C7" s="138" t="s">
        <v>22</v>
      </c>
      <c r="D7" s="142" t="str">
        <f>'Rekapitulace stavby'!AN8</f>
        <v>28. 10. 2024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9"/>
      <c r="B9" s="295"/>
      <c r="C9" s="296" t="s">
        <v>57</v>
      </c>
      <c r="D9" s="297" t="s">
        <v>58</v>
      </c>
      <c r="E9" s="297" t="s">
        <v>161</v>
      </c>
      <c r="F9" s="298" t="s">
        <v>989</v>
      </c>
      <c r="G9" s="189"/>
      <c r="H9" s="295"/>
    </row>
    <row r="10" s="2" customFormat="1" ht="26.4" customHeight="1">
      <c r="A10" s="39"/>
      <c r="B10" s="45"/>
      <c r="C10" s="299" t="s">
        <v>81</v>
      </c>
      <c r="D10" s="299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300" t="s">
        <v>86</v>
      </c>
      <c r="D11" s="301" t="s">
        <v>87</v>
      </c>
      <c r="E11" s="302" t="s">
        <v>1</v>
      </c>
      <c r="F11" s="303">
        <v>5.5</v>
      </c>
      <c r="G11" s="39"/>
      <c r="H11" s="45"/>
    </row>
    <row r="12" s="2" customFormat="1" ht="16.8" customHeight="1">
      <c r="A12" s="39"/>
      <c r="B12" s="45"/>
      <c r="C12" s="304" t="s">
        <v>1</v>
      </c>
      <c r="D12" s="304" t="s">
        <v>87</v>
      </c>
      <c r="E12" s="18" t="s">
        <v>1</v>
      </c>
      <c r="F12" s="305">
        <v>0</v>
      </c>
      <c r="G12" s="39"/>
      <c r="H12" s="45"/>
    </row>
    <row r="13" s="2" customFormat="1" ht="16.8" customHeight="1">
      <c r="A13" s="39"/>
      <c r="B13" s="45"/>
      <c r="C13" s="304" t="s">
        <v>86</v>
      </c>
      <c r="D13" s="304" t="s">
        <v>88</v>
      </c>
      <c r="E13" s="18" t="s">
        <v>1</v>
      </c>
      <c r="F13" s="305">
        <v>5.5</v>
      </c>
      <c r="G13" s="39"/>
      <c r="H13" s="45"/>
    </row>
    <row r="14" s="2" customFormat="1" ht="16.8" customHeight="1">
      <c r="A14" s="39"/>
      <c r="B14" s="45"/>
      <c r="C14" s="306" t="s">
        <v>990</v>
      </c>
      <c r="D14" s="39"/>
      <c r="E14" s="39"/>
      <c r="F14" s="39"/>
      <c r="G14" s="39"/>
      <c r="H14" s="45"/>
    </row>
    <row r="15" s="2" customFormat="1" ht="16.8" customHeight="1">
      <c r="A15" s="39"/>
      <c r="B15" s="45"/>
      <c r="C15" s="304" t="s">
        <v>223</v>
      </c>
      <c r="D15" s="304" t="s">
        <v>224</v>
      </c>
      <c r="E15" s="18" t="s">
        <v>180</v>
      </c>
      <c r="F15" s="305">
        <v>5.5</v>
      </c>
      <c r="G15" s="39"/>
      <c r="H15" s="45"/>
    </row>
    <row r="16" s="2" customFormat="1" ht="16.8" customHeight="1">
      <c r="A16" s="39"/>
      <c r="B16" s="45"/>
      <c r="C16" s="304" t="s">
        <v>178</v>
      </c>
      <c r="D16" s="304" t="s">
        <v>179</v>
      </c>
      <c r="E16" s="18" t="s">
        <v>180</v>
      </c>
      <c r="F16" s="305">
        <v>5.5</v>
      </c>
      <c r="G16" s="39"/>
      <c r="H16" s="45"/>
    </row>
    <row r="17" s="2" customFormat="1" ht="16.8" customHeight="1">
      <c r="A17" s="39"/>
      <c r="B17" s="45"/>
      <c r="C17" s="304" t="s">
        <v>184</v>
      </c>
      <c r="D17" s="304" t="s">
        <v>185</v>
      </c>
      <c r="E17" s="18" t="s">
        <v>180</v>
      </c>
      <c r="F17" s="305">
        <v>5.5</v>
      </c>
      <c r="G17" s="39"/>
      <c r="H17" s="45"/>
    </row>
    <row r="18" s="2" customFormat="1">
      <c r="A18" s="39"/>
      <c r="B18" s="45"/>
      <c r="C18" s="304" t="s">
        <v>188</v>
      </c>
      <c r="D18" s="304" t="s">
        <v>189</v>
      </c>
      <c r="E18" s="18" t="s">
        <v>180</v>
      </c>
      <c r="F18" s="305">
        <v>5.5</v>
      </c>
      <c r="G18" s="39"/>
      <c r="H18" s="45"/>
    </row>
    <row r="19" s="2" customFormat="1" ht="16.8" customHeight="1">
      <c r="A19" s="39"/>
      <c r="B19" s="45"/>
      <c r="C19" s="300" t="s">
        <v>90</v>
      </c>
      <c r="D19" s="301" t="s">
        <v>91</v>
      </c>
      <c r="E19" s="302" t="s">
        <v>1</v>
      </c>
      <c r="F19" s="303">
        <v>333.23000000000002</v>
      </c>
      <c r="G19" s="39"/>
      <c r="H19" s="45"/>
    </row>
    <row r="20" s="2" customFormat="1" ht="16.8" customHeight="1">
      <c r="A20" s="39"/>
      <c r="B20" s="45"/>
      <c r="C20" s="304" t="s">
        <v>1</v>
      </c>
      <c r="D20" s="304" t="s">
        <v>306</v>
      </c>
      <c r="E20" s="18" t="s">
        <v>1</v>
      </c>
      <c r="F20" s="305">
        <v>77.582999999999998</v>
      </c>
      <c r="G20" s="39"/>
      <c r="H20" s="45"/>
    </row>
    <row r="21" s="2" customFormat="1">
      <c r="A21" s="39"/>
      <c r="B21" s="45"/>
      <c r="C21" s="304" t="s">
        <v>1</v>
      </c>
      <c r="D21" s="304" t="s">
        <v>307</v>
      </c>
      <c r="E21" s="18" t="s">
        <v>1</v>
      </c>
      <c r="F21" s="305">
        <v>96.585999999999999</v>
      </c>
      <c r="G21" s="39"/>
      <c r="H21" s="45"/>
    </row>
    <row r="22" s="2" customFormat="1" ht="16.8" customHeight="1">
      <c r="A22" s="39"/>
      <c r="B22" s="45"/>
      <c r="C22" s="304" t="s">
        <v>1</v>
      </c>
      <c r="D22" s="304" t="s">
        <v>308</v>
      </c>
      <c r="E22" s="18" t="s">
        <v>1</v>
      </c>
      <c r="F22" s="305">
        <v>137.65299999999999</v>
      </c>
      <c r="G22" s="39"/>
      <c r="H22" s="45"/>
    </row>
    <row r="23" s="2" customFormat="1">
      <c r="A23" s="39"/>
      <c r="B23" s="45"/>
      <c r="C23" s="304" t="s">
        <v>1</v>
      </c>
      <c r="D23" s="304" t="s">
        <v>309</v>
      </c>
      <c r="E23" s="18" t="s">
        <v>1</v>
      </c>
      <c r="F23" s="305">
        <v>-11.352</v>
      </c>
      <c r="G23" s="39"/>
      <c r="H23" s="45"/>
    </row>
    <row r="24" s="2" customFormat="1" ht="16.8" customHeight="1">
      <c r="A24" s="39"/>
      <c r="B24" s="45"/>
      <c r="C24" s="304" t="s">
        <v>1</v>
      </c>
      <c r="D24" s="304" t="s">
        <v>310</v>
      </c>
      <c r="E24" s="18" t="s">
        <v>1</v>
      </c>
      <c r="F24" s="305">
        <v>32.759999999999998</v>
      </c>
      <c r="G24" s="39"/>
      <c r="H24" s="45"/>
    </row>
    <row r="25" s="2" customFormat="1" ht="16.8" customHeight="1">
      <c r="A25" s="39"/>
      <c r="B25" s="45"/>
      <c r="C25" s="304" t="s">
        <v>90</v>
      </c>
      <c r="D25" s="304" t="s">
        <v>266</v>
      </c>
      <c r="E25" s="18" t="s">
        <v>1</v>
      </c>
      <c r="F25" s="305">
        <v>333.23000000000002</v>
      </c>
      <c r="G25" s="39"/>
      <c r="H25" s="45"/>
    </row>
    <row r="26" s="2" customFormat="1" ht="16.8" customHeight="1">
      <c r="A26" s="39"/>
      <c r="B26" s="45"/>
      <c r="C26" s="306" t="s">
        <v>990</v>
      </c>
      <c r="D26" s="39"/>
      <c r="E26" s="39"/>
      <c r="F26" s="39"/>
      <c r="G26" s="39"/>
      <c r="H26" s="45"/>
    </row>
    <row r="27" s="2" customFormat="1">
      <c r="A27" s="39"/>
      <c r="B27" s="45"/>
      <c r="C27" s="304" t="s">
        <v>303</v>
      </c>
      <c r="D27" s="304" t="s">
        <v>304</v>
      </c>
      <c r="E27" s="18" t="s">
        <v>180</v>
      </c>
      <c r="F27" s="305">
        <v>292.23000000000002</v>
      </c>
      <c r="G27" s="39"/>
      <c r="H27" s="45"/>
    </row>
    <row r="28" s="2" customFormat="1" ht="16.8" customHeight="1">
      <c r="A28" s="39"/>
      <c r="B28" s="45"/>
      <c r="C28" s="304" t="s">
        <v>227</v>
      </c>
      <c r="D28" s="304" t="s">
        <v>228</v>
      </c>
      <c r="E28" s="18" t="s">
        <v>180</v>
      </c>
      <c r="F28" s="305">
        <v>487.382</v>
      </c>
      <c r="G28" s="39"/>
      <c r="H28" s="45"/>
    </row>
    <row r="29" s="2" customFormat="1" ht="16.8" customHeight="1">
      <c r="A29" s="39"/>
      <c r="B29" s="45"/>
      <c r="C29" s="304" t="s">
        <v>231</v>
      </c>
      <c r="D29" s="304" t="s">
        <v>232</v>
      </c>
      <c r="E29" s="18" t="s">
        <v>180</v>
      </c>
      <c r="F29" s="305">
        <v>146.215</v>
      </c>
      <c r="G29" s="39"/>
      <c r="H29" s="45"/>
    </row>
    <row r="30" s="2" customFormat="1" ht="16.8" customHeight="1">
      <c r="A30" s="39"/>
      <c r="B30" s="45"/>
      <c r="C30" s="304" t="s">
        <v>280</v>
      </c>
      <c r="D30" s="304" t="s">
        <v>281</v>
      </c>
      <c r="E30" s="18" t="s">
        <v>180</v>
      </c>
      <c r="F30" s="305">
        <v>562.86400000000003</v>
      </c>
      <c r="G30" s="39"/>
      <c r="H30" s="45"/>
    </row>
    <row r="31" s="2" customFormat="1">
      <c r="A31" s="39"/>
      <c r="B31" s="45"/>
      <c r="C31" s="304" t="s">
        <v>343</v>
      </c>
      <c r="D31" s="304" t="s">
        <v>344</v>
      </c>
      <c r="E31" s="18" t="s">
        <v>180</v>
      </c>
      <c r="F31" s="305">
        <v>412.93700000000001</v>
      </c>
      <c r="G31" s="39"/>
      <c r="H31" s="45"/>
    </row>
    <row r="32" s="2" customFormat="1" ht="16.8" customHeight="1">
      <c r="A32" s="39"/>
      <c r="B32" s="45"/>
      <c r="C32" s="304" t="s">
        <v>369</v>
      </c>
      <c r="D32" s="304" t="s">
        <v>370</v>
      </c>
      <c r="E32" s="18" t="s">
        <v>180</v>
      </c>
      <c r="F32" s="305">
        <v>562.86400000000003</v>
      </c>
      <c r="G32" s="39"/>
      <c r="H32" s="45"/>
    </row>
    <row r="33" s="2" customFormat="1">
      <c r="A33" s="39"/>
      <c r="B33" s="45"/>
      <c r="C33" s="304" t="s">
        <v>440</v>
      </c>
      <c r="D33" s="304" t="s">
        <v>441</v>
      </c>
      <c r="E33" s="18" t="s">
        <v>180</v>
      </c>
      <c r="F33" s="305">
        <v>487.382</v>
      </c>
      <c r="G33" s="39"/>
      <c r="H33" s="45"/>
    </row>
    <row r="34" s="2" customFormat="1" ht="16.8" customHeight="1">
      <c r="A34" s="39"/>
      <c r="B34" s="45"/>
      <c r="C34" s="300" t="s">
        <v>94</v>
      </c>
      <c r="D34" s="301" t="s">
        <v>95</v>
      </c>
      <c r="E34" s="302" t="s">
        <v>1</v>
      </c>
      <c r="F34" s="303">
        <v>76</v>
      </c>
      <c r="G34" s="39"/>
      <c r="H34" s="45"/>
    </row>
    <row r="35" s="2" customFormat="1" ht="16.8" customHeight="1">
      <c r="A35" s="39"/>
      <c r="B35" s="45"/>
      <c r="C35" s="304" t="s">
        <v>1</v>
      </c>
      <c r="D35" s="304" t="s">
        <v>95</v>
      </c>
      <c r="E35" s="18" t="s">
        <v>1</v>
      </c>
      <c r="F35" s="305">
        <v>0</v>
      </c>
      <c r="G35" s="39"/>
      <c r="H35" s="45"/>
    </row>
    <row r="36" s="2" customFormat="1" ht="16.8" customHeight="1">
      <c r="A36" s="39"/>
      <c r="B36" s="45"/>
      <c r="C36" s="304" t="s">
        <v>1</v>
      </c>
      <c r="D36" s="304" t="s">
        <v>372</v>
      </c>
      <c r="E36" s="18" t="s">
        <v>1</v>
      </c>
      <c r="F36" s="305">
        <v>30</v>
      </c>
      <c r="G36" s="39"/>
      <c r="H36" s="45"/>
    </row>
    <row r="37" s="2" customFormat="1" ht="16.8" customHeight="1">
      <c r="A37" s="39"/>
      <c r="B37" s="45"/>
      <c r="C37" s="304" t="s">
        <v>1</v>
      </c>
      <c r="D37" s="304" t="s">
        <v>373</v>
      </c>
      <c r="E37" s="18" t="s">
        <v>1</v>
      </c>
      <c r="F37" s="305">
        <v>8</v>
      </c>
      <c r="G37" s="39"/>
      <c r="H37" s="45"/>
    </row>
    <row r="38" s="2" customFormat="1" ht="16.8" customHeight="1">
      <c r="A38" s="39"/>
      <c r="B38" s="45"/>
      <c r="C38" s="304" t="s">
        <v>1</v>
      </c>
      <c r="D38" s="304" t="s">
        <v>374</v>
      </c>
      <c r="E38" s="18" t="s">
        <v>1</v>
      </c>
      <c r="F38" s="305">
        <v>30</v>
      </c>
      <c r="G38" s="39"/>
      <c r="H38" s="45"/>
    </row>
    <row r="39" s="2" customFormat="1" ht="16.8" customHeight="1">
      <c r="A39" s="39"/>
      <c r="B39" s="45"/>
      <c r="C39" s="304" t="s">
        <v>1</v>
      </c>
      <c r="D39" s="304" t="s">
        <v>375</v>
      </c>
      <c r="E39" s="18" t="s">
        <v>1</v>
      </c>
      <c r="F39" s="305">
        <v>8</v>
      </c>
      <c r="G39" s="39"/>
      <c r="H39" s="45"/>
    </row>
    <row r="40" s="2" customFormat="1" ht="16.8" customHeight="1">
      <c r="A40" s="39"/>
      <c r="B40" s="45"/>
      <c r="C40" s="304" t="s">
        <v>94</v>
      </c>
      <c r="D40" s="304" t="s">
        <v>266</v>
      </c>
      <c r="E40" s="18" t="s">
        <v>1</v>
      </c>
      <c r="F40" s="305">
        <v>76</v>
      </c>
      <c r="G40" s="39"/>
      <c r="H40" s="45"/>
    </row>
    <row r="41" s="2" customFormat="1" ht="16.8" customHeight="1">
      <c r="A41" s="39"/>
      <c r="B41" s="45"/>
      <c r="C41" s="306" t="s">
        <v>990</v>
      </c>
      <c r="D41" s="39"/>
      <c r="E41" s="39"/>
      <c r="F41" s="39"/>
      <c r="G41" s="39"/>
      <c r="H41" s="45"/>
    </row>
    <row r="42" s="2" customFormat="1" ht="16.8" customHeight="1">
      <c r="A42" s="39"/>
      <c r="B42" s="45"/>
      <c r="C42" s="304" t="s">
        <v>369</v>
      </c>
      <c r="D42" s="304" t="s">
        <v>370</v>
      </c>
      <c r="E42" s="18" t="s">
        <v>180</v>
      </c>
      <c r="F42" s="305">
        <v>562.86400000000003</v>
      </c>
      <c r="G42" s="39"/>
      <c r="H42" s="45"/>
    </row>
    <row r="43" s="2" customFormat="1" ht="16.8" customHeight="1">
      <c r="A43" s="39"/>
      <c r="B43" s="45"/>
      <c r="C43" s="304" t="s">
        <v>201</v>
      </c>
      <c r="D43" s="304" t="s">
        <v>202</v>
      </c>
      <c r="E43" s="18" t="s">
        <v>180</v>
      </c>
      <c r="F43" s="305">
        <v>76</v>
      </c>
      <c r="G43" s="39"/>
      <c r="H43" s="45"/>
    </row>
    <row r="44" s="2" customFormat="1" ht="16.8" customHeight="1">
      <c r="A44" s="39"/>
      <c r="B44" s="45"/>
      <c r="C44" s="304" t="s">
        <v>206</v>
      </c>
      <c r="D44" s="304" t="s">
        <v>207</v>
      </c>
      <c r="E44" s="18" t="s">
        <v>180</v>
      </c>
      <c r="F44" s="305">
        <v>76</v>
      </c>
      <c r="G44" s="39"/>
      <c r="H44" s="45"/>
    </row>
    <row r="45" s="2" customFormat="1" ht="16.8" customHeight="1">
      <c r="A45" s="39"/>
      <c r="B45" s="45"/>
      <c r="C45" s="304" t="s">
        <v>241</v>
      </c>
      <c r="D45" s="304" t="s">
        <v>242</v>
      </c>
      <c r="E45" s="18" t="s">
        <v>180</v>
      </c>
      <c r="F45" s="305">
        <v>122.45</v>
      </c>
      <c r="G45" s="39"/>
      <c r="H45" s="45"/>
    </row>
    <row r="46" s="2" customFormat="1" ht="16.8" customHeight="1">
      <c r="A46" s="39"/>
      <c r="B46" s="45"/>
      <c r="C46" s="304" t="s">
        <v>280</v>
      </c>
      <c r="D46" s="304" t="s">
        <v>281</v>
      </c>
      <c r="E46" s="18" t="s">
        <v>180</v>
      </c>
      <c r="F46" s="305">
        <v>562.86400000000003</v>
      </c>
      <c r="G46" s="39"/>
      <c r="H46" s="45"/>
    </row>
    <row r="47" s="2" customFormat="1" ht="16.8" customHeight="1">
      <c r="A47" s="39"/>
      <c r="B47" s="45"/>
      <c r="C47" s="300" t="s">
        <v>97</v>
      </c>
      <c r="D47" s="301" t="s">
        <v>98</v>
      </c>
      <c r="E47" s="302" t="s">
        <v>1</v>
      </c>
      <c r="F47" s="303">
        <v>13.005000000000001</v>
      </c>
      <c r="G47" s="39"/>
      <c r="H47" s="45"/>
    </row>
    <row r="48" s="2" customFormat="1" ht="16.8" customHeight="1">
      <c r="A48" s="39"/>
      <c r="B48" s="45"/>
      <c r="C48" s="304" t="s">
        <v>1</v>
      </c>
      <c r="D48" s="304" t="s">
        <v>98</v>
      </c>
      <c r="E48" s="18" t="s">
        <v>1</v>
      </c>
      <c r="F48" s="305">
        <v>0</v>
      </c>
      <c r="G48" s="39"/>
      <c r="H48" s="45"/>
    </row>
    <row r="49" s="2" customFormat="1" ht="16.8" customHeight="1">
      <c r="A49" s="39"/>
      <c r="B49" s="45"/>
      <c r="C49" s="304" t="s">
        <v>1</v>
      </c>
      <c r="D49" s="304" t="s">
        <v>376</v>
      </c>
      <c r="E49" s="18" t="s">
        <v>1</v>
      </c>
      <c r="F49" s="305">
        <v>2.2799999999999998</v>
      </c>
      <c r="G49" s="39"/>
      <c r="H49" s="45"/>
    </row>
    <row r="50" s="2" customFormat="1" ht="16.8" customHeight="1">
      <c r="A50" s="39"/>
      <c r="B50" s="45"/>
      <c r="C50" s="304" t="s">
        <v>1</v>
      </c>
      <c r="D50" s="304" t="s">
        <v>377</v>
      </c>
      <c r="E50" s="18" t="s">
        <v>1</v>
      </c>
      <c r="F50" s="305">
        <v>7.0250000000000004</v>
      </c>
      <c r="G50" s="39"/>
      <c r="H50" s="45"/>
    </row>
    <row r="51" s="2" customFormat="1" ht="16.8" customHeight="1">
      <c r="A51" s="39"/>
      <c r="B51" s="45"/>
      <c r="C51" s="304" t="s">
        <v>1</v>
      </c>
      <c r="D51" s="304" t="s">
        <v>378</v>
      </c>
      <c r="E51" s="18" t="s">
        <v>1</v>
      </c>
      <c r="F51" s="305">
        <v>3.7000000000000002</v>
      </c>
      <c r="G51" s="39"/>
      <c r="H51" s="45"/>
    </row>
    <row r="52" s="2" customFormat="1" ht="16.8" customHeight="1">
      <c r="A52" s="39"/>
      <c r="B52" s="45"/>
      <c r="C52" s="304" t="s">
        <v>97</v>
      </c>
      <c r="D52" s="304" t="s">
        <v>266</v>
      </c>
      <c r="E52" s="18" t="s">
        <v>1</v>
      </c>
      <c r="F52" s="305">
        <v>13.005000000000001</v>
      </c>
      <c r="G52" s="39"/>
      <c r="H52" s="45"/>
    </row>
    <row r="53" s="2" customFormat="1" ht="16.8" customHeight="1">
      <c r="A53" s="39"/>
      <c r="B53" s="45"/>
      <c r="C53" s="306" t="s">
        <v>990</v>
      </c>
      <c r="D53" s="39"/>
      <c r="E53" s="39"/>
      <c r="F53" s="39"/>
      <c r="G53" s="39"/>
      <c r="H53" s="45"/>
    </row>
    <row r="54" s="2" customFormat="1" ht="16.8" customHeight="1">
      <c r="A54" s="39"/>
      <c r="B54" s="45"/>
      <c r="C54" s="304" t="s">
        <v>369</v>
      </c>
      <c r="D54" s="304" t="s">
        <v>370</v>
      </c>
      <c r="E54" s="18" t="s">
        <v>180</v>
      </c>
      <c r="F54" s="305">
        <v>562.86400000000003</v>
      </c>
      <c r="G54" s="39"/>
      <c r="H54" s="45"/>
    </row>
    <row r="55" s="2" customFormat="1" ht="16.8" customHeight="1">
      <c r="A55" s="39"/>
      <c r="B55" s="45"/>
      <c r="C55" s="304" t="s">
        <v>280</v>
      </c>
      <c r="D55" s="304" t="s">
        <v>281</v>
      </c>
      <c r="E55" s="18" t="s">
        <v>180</v>
      </c>
      <c r="F55" s="305">
        <v>562.86400000000003</v>
      </c>
      <c r="G55" s="39"/>
      <c r="H55" s="45"/>
    </row>
    <row r="56" s="2" customFormat="1">
      <c r="A56" s="39"/>
      <c r="B56" s="45"/>
      <c r="C56" s="304" t="s">
        <v>294</v>
      </c>
      <c r="D56" s="304" t="s">
        <v>295</v>
      </c>
      <c r="E56" s="18" t="s">
        <v>180</v>
      </c>
      <c r="F56" s="305">
        <v>13.005000000000001</v>
      </c>
      <c r="G56" s="39"/>
      <c r="H56" s="45"/>
    </row>
    <row r="57" s="2" customFormat="1">
      <c r="A57" s="39"/>
      <c r="B57" s="45"/>
      <c r="C57" s="304" t="s">
        <v>343</v>
      </c>
      <c r="D57" s="304" t="s">
        <v>344</v>
      </c>
      <c r="E57" s="18" t="s">
        <v>180</v>
      </c>
      <c r="F57" s="305">
        <v>412.93700000000001</v>
      </c>
      <c r="G57" s="39"/>
      <c r="H57" s="45"/>
    </row>
    <row r="58" s="2" customFormat="1" ht="16.8" customHeight="1">
      <c r="A58" s="39"/>
      <c r="B58" s="45"/>
      <c r="C58" s="304" t="s">
        <v>488</v>
      </c>
      <c r="D58" s="304" t="s">
        <v>489</v>
      </c>
      <c r="E58" s="18" t="s">
        <v>180</v>
      </c>
      <c r="F58" s="305">
        <v>13.005000000000001</v>
      </c>
      <c r="G58" s="39"/>
      <c r="H58" s="45"/>
    </row>
    <row r="59" s="2" customFormat="1">
      <c r="A59" s="39"/>
      <c r="B59" s="45"/>
      <c r="C59" s="304" t="s">
        <v>525</v>
      </c>
      <c r="D59" s="304" t="s">
        <v>526</v>
      </c>
      <c r="E59" s="18" t="s">
        <v>180</v>
      </c>
      <c r="F59" s="305">
        <v>13.005000000000001</v>
      </c>
      <c r="G59" s="39"/>
      <c r="H59" s="45"/>
    </row>
    <row r="60" s="2" customFormat="1" ht="16.8" customHeight="1">
      <c r="A60" s="39"/>
      <c r="B60" s="45"/>
      <c r="C60" s="304" t="s">
        <v>435</v>
      </c>
      <c r="D60" s="304" t="s">
        <v>436</v>
      </c>
      <c r="E60" s="18" t="s">
        <v>212</v>
      </c>
      <c r="F60" s="305">
        <v>13.005000000000001</v>
      </c>
      <c r="G60" s="39"/>
      <c r="H60" s="45"/>
    </row>
    <row r="61" s="2" customFormat="1">
      <c r="A61" s="39"/>
      <c r="B61" s="45"/>
      <c r="C61" s="304" t="s">
        <v>492</v>
      </c>
      <c r="D61" s="304" t="s">
        <v>493</v>
      </c>
      <c r="E61" s="18" t="s">
        <v>180</v>
      </c>
      <c r="F61" s="305">
        <v>13.654999999999999</v>
      </c>
      <c r="G61" s="39"/>
      <c r="H61" s="45"/>
    </row>
    <row r="62" s="2" customFormat="1" ht="16.8" customHeight="1">
      <c r="A62" s="39"/>
      <c r="B62" s="45"/>
      <c r="C62" s="300" t="s">
        <v>100</v>
      </c>
      <c r="D62" s="301" t="s">
        <v>101</v>
      </c>
      <c r="E62" s="302" t="s">
        <v>1</v>
      </c>
      <c r="F62" s="303">
        <v>46.450000000000003</v>
      </c>
      <c r="G62" s="39"/>
      <c r="H62" s="45"/>
    </row>
    <row r="63" s="2" customFormat="1" ht="16.8" customHeight="1">
      <c r="A63" s="39"/>
      <c r="B63" s="45"/>
      <c r="C63" s="304" t="s">
        <v>1</v>
      </c>
      <c r="D63" s="304" t="s">
        <v>101</v>
      </c>
      <c r="E63" s="18" t="s">
        <v>1</v>
      </c>
      <c r="F63" s="305">
        <v>0</v>
      </c>
      <c r="G63" s="39"/>
      <c r="H63" s="45"/>
    </row>
    <row r="64" s="2" customFormat="1" ht="16.8" customHeight="1">
      <c r="A64" s="39"/>
      <c r="B64" s="45"/>
      <c r="C64" s="304" t="s">
        <v>1</v>
      </c>
      <c r="D64" s="304" t="s">
        <v>381</v>
      </c>
      <c r="E64" s="18" t="s">
        <v>1</v>
      </c>
      <c r="F64" s="305">
        <v>46.450000000000003</v>
      </c>
      <c r="G64" s="39"/>
      <c r="H64" s="45"/>
    </row>
    <row r="65" s="2" customFormat="1" ht="16.8" customHeight="1">
      <c r="A65" s="39"/>
      <c r="B65" s="45"/>
      <c r="C65" s="304" t="s">
        <v>100</v>
      </c>
      <c r="D65" s="304" t="s">
        <v>266</v>
      </c>
      <c r="E65" s="18" t="s">
        <v>1</v>
      </c>
      <c r="F65" s="305">
        <v>46.450000000000003</v>
      </c>
      <c r="G65" s="39"/>
      <c r="H65" s="45"/>
    </row>
    <row r="66" s="2" customFormat="1" ht="16.8" customHeight="1">
      <c r="A66" s="39"/>
      <c r="B66" s="45"/>
      <c r="C66" s="306" t="s">
        <v>990</v>
      </c>
      <c r="D66" s="39"/>
      <c r="E66" s="39"/>
      <c r="F66" s="39"/>
      <c r="G66" s="39"/>
      <c r="H66" s="45"/>
    </row>
    <row r="67" s="2" customFormat="1" ht="16.8" customHeight="1">
      <c r="A67" s="39"/>
      <c r="B67" s="45"/>
      <c r="C67" s="304" t="s">
        <v>369</v>
      </c>
      <c r="D67" s="304" t="s">
        <v>370</v>
      </c>
      <c r="E67" s="18" t="s">
        <v>180</v>
      </c>
      <c r="F67" s="305">
        <v>562.86400000000003</v>
      </c>
      <c r="G67" s="39"/>
      <c r="H67" s="45"/>
    </row>
    <row r="68" s="2" customFormat="1" ht="16.8" customHeight="1">
      <c r="A68" s="39"/>
      <c r="B68" s="45"/>
      <c r="C68" s="304" t="s">
        <v>227</v>
      </c>
      <c r="D68" s="304" t="s">
        <v>228</v>
      </c>
      <c r="E68" s="18" t="s">
        <v>180</v>
      </c>
      <c r="F68" s="305">
        <v>487.382</v>
      </c>
      <c r="G68" s="39"/>
      <c r="H68" s="45"/>
    </row>
    <row r="69" s="2" customFormat="1" ht="16.8" customHeight="1">
      <c r="A69" s="39"/>
      <c r="B69" s="45"/>
      <c r="C69" s="304" t="s">
        <v>231</v>
      </c>
      <c r="D69" s="304" t="s">
        <v>232</v>
      </c>
      <c r="E69" s="18" t="s">
        <v>180</v>
      </c>
      <c r="F69" s="305">
        <v>146.215</v>
      </c>
      <c r="G69" s="39"/>
      <c r="H69" s="45"/>
    </row>
    <row r="70" s="2" customFormat="1" ht="16.8" customHeight="1">
      <c r="A70" s="39"/>
      <c r="B70" s="45"/>
      <c r="C70" s="304" t="s">
        <v>241</v>
      </c>
      <c r="D70" s="304" t="s">
        <v>242</v>
      </c>
      <c r="E70" s="18" t="s">
        <v>180</v>
      </c>
      <c r="F70" s="305">
        <v>122.45</v>
      </c>
      <c r="G70" s="39"/>
      <c r="H70" s="45"/>
    </row>
    <row r="71" s="2" customFormat="1" ht="16.8" customHeight="1">
      <c r="A71" s="39"/>
      <c r="B71" s="45"/>
      <c r="C71" s="304" t="s">
        <v>280</v>
      </c>
      <c r="D71" s="304" t="s">
        <v>281</v>
      </c>
      <c r="E71" s="18" t="s">
        <v>180</v>
      </c>
      <c r="F71" s="305">
        <v>562.86400000000003</v>
      </c>
      <c r="G71" s="39"/>
      <c r="H71" s="45"/>
    </row>
    <row r="72" s="2" customFormat="1">
      <c r="A72" s="39"/>
      <c r="B72" s="45"/>
      <c r="C72" s="304" t="s">
        <v>440</v>
      </c>
      <c r="D72" s="304" t="s">
        <v>441</v>
      </c>
      <c r="E72" s="18" t="s">
        <v>180</v>
      </c>
      <c r="F72" s="305">
        <v>487.382</v>
      </c>
      <c r="G72" s="39"/>
      <c r="H72" s="45"/>
    </row>
    <row r="73" s="2" customFormat="1" ht="16.8" customHeight="1">
      <c r="A73" s="39"/>
      <c r="B73" s="45"/>
      <c r="C73" s="300" t="s">
        <v>103</v>
      </c>
      <c r="D73" s="301" t="s">
        <v>104</v>
      </c>
      <c r="E73" s="302" t="s">
        <v>1</v>
      </c>
      <c r="F73" s="303">
        <v>7.9370000000000003</v>
      </c>
      <c r="G73" s="39"/>
      <c r="H73" s="45"/>
    </row>
    <row r="74" s="2" customFormat="1" ht="16.8" customHeight="1">
      <c r="A74" s="39"/>
      <c r="B74" s="45"/>
      <c r="C74" s="304" t="s">
        <v>1</v>
      </c>
      <c r="D74" s="304" t="s">
        <v>104</v>
      </c>
      <c r="E74" s="18" t="s">
        <v>1</v>
      </c>
      <c r="F74" s="305">
        <v>0</v>
      </c>
      <c r="G74" s="39"/>
      <c r="H74" s="45"/>
    </row>
    <row r="75" s="2" customFormat="1" ht="16.8" customHeight="1">
      <c r="A75" s="39"/>
      <c r="B75" s="45"/>
      <c r="C75" s="304" t="s">
        <v>103</v>
      </c>
      <c r="D75" s="304" t="s">
        <v>288</v>
      </c>
      <c r="E75" s="18" t="s">
        <v>1</v>
      </c>
      <c r="F75" s="305">
        <v>7.9370000000000003</v>
      </c>
      <c r="G75" s="39"/>
      <c r="H75" s="45"/>
    </row>
    <row r="76" s="2" customFormat="1" ht="16.8" customHeight="1">
      <c r="A76" s="39"/>
      <c r="B76" s="45"/>
      <c r="C76" s="306" t="s">
        <v>990</v>
      </c>
      <c r="D76" s="39"/>
      <c r="E76" s="39"/>
      <c r="F76" s="39"/>
      <c r="G76" s="39"/>
      <c r="H76" s="45"/>
    </row>
    <row r="77" s="2" customFormat="1">
      <c r="A77" s="39"/>
      <c r="B77" s="45"/>
      <c r="C77" s="304" t="s">
        <v>285</v>
      </c>
      <c r="D77" s="304" t="s">
        <v>286</v>
      </c>
      <c r="E77" s="18" t="s">
        <v>180</v>
      </c>
      <c r="F77" s="305">
        <v>7.9370000000000003</v>
      </c>
      <c r="G77" s="39"/>
      <c r="H77" s="45"/>
    </row>
    <row r="78" s="2" customFormat="1" ht="16.8" customHeight="1">
      <c r="A78" s="39"/>
      <c r="B78" s="45"/>
      <c r="C78" s="304" t="s">
        <v>227</v>
      </c>
      <c r="D78" s="304" t="s">
        <v>228</v>
      </c>
      <c r="E78" s="18" t="s">
        <v>180</v>
      </c>
      <c r="F78" s="305">
        <v>487.382</v>
      </c>
      <c r="G78" s="39"/>
      <c r="H78" s="45"/>
    </row>
    <row r="79" s="2" customFormat="1" ht="16.8" customHeight="1">
      <c r="A79" s="39"/>
      <c r="B79" s="45"/>
      <c r="C79" s="304" t="s">
        <v>231</v>
      </c>
      <c r="D79" s="304" t="s">
        <v>232</v>
      </c>
      <c r="E79" s="18" t="s">
        <v>180</v>
      </c>
      <c r="F79" s="305">
        <v>146.215</v>
      </c>
      <c r="G79" s="39"/>
      <c r="H79" s="45"/>
    </row>
    <row r="80" s="2" customFormat="1" ht="16.8" customHeight="1">
      <c r="A80" s="39"/>
      <c r="B80" s="45"/>
      <c r="C80" s="304" t="s">
        <v>280</v>
      </c>
      <c r="D80" s="304" t="s">
        <v>281</v>
      </c>
      <c r="E80" s="18" t="s">
        <v>180</v>
      </c>
      <c r="F80" s="305">
        <v>562.86400000000003</v>
      </c>
      <c r="G80" s="39"/>
      <c r="H80" s="45"/>
    </row>
    <row r="81" s="2" customFormat="1">
      <c r="A81" s="39"/>
      <c r="B81" s="45"/>
      <c r="C81" s="304" t="s">
        <v>343</v>
      </c>
      <c r="D81" s="304" t="s">
        <v>344</v>
      </c>
      <c r="E81" s="18" t="s">
        <v>180</v>
      </c>
      <c r="F81" s="305">
        <v>412.93700000000001</v>
      </c>
      <c r="G81" s="39"/>
      <c r="H81" s="45"/>
    </row>
    <row r="82" s="2" customFormat="1" ht="16.8" customHeight="1">
      <c r="A82" s="39"/>
      <c r="B82" s="45"/>
      <c r="C82" s="304" t="s">
        <v>369</v>
      </c>
      <c r="D82" s="304" t="s">
        <v>370</v>
      </c>
      <c r="E82" s="18" t="s">
        <v>180</v>
      </c>
      <c r="F82" s="305">
        <v>562.86400000000003</v>
      </c>
      <c r="G82" s="39"/>
      <c r="H82" s="45"/>
    </row>
    <row r="83" s="2" customFormat="1">
      <c r="A83" s="39"/>
      <c r="B83" s="45"/>
      <c r="C83" s="304" t="s">
        <v>440</v>
      </c>
      <c r="D83" s="304" t="s">
        <v>441</v>
      </c>
      <c r="E83" s="18" t="s">
        <v>180</v>
      </c>
      <c r="F83" s="305">
        <v>487.382</v>
      </c>
      <c r="G83" s="39"/>
      <c r="H83" s="45"/>
    </row>
    <row r="84" s="2" customFormat="1" ht="16.8" customHeight="1">
      <c r="A84" s="39"/>
      <c r="B84" s="45"/>
      <c r="C84" s="300" t="s">
        <v>107</v>
      </c>
      <c r="D84" s="301" t="s">
        <v>108</v>
      </c>
      <c r="E84" s="302" t="s">
        <v>1</v>
      </c>
      <c r="F84" s="303">
        <v>41</v>
      </c>
      <c r="G84" s="39"/>
      <c r="H84" s="45"/>
    </row>
    <row r="85" s="2" customFormat="1" ht="16.8" customHeight="1">
      <c r="A85" s="39"/>
      <c r="B85" s="45"/>
      <c r="C85" s="304" t="s">
        <v>1</v>
      </c>
      <c r="D85" s="304" t="s">
        <v>108</v>
      </c>
      <c r="E85" s="18" t="s">
        <v>1</v>
      </c>
      <c r="F85" s="305">
        <v>0</v>
      </c>
      <c r="G85" s="39"/>
      <c r="H85" s="45"/>
    </row>
    <row r="86" s="2" customFormat="1" ht="16.8" customHeight="1">
      <c r="A86" s="39"/>
      <c r="B86" s="45"/>
      <c r="C86" s="304" t="s">
        <v>1</v>
      </c>
      <c r="D86" s="304" t="s">
        <v>333</v>
      </c>
      <c r="E86" s="18" t="s">
        <v>1</v>
      </c>
      <c r="F86" s="305">
        <v>11.5</v>
      </c>
      <c r="G86" s="39"/>
      <c r="H86" s="45"/>
    </row>
    <row r="87" s="2" customFormat="1" ht="16.8" customHeight="1">
      <c r="A87" s="39"/>
      <c r="B87" s="45"/>
      <c r="C87" s="304" t="s">
        <v>1</v>
      </c>
      <c r="D87" s="304" t="s">
        <v>334</v>
      </c>
      <c r="E87" s="18" t="s">
        <v>1</v>
      </c>
      <c r="F87" s="305">
        <v>11</v>
      </c>
      <c r="G87" s="39"/>
      <c r="H87" s="45"/>
    </row>
    <row r="88" s="2" customFormat="1" ht="16.8" customHeight="1">
      <c r="A88" s="39"/>
      <c r="B88" s="45"/>
      <c r="C88" s="304" t="s">
        <v>1</v>
      </c>
      <c r="D88" s="304" t="s">
        <v>335</v>
      </c>
      <c r="E88" s="18" t="s">
        <v>1</v>
      </c>
      <c r="F88" s="305">
        <v>3</v>
      </c>
      <c r="G88" s="39"/>
      <c r="H88" s="45"/>
    </row>
    <row r="89" s="2" customFormat="1" ht="16.8" customHeight="1">
      <c r="A89" s="39"/>
      <c r="B89" s="45"/>
      <c r="C89" s="304" t="s">
        <v>1</v>
      </c>
      <c r="D89" s="304" t="s">
        <v>336</v>
      </c>
      <c r="E89" s="18" t="s">
        <v>1</v>
      </c>
      <c r="F89" s="305">
        <v>15.5</v>
      </c>
      <c r="G89" s="39"/>
      <c r="H89" s="45"/>
    </row>
    <row r="90" s="2" customFormat="1" ht="16.8" customHeight="1">
      <c r="A90" s="39"/>
      <c r="B90" s="45"/>
      <c r="C90" s="304" t="s">
        <v>107</v>
      </c>
      <c r="D90" s="304" t="s">
        <v>252</v>
      </c>
      <c r="E90" s="18" t="s">
        <v>1</v>
      </c>
      <c r="F90" s="305">
        <v>41</v>
      </c>
      <c r="G90" s="39"/>
      <c r="H90" s="45"/>
    </row>
    <row r="91" s="2" customFormat="1" ht="16.8" customHeight="1">
      <c r="A91" s="39"/>
      <c r="B91" s="45"/>
      <c r="C91" s="306" t="s">
        <v>990</v>
      </c>
      <c r="D91" s="39"/>
      <c r="E91" s="39"/>
      <c r="F91" s="39"/>
      <c r="G91" s="39"/>
      <c r="H91" s="45"/>
    </row>
    <row r="92" s="2" customFormat="1">
      <c r="A92" s="39"/>
      <c r="B92" s="45"/>
      <c r="C92" s="304" t="s">
        <v>330</v>
      </c>
      <c r="D92" s="304" t="s">
        <v>331</v>
      </c>
      <c r="E92" s="18" t="s">
        <v>180</v>
      </c>
      <c r="F92" s="305">
        <v>41</v>
      </c>
      <c r="G92" s="39"/>
      <c r="H92" s="45"/>
    </row>
    <row r="93" s="2" customFormat="1" ht="16.8" customHeight="1">
      <c r="A93" s="39"/>
      <c r="B93" s="45"/>
      <c r="C93" s="304" t="s">
        <v>227</v>
      </c>
      <c r="D93" s="304" t="s">
        <v>228</v>
      </c>
      <c r="E93" s="18" t="s">
        <v>180</v>
      </c>
      <c r="F93" s="305">
        <v>487.382</v>
      </c>
      <c r="G93" s="39"/>
      <c r="H93" s="45"/>
    </row>
    <row r="94" s="2" customFormat="1" ht="16.8" customHeight="1">
      <c r="A94" s="39"/>
      <c r="B94" s="45"/>
      <c r="C94" s="304" t="s">
        <v>231</v>
      </c>
      <c r="D94" s="304" t="s">
        <v>232</v>
      </c>
      <c r="E94" s="18" t="s">
        <v>180</v>
      </c>
      <c r="F94" s="305">
        <v>146.215</v>
      </c>
      <c r="G94" s="39"/>
      <c r="H94" s="45"/>
    </row>
    <row r="95" s="2" customFormat="1" ht="16.8" customHeight="1">
      <c r="A95" s="39"/>
      <c r="B95" s="45"/>
      <c r="C95" s="304" t="s">
        <v>280</v>
      </c>
      <c r="D95" s="304" t="s">
        <v>281</v>
      </c>
      <c r="E95" s="18" t="s">
        <v>180</v>
      </c>
      <c r="F95" s="305">
        <v>562.86400000000003</v>
      </c>
      <c r="G95" s="39"/>
      <c r="H95" s="45"/>
    </row>
    <row r="96" s="2" customFormat="1">
      <c r="A96" s="39"/>
      <c r="B96" s="45"/>
      <c r="C96" s="304" t="s">
        <v>303</v>
      </c>
      <c r="D96" s="304" t="s">
        <v>304</v>
      </c>
      <c r="E96" s="18" t="s">
        <v>180</v>
      </c>
      <c r="F96" s="305">
        <v>292.23000000000002</v>
      </c>
      <c r="G96" s="39"/>
      <c r="H96" s="45"/>
    </row>
    <row r="97" s="2" customFormat="1">
      <c r="A97" s="39"/>
      <c r="B97" s="45"/>
      <c r="C97" s="304" t="s">
        <v>348</v>
      </c>
      <c r="D97" s="304" t="s">
        <v>349</v>
      </c>
      <c r="E97" s="18" t="s">
        <v>180</v>
      </c>
      <c r="F97" s="305">
        <v>41</v>
      </c>
      <c r="G97" s="39"/>
      <c r="H97" s="45"/>
    </row>
    <row r="98" s="2" customFormat="1" ht="16.8" customHeight="1">
      <c r="A98" s="39"/>
      <c r="B98" s="45"/>
      <c r="C98" s="304" t="s">
        <v>369</v>
      </c>
      <c r="D98" s="304" t="s">
        <v>370</v>
      </c>
      <c r="E98" s="18" t="s">
        <v>180</v>
      </c>
      <c r="F98" s="305">
        <v>562.86400000000003</v>
      </c>
      <c r="G98" s="39"/>
      <c r="H98" s="45"/>
    </row>
    <row r="99" s="2" customFormat="1">
      <c r="A99" s="39"/>
      <c r="B99" s="45"/>
      <c r="C99" s="304" t="s">
        <v>440</v>
      </c>
      <c r="D99" s="304" t="s">
        <v>441</v>
      </c>
      <c r="E99" s="18" t="s">
        <v>180</v>
      </c>
      <c r="F99" s="305">
        <v>487.382</v>
      </c>
      <c r="G99" s="39"/>
      <c r="H99" s="45"/>
    </row>
    <row r="100" s="2" customFormat="1" ht="16.8" customHeight="1">
      <c r="A100" s="39"/>
      <c r="B100" s="45"/>
      <c r="C100" s="300" t="s">
        <v>111</v>
      </c>
      <c r="D100" s="301" t="s">
        <v>112</v>
      </c>
      <c r="E100" s="302" t="s">
        <v>1</v>
      </c>
      <c r="F100" s="303">
        <v>562.86400000000003</v>
      </c>
      <c r="G100" s="39"/>
      <c r="H100" s="45"/>
    </row>
    <row r="101" s="2" customFormat="1" ht="16.8" customHeight="1">
      <c r="A101" s="39"/>
      <c r="B101" s="45"/>
      <c r="C101" s="304" t="s">
        <v>1</v>
      </c>
      <c r="D101" s="304" t="s">
        <v>95</v>
      </c>
      <c r="E101" s="18" t="s">
        <v>1</v>
      </c>
      <c r="F101" s="305">
        <v>0</v>
      </c>
      <c r="G101" s="39"/>
      <c r="H101" s="45"/>
    </row>
    <row r="102" s="2" customFormat="1" ht="16.8" customHeight="1">
      <c r="A102" s="39"/>
      <c r="B102" s="45"/>
      <c r="C102" s="304" t="s">
        <v>1</v>
      </c>
      <c r="D102" s="304" t="s">
        <v>372</v>
      </c>
      <c r="E102" s="18" t="s">
        <v>1</v>
      </c>
      <c r="F102" s="305">
        <v>30</v>
      </c>
      <c r="G102" s="39"/>
      <c r="H102" s="45"/>
    </row>
    <row r="103" s="2" customFormat="1" ht="16.8" customHeight="1">
      <c r="A103" s="39"/>
      <c r="B103" s="45"/>
      <c r="C103" s="304" t="s">
        <v>1</v>
      </c>
      <c r="D103" s="304" t="s">
        <v>373</v>
      </c>
      <c r="E103" s="18" t="s">
        <v>1</v>
      </c>
      <c r="F103" s="305">
        <v>8</v>
      </c>
      <c r="G103" s="39"/>
      <c r="H103" s="45"/>
    </row>
    <row r="104" s="2" customFormat="1" ht="16.8" customHeight="1">
      <c r="A104" s="39"/>
      <c r="B104" s="45"/>
      <c r="C104" s="304" t="s">
        <v>1</v>
      </c>
      <c r="D104" s="304" t="s">
        <v>374</v>
      </c>
      <c r="E104" s="18" t="s">
        <v>1</v>
      </c>
      <c r="F104" s="305">
        <v>30</v>
      </c>
      <c r="G104" s="39"/>
      <c r="H104" s="45"/>
    </row>
    <row r="105" s="2" customFormat="1" ht="16.8" customHeight="1">
      <c r="A105" s="39"/>
      <c r="B105" s="45"/>
      <c r="C105" s="304" t="s">
        <v>1</v>
      </c>
      <c r="D105" s="304" t="s">
        <v>375</v>
      </c>
      <c r="E105" s="18" t="s">
        <v>1</v>
      </c>
      <c r="F105" s="305">
        <v>8</v>
      </c>
      <c r="G105" s="39"/>
      <c r="H105" s="45"/>
    </row>
    <row r="106" s="2" customFormat="1" ht="16.8" customHeight="1">
      <c r="A106" s="39"/>
      <c r="B106" s="45"/>
      <c r="C106" s="304" t="s">
        <v>1</v>
      </c>
      <c r="D106" s="304" t="s">
        <v>98</v>
      </c>
      <c r="E106" s="18" t="s">
        <v>1</v>
      </c>
      <c r="F106" s="305">
        <v>0</v>
      </c>
      <c r="G106" s="39"/>
      <c r="H106" s="45"/>
    </row>
    <row r="107" s="2" customFormat="1" ht="16.8" customHeight="1">
      <c r="A107" s="39"/>
      <c r="B107" s="45"/>
      <c r="C107" s="304" t="s">
        <v>1</v>
      </c>
      <c r="D107" s="304" t="s">
        <v>376</v>
      </c>
      <c r="E107" s="18" t="s">
        <v>1</v>
      </c>
      <c r="F107" s="305">
        <v>2.2799999999999998</v>
      </c>
      <c r="G107" s="39"/>
      <c r="H107" s="45"/>
    </row>
    <row r="108" s="2" customFormat="1" ht="16.8" customHeight="1">
      <c r="A108" s="39"/>
      <c r="B108" s="45"/>
      <c r="C108" s="304" t="s">
        <v>1</v>
      </c>
      <c r="D108" s="304" t="s">
        <v>377</v>
      </c>
      <c r="E108" s="18" t="s">
        <v>1</v>
      </c>
      <c r="F108" s="305">
        <v>7.0250000000000004</v>
      </c>
      <c r="G108" s="39"/>
      <c r="H108" s="45"/>
    </row>
    <row r="109" s="2" customFormat="1" ht="16.8" customHeight="1">
      <c r="A109" s="39"/>
      <c r="B109" s="45"/>
      <c r="C109" s="304" t="s">
        <v>1</v>
      </c>
      <c r="D109" s="304" t="s">
        <v>378</v>
      </c>
      <c r="E109" s="18" t="s">
        <v>1</v>
      </c>
      <c r="F109" s="305">
        <v>3.7000000000000002</v>
      </c>
      <c r="G109" s="39"/>
      <c r="H109" s="45"/>
    </row>
    <row r="110" s="2" customFormat="1" ht="16.8" customHeight="1">
      <c r="A110" s="39"/>
      <c r="B110" s="45"/>
      <c r="C110" s="304" t="s">
        <v>1</v>
      </c>
      <c r="D110" s="304" t="s">
        <v>379</v>
      </c>
      <c r="E110" s="18" t="s">
        <v>1</v>
      </c>
      <c r="F110" s="305">
        <v>0</v>
      </c>
      <c r="G110" s="39"/>
      <c r="H110" s="45"/>
    </row>
    <row r="111" s="2" customFormat="1" ht="16.8" customHeight="1">
      <c r="A111" s="39"/>
      <c r="B111" s="45"/>
      <c r="C111" s="304" t="s">
        <v>1</v>
      </c>
      <c r="D111" s="304" t="s">
        <v>380</v>
      </c>
      <c r="E111" s="18" t="s">
        <v>1</v>
      </c>
      <c r="F111" s="305">
        <v>378.47199999999998</v>
      </c>
      <c r="G111" s="39"/>
      <c r="H111" s="45"/>
    </row>
    <row r="112" s="2" customFormat="1" ht="16.8" customHeight="1">
      <c r="A112" s="39"/>
      <c r="B112" s="45"/>
      <c r="C112" s="304" t="s">
        <v>1</v>
      </c>
      <c r="D112" s="304" t="s">
        <v>101</v>
      </c>
      <c r="E112" s="18" t="s">
        <v>1</v>
      </c>
      <c r="F112" s="305">
        <v>0</v>
      </c>
      <c r="G112" s="39"/>
      <c r="H112" s="45"/>
    </row>
    <row r="113" s="2" customFormat="1" ht="16.8" customHeight="1">
      <c r="A113" s="39"/>
      <c r="B113" s="45"/>
      <c r="C113" s="304" t="s">
        <v>1</v>
      </c>
      <c r="D113" s="304" t="s">
        <v>381</v>
      </c>
      <c r="E113" s="18" t="s">
        <v>1</v>
      </c>
      <c r="F113" s="305">
        <v>46.450000000000003</v>
      </c>
      <c r="G113" s="39"/>
      <c r="H113" s="45"/>
    </row>
    <row r="114" s="2" customFormat="1" ht="16.8" customHeight="1">
      <c r="A114" s="39"/>
      <c r="B114" s="45"/>
      <c r="C114" s="304" t="s">
        <v>1</v>
      </c>
      <c r="D114" s="304" t="s">
        <v>382</v>
      </c>
      <c r="E114" s="18" t="s">
        <v>1</v>
      </c>
      <c r="F114" s="305">
        <v>48.936999999999998</v>
      </c>
      <c r="G114" s="39"/>
      <c r="H114" s="45"/>
    </row>
    <row r="115" s="2" customFormat="1" ht="16.8" customHeight="1">
      <c r="A115" s="39"/>
      <c r="B115" s="45"/>
      <c r="C115" s="304" t="s">
        <v>111</v>
      </c>
      <c r="D115" s="304" t="s">
        <v>252</v>
      </c>
      <c r="E115" s="18" t="s">
        <v>1</v>
      </c>
      <c r="F115" s="305">
        <v>562.86400000000003</v>
      </c>
      <c r="G115" s="39"/>
      <c r="H115" s="45"/>
    </row>
    <row r="116" s="2" customFormat="1" ht="16.8" customHeight="1">
      <c r="A116" s="39"/>
      <c r="B116" s="45"/>
      <c r="C116" s="306" t="s">
        <v>990</v>
      </c>
      <c r="D116" s="39"/>
      <c r="E116" s="39"/>
      <c r="F116" s="39"/>
      <c r="G116" s="39"/>
      <c r="H116" s="45"/>
    </row>
    <row r="117" s="2" customFormat="1" ht="16.8" customHeight="1">
      <c r="A117" s="39"/>
      <c r="B117" s="45"/>
      <c r="C117" s="304" t="s">
        <v>369</v>
      </c>
      <c r="D117" s="304" t="s">
        <v>370</v>
      </c>
      <c r="E117" s="18" t="s">
        <v>180</v>
      </c>
      <c r="F117" s="305">
        <v>562.86400000000003</v>
      </c>
      <c r="G117" s="39"/>
      <c r="H117" s="45"/>
    </row>
    <row r="118" s="2" customFormat="1">
      <c r="A118" s="39"/>
      <c r="B118" s="45"/>
      <c r="C118" s="304" t="s">
        <v>352</v>
      </c>
      <c r="D118" s="304" t="s">
        <v>353</v>
      </c>
      <c r="E118" s="18" t="s">
        <v>180</v>
      </c>
      <c r="F118" s="305">
        <v>562.86400000000003</v>
      </c>
      <c r="G118" s="39"/>
      <c r="H118" s="45"/>
    </row>
    <row r="119" s="2" customFormat="1" ht="16.8" customHeight="1">
      <c r="A119" s="39"/>
      <c r="B119" s="45"/>
      <c r="C119" s="304" t="s">
        <v>393</v>
      </c>
      <c r="D119" s="304" t="s">
        <v>394</v>
      </c>
      <c r="E119" s="18" t="s">
        <v>180</v>
      </c>
      <c r="F119" s="305">
        <v>562.86400000000003</v>
      </c>
      <c r="G119" s="39"/>
      <c r="H119" s="45"/>
    </row>
    <row r="120" s="2" customFormat="1" ht="16.8" customHeight="1">
      <c r="A120" s="39"/>
      <c r="B120" s="45"/>
      <c r="C120" s="300" t="s">
        <v>391</v>
      </c>
      <c r="D120" s="301" t="s">
        <v>391</v>
      </c>
      <c r="E120" s="302" t="s">
        <v>1</v>
      </c>
      <c r="F120" s="303">
        <v>76.819999999999993</v>
      </c>
      <c r="G120" s="39"/>
      <c r="H120" s="45"/>
    </row>
    <row r="121" s="2" customFormat="1" ht="16.8" customHeight="1">
      <c r="A121" s="39"/>
      <c r="B121" s="45"/>
      <c r="C121" s="304" t="s">
        <v>1</v>
      </c>
      <c r="D121" s="304" t="s">
        <v>387</v>
      </c>
      <c r="E121" s="18" t="s">
        <v>1</v>
      </c>
      <c r="F121" s="305">
        <v>21.518999999999998</v>
      </c>
      <c r="G121" s="39"/>
      <c r="H121" s="45"/>
    </row>
    <row r="122" s="2" customFormat="1" ht="16.8" customHeight="1">
      <c r="A122" s="39"/>
      <c r="B122" s="45"/>
      <c r="C122" s="304" t="s">
        <v>1</v>
      </c>
      <c r="D122" s="304" t="s">
        <v>388</v>
      </c>
      <c r="E122" s="18" t="s">
        <v>1</v>
      </c>
      <c r="F122" s="305">
        <v>21.952999999999999</v>
      </c>
      <c r="G122" s="39"/>
      <c r="H122" s="45"/>
    </row>
    <row r="123" s="2" customFormat="1">
      <c r="A123" s="39"/>
      <c r="B123" s="45"/>
      <c r="C123" s="304" t="s">
        <v>1</v>
      </c>
      <c r="D123" s="304" t="s">
        <v>389</v>
      </c>
      <c r="E123" s="18" t="s">
        <v>1</v>
      </c>
      <c r="F123" s="305">
        <v>13.48</v>
      </c>
      <c r="G123" s="39"/>
      <c r="H123" s="45"/>
    </row>
    <row r="124" s="2" customFormat="1" ht="16.8" customHeight="1">
      <c r="A124" s="39"/>
      <c r="B124" s="45"/>
      <c r="C124" s="304" t="s">
        <v>1</v>
      </c>
      <c r="D124" s="304" t="s">
        <v>390</v>
      </c>
      <c r="E124" s="18" t="s">
        <v>1</v>
      </c>
      <c r="F124" s="305">
        <v>19.867999999999999</v>
      </c>
      <c r="G124" s="39"/>
      <c r="H124" s="45"/>
    </row>
    <row r="125" s="2" customFormat="1" ht="16.8" customHeight="1">
      <c r="A125" s="39"/>
      <c r="B125" s="45"/>
      <c r="C125" s="304" t="s">
        <v>391</v>
      </c>
      <c r="D125" s="304" t="s">
        <v>252</v>
      </c>
      <c r="E125" s="18" t="s">
        <v>1</v>
      </c>
      <c r="F125" s="305">
        <v>76.819999999999993</v>
      </c>
      <c r="G125" s="39"/>
      <c r="H125" s="45"/>
    </row>
    <row r="126" s="2" customFormat="1" ht="16.8" customHeight="1">
      <c r="A126" s="39"/>
      <c r="B126" s="45"/>
      <c r="C126" s="300" t="s">
        <v>114</v>
      </c>
      <c r="D126" s="301" t="s">
        <v>115</v>
      </c>
      <c r="E126" s="302" t="s">
        <v>1</v>
      </c>
      <c r="F126" s="303">
        <v>675</v>
      </c>
      <c r="G126" s="39"/>
      <c r="H126" s="45"/>
    </row>
    <row r="127" s="2" customFormat="1" ht="16.8" customHeight="1">
      <c r="A127" s="39"/>
      <c r="B127" s="45"/>
      <c r="C127" s="304" t="s">
        <v>114</v>
      </c>
      <c r="D127" s="304" t="s">
        <v>116</v>
      </c>
      <c r="E127" s="18" t="s">
        <v>1</v>
      </c>
      <c r="F127" s="305">
        <v>675</v>
      </c>
      <c r="G127" s="39"/>
      <c r="H127" s="45"/>
    </row>
    <row r="128" s="2" customFormat="1" ht="16.8" customHeight="1">
      <c r="A128" s="39"/>
      <c r="B128" s="45"/>
      <c r="C128" s="306" t="s">
        <v>990</v>
      </c>
      <c r="D128" s="39"/>
      <c r="E128" s="39"/>
      <c r="F128" s="39"/>
      <c r="G128" s="39"/>
      <c r="H128" s="45"/>
    </row>
    <row r="129" s="2" customFormat="1">
      <c r="A129" s="39"/>
      <c r="B129" s="45"/>
      <c r="C129" s="304" t="s">
        <v>402</v>
      </c>
      <c r="D129" s="304" t="s">
        <v>403</v>
      </c>
      <c r="E129" s="18" t="s">
        <v>180</v>
      </c>
      <c r="F129" s="305">
        <v>675</v>
      </c>
      <c r="G129" s="39"/>
      <c r="H129" s="45"/>
    </row>
    <row r="130" s="2" customFormat="1">
      <c r="A130" s="39"/>
      <c r="B130" s="45"/>
      <c r="C130" s="304" t="s">
        <v>405</v>
      </c>
      <c r="D130" s="304" t="s">
        <v>406</v>
      </c>
      <c r="E130" s="18" t="s">
        <v>180</v>
      </c>
      <c r="F130" s="305">
        <v>34200</v>
      </c>
      <c r="G130" s="39"/>
      <c r="H130" s="45"/>
    </row>
    <row r="131" s="2" customFormat="1">
      <c r="A131" s="39"/>
      <c r="B131" s="45"/>
      <c r="C131" s="304" t="s">
        <v>410</v>
      </c>
      <c r="D131" s="304" t="s">
        <v>411</v>
      </c>
      <c r="E131" s="18" t="s">
        <v>180</v>
      </c>
      <c r="F131" s="305">
        <v>675</v>
      </c>
      <c r="G131" s="39"/>
      <c r="H131" s="45"/>
    </row>
    <row r="132" s="2" customFormat="1" ht="16.8" customHeight="1">
      <c r="A132" s="39"/>
      <c r="B132" s="45"/>
      <c r="C132" s="304" t="s">
        <v>414</v>
      </c>
      <c r="D132" s="304" t="s">
        <v>415</v>
      </c>
      <c r="E132" s="18" t="s">
        <v>180</v>
      </c>
      <c r="F132" s="305">
        <v>675</v>
      </c>
      <c r="G132" s="39"/>
      <c r="H132" s="45"/>
    </row>
    <row r="133" s="2" customFormat="1" ht="16.8" customHeight="1">
      <c r="A133" s="39"/>
      <c r="B133" s="45"/>
      <c r="C133" s="304" t="s">
        <v>418</v>
      </c>
      <c r="D133" s="304" t="s">
        <v>419</v>
      </c>
      <c r="E133" s="18" t="s">
        <v>180</v>
      </c>
      <c r="F133" s="305">
        <v>34200</v>
      </c>
      <c r="G133" s="39"/>
      <c r="H133" s="45"/>
    </row>
    <row r="134" s="2" customFormat="1" ht="16.8" customHeight="1">
      <c r="A134" s="39"/>
      <c r="B134" s="45"/>
      <c r="C134" s="304" t="s">
        <v>421</v>
      </c>
      <c r="D134" s="304" t="s">
        <v>422</v>
      </c>
      <c r="E134" s="18" t="s">
        <v>180</v>
      </c>
      <c r="F134" s="305">
        <v>675</v>
      </c>
      <c r="G134" s="39"/>
      <c r="H134" s="45"/>
    </row>
    <row r="135" s="2" customFormat="1" ht="16.8" customHeight="1">
      <c r="A135" s="39"/>
      <c r="B135" s="45"/>
      <c r="C135" s="300" t="s">
        <v>117</v>
      </c>
      <c r="D135" s="301" t="s">
        <v>118</v>
      </c>
      <c r="E135" s="302" t="s">
        <v>1</v>
      </c>
      <c r="F135" s="303">
        <v>47.784999999999997</v>
      </c>
      <c r="G135" s="39"/>
      <c r="H135" s="45"/>
    </row>
    <row r="136" s="2" customFormat="1" ht="16.8" customHeight="1">
      <c r="A136" s="39"/>
      <c r="B136" s="45"/>
      <c r="C136" s="304" t="s">
        <v>1</v>
      </c>
      <c r="D136" s="304" t="s">
        <v>261</v>
      </c>
      <c r="E136" s="18" t="s">
        <v>1</v>
      </c>
      <c r="F136" s="305">
        <v>0</v>
      </c>
      <c r="G136" s="39"/>
      <c r="H136" s="45"/>
    </row>
    <row r="137" s="2" customFormat="1" ht="16.8" customHeight="1">
      <c r="A137" s="39"/>
      <c r="B137" s="45"/>
      <c r="C137" s="304" t="s">
        <v>1</v>
      </c>
      <c r="D137" s="304" t="s">
        <v>262</v>
      </c>
      <c r="E137" s="18" t="s">
        <v>1</v>
      </c>
      <c r="F137" s="305">
        <v>13.454000000000001</v>
      </c>
      <c r="G137" s="39"/>
      <c r="H137" s="45"/>
    </row>
    <row r="138" s="2" customFormat="1" ht="16.8" customHeight="1">
      <c r="A138" s="39"/>
      <c r="B138" s="45"/>
      <c r="C138" s="304" t="s">
        <v>1</v>
      </c>
      <c r="D138" s="304" t="s">
        <v>263</v>
      </c>
      <c r="E138" s="18" t="s">
        <v>1</v>
      </c>
      <c r="F138" s="305">
        <v>15.42</v>
      </c>
      <c r="G138" s="39"/>
      <c r="H138" s="45"/>
    </row>
    <row r="139" s="2" customFormat="1" ht="16.8" customHeight="1">
      <c r="A139" s="39"/>
      <c r="B139" s="45"/>
      <c r="C139" s="304" t="s">
        <v>1</v>
      </c>
      <c r="D139" s="304" t="s">
        <v>264</v>
      </c>
      <c r="E139" s="18" t="s">
        <v>1</v>
      </c>
      <c r="F139" s="305">
        <v>9.0459999999999994</v>
      </c>
      <c r="G139" s="39"/>
      <c r="H139" s="45"/>
    </row>
    <row r="140" s="2" customFormat="1" ht="16.8" customHeight="1">
      <c r="A140" s="39"/>
      <c r="B140" s="45"/>
      <c r="C140" s="304" t="s">
        <v>1</v>
      </c>
      <c r="D140" s="304" t="s">
        <v>265</v>
      </c>
      <c r="E140" s="18" t="s">
        <v>1</v>
      </c>
      <c r="F140" s="305">
        <v>9.8650000000000002</v>
      </c>
      <c r="G140" s="39"/>
      <c r="H140" s="45"/>
    </row>
    <row r="141" s="2" customFormat="1" ht="16.8" customHeight="1">
      <c r="A141" s="39"/>
      <c r="B141" s="45"/>
      <c r="C141" s="304" t="s">
        <v>117</v>
      </c>
      <c r="D141" s="304" t="s">
        <v>266</v>
      </c>
      <c r="E141" s="18" t="s">
        <v>1</v>
      </c>
      <c r="F141" s="305">
        <v>47.784999999999997</v>
      </c>
      <c r="G141" s="39"/>
      <c r="H141" s="45"/>
    </row>
    <row r="142" s="2" customFormat="1" ht="16.8" customHeight="1">
      <c r="A142" s="39"/>
      <c r="B142" s="45"/>
      <c r="C142" s="306" t="s">
        <v>990</v>
      </c>
      <c r="D142" s="39"/>
      <c r="E142" s="39"/>
      <c r="F142" s="39"/>
      <c r="G142" s="39"/>
      <c r="H142" s="45"/>
    </row>
    <row r="143" s="2" customFormat="1" ht="16.8" customHeight="1">
      <c r="A143" s="39"/>
      <c r="B143" s="45"/>
      <c r="C143" s="304" t="s">
        <v>258</v>
      </c>
      <c r="D143" s="304" t="s">
        <v>259</v>
      </c>
      <c r="E143" s="18" t="s">
        <v>212</v>
      </c>
      <c r="F143" s="305">
        <v>195.88399999999999</v>
      </c>
      <c r="G143" s="39"/>
      <c r="H143" s="45"/>
    </row>
    <row r="144" s="2" customFormat="1" ht="16.8" customHeight="1">
      <c r="A144" s="39"/>
      <c r="B144" s="45"/>
      <c r="C144" s="304" t="s">
        <v>227</v>
      </c>
      <c r="D144" s="304" t="s">
        <v>228</v>
      </c>
      <c r="E144" s="18" t="s">
        <v>180</v>
      </c>
      <c r="F144" s="305">
        <v>487.382</v>
      </c>
      <c r="G144" s="39"/>
      <c r="H144" s="45"/>
    </row>
    <row r="145" s="2" customFormat="1" ht="16.8" customHeight="1">
      <c r="A145" s="39"/>
      <c r="B145" s="45"/>
      <c r="C145" s="304" t="s">
        <v>231</v>
      </c>
      <c r="D145" s="304" t="s">
        <v>232</v>
      </c>
      <c r="E145" s="18" t="s">
        <v>180</v>
      </c>
      <c r="F145" s="305">
        <v>146.215</v>
      </c>
      <c r="G145" s="39"/>
      <c r="H145" s="45"/>
    </row>
    <row r="146" s="2" customFormat="1" ht="16.8" customHeight="1">
      <c r="A146" s="39"/>
      <c r="B146" s="45"/>
      <c r="C146" s="304" t="s">
        <v>280</v>
      </c>
      <c r="D146" s="304" t="s">
        <v>281</v>
      </c>
      <c r="E146" s="18" t="s">
        <v>180</v>
      </c>
      <c r="F146" s="305">
        <v>562.86400000000003</v>
      </c>
      <c r="G146" s="39"/>
      <c r="H146" s="45"/>
    </row>
    <row r="147" s="2" customFormat="1">
      <c r="A147" s="39"/>
      <c r="B147" s="45"/>
      <c r="C147" s="304" t="s">
        <v>318</v>
      </c>
      <c r="D147" s="304" t="s">
        <v>319</v>
      </c>
      <c r="E147" s="18" t="s">
        <v>212</v>
      </c>
      <c r="F147" s="305">
        <v>195.88399999999999</v>
      </c>
      <c r="G147" s="39"/>
      <c r="H147" s="45"/>
    </row>
    <row r="148" s="2" customFormat="1">
      <c r="A148" s="39"/>
      <c r="B148" s="45"/>
      <c r="C148" s="304" t="s">
        <v>343</v>
      </c>
      <c r="D148" s="304" t="s">
        <v>344</v>
      </c>
      <c r="E148" s="18" t="s">
        <v>180</v>
      </c>
      <c r="F148" s="305">
        <v>412.93700000000001</v>
      </c>
      <c r="G148" s="39"/>
      <c r="H148" s="45"/>
    </row>
    <row r="149" s="2" customFormat="1" ht="16.8" customHeight="1">
      <c r="A149" s="39"/>
      <c r="B149" s="45"/>
      <c r="C149" s="304" t="s">
        <v>356</v>
      </c>
      <c r="D149" s="304" t="s">
        <v>357</v>
      </c>
      <c r="E149" s="18" t="s">
        <v>212</v>
      </c>
      <c r="F149" s="305">
        <v>92.864000000000004</v>
      </c>
      <c r="G149" s="39"/>
      <c r="H149" s="45"/>
    </row>
    <row r="150" s="2" customFormat="1" ht="16.8" customHeight="1">
      <c r="A150" s="39"/>
      <c r="B150" s="45"/>
      <c r="C150" s="304" t="s">
        <v>369</v>
      </c>
      <c r="D150" s="304" t="s">
        <v>370</v>
      </c>
      <c r="E150" s="18" t="s">
        <v>180</v>
      </c>
      <c r="F150" s="305">
        <v>562.86400000000003</v>
      </c>
      <c r="G150" s="39"/>
      <c r="H150" s="45"/>
    </row>
    <row r="151" s="2" customFormat="1">
      <c r="A151" s="39"/>
      <c r="B151" s="45"/>
      <c r="C151" s="304" t="s">
        <v>440</v>
      </c>
      <c r="D151" s="304" t="s">
        <v>441</v>
      </c>
      <c r="E151" s="18" t="s">
        <v>180</v>
      </c>
      <c r="F151" s="305">
        <v>487.382</v>
      </c>
      <c r="G151" s="39"/>
      <c r="H151" s="45"/>
    </row>
    <row r="152" s="2" customFormat="1" ht="16.8" customHeight="1">
      <c r="A152" s="39"/>
      <c r="B152" s="45"/>
      <c r="C152" s="304" t="s">
        <v>323</v>
      </c>
      <c r="D152" s="304" t="s">
        <v>324</v>
      </c>
      <c r="E152" s="18" t="s">
        <v>325</v>
      </c>
      <c r="F152" s="305">
        <v>1.9930000000000001</v>
      </c>
      <c r="G152" s="39"/>
      <c r="H152" s="45"/>
    </row>
    <row r="153" s="2" customFormat="1" ht="16.8" customHeight="1">
      <c r="A153" s="39"/>
      <c r="B153" s="45"/>
      <c r="C153" s="304" t="s">
        <v>361</v>
      </c>
      <c r="D153" s="304" t="s">
        <v>362</v>
      </c>
      <c r="E153" s="18" t="s">
        <v>212</v>
      </c>
      <c r="F153" s="305">
        <v>47.784999999999997</v>
      </c>
      <c r="G153" s="39"/>
      <c r="H153" s="45"/>
    </row>
    <row r="154" s="2" customFormat="1" ht="16.8" customHeight="1">
      <c r="A154" s="39"/>
      <c r="B154" s="45"/>
      <c r="C154" s="300" t="s">
        <v>120</v>
      </c>
      <c r="D154" s="301" t="s">
        <v>121</v>
      </c>
      <c r="E154" s="302" t="s">
        <v>1</v>
      </c>
      <c r="F154" s="303">
        <v>103.02</v>
      </c>
      <c r="G154" s="39"/>
      <c r="H154" s="45"/>
    </row>
    <row r="155" s="2" customFormat="1" ht="16.8" customHeight="1">
      <c r="A155" s="39"/>
      <c r="B155" s="45"/>
      <c r="C155" s="304" t="s">
        <v>1</v>
      </c>
      <c r="D155" s="304" t="s">
        <v>267</v>
      </c>
      <c r="E155" s="18" t="s">
        <v>1</v>
      </c>
      <c r="F155" s="305">
        <v>0</v>
      </c>
      <c r="G155" s="39"/>
      <c r="H155" s="45"/>
    </row>
    <row r="156" s="2" customFormat="1" ht="16.8" customHeight="1">
      <c r="A156" s="39"/>
      <c r="B156" s="45"/>
      <c r="C156" s="304" t="s">
        <v>1</v>
      </c>
      <c r="D156" s="304" t="s">
        <v>268</v>
      </c>
      <c r="E156" s="18" t="s">
        <v>1</v>
      </c>
      <c r="F156" s="305">
        <v>20.850000000000001</v>
      </c>
      <c r="G156" s="39"/>
      <c r="H156" s="45"/>
    </row>
    <row r="157" s="2" customFormat="1" ht="16.8" customHeight="1">
      <c r="A157" s="39"/>
      <c r="B157" s="45"/>
      <c r="C157" s="304" t="s">
        <v>1</v>
      </c>
      <c r="D157" s="304" t="s">
        <v>269</v>
      </c>
      <c r="E157" s="18" t="s">
        <v>1</v>
      </c>
      <c r="F157" s="305">
        <v>23.25</v>
      </c>
      <c r="G157" s="39"/>
      <c r="H157" s="45"/>
    </row>
    <row r="158" s="2" customFormat="1" ht="16.8" customHeight="1">
      <c r="A158" s="39"/>
      <c r="B158" s="45"/>
      <c r="C158" s="304" t="s">
        <v>1</v>
      </c>
      <c r="D158" s="304" t="s">
        <v>270</v>
      </c>
      <c r="E158" s="18" t="s">
        <v>1</v>
      </c>
      <c r="F158" s="305">
        <v>39.490000000000002</v>
      </c>
      <c r="G158" s="39"/>
      <c r="H158" s="45"/>
    </row>
    <row r="159" s="2" customFormat="1" ht="16.8" customHeight="1">
      <c r="A159" s="39"/>
      <c r="B159" s="45"/>
      <c r="C159" s="304" t="s">
        <v>1</v>
      </c>
      <c r="D159" s="304" t="s">
        <v>271</v>
      </c>
      <c r="E159" s="18" t="s">
        <v>1</v>
      </c>
      <c r="F159" s="305">
        <v>19.43</v>
      </c>
      <c r="G159" s="39"/>
      <c r="H159" s="45"/>
    </row>
    <row r="160" s="2" customFormat="1" ht="16.8" customHeight="1">
      <c r="A160" s="39"/>
      <c r="B160" s="45"/>
      <c r="C160" s="304" t="s">
        <v>120</v>
      </c>
      <c r="D160" s="304" t="s">
        <v>266</v>
      </c>
      <c r="E160" s="18" t="s">
        <v>1</v>
      </c>
      <c r="F160" s="305">
        <v>103.02</v>
      </c>
      <c r="G160" s="39"/>
      <c r="H160" s="45"/>
    </row>
    <row r="161" s="2" customFormat="1" ht="16.8" customHeight="1">
      <c r="A161" s="39"/>
      <c r="B161" s="45"/>
      <c r="C161" s="306" t="s">
        <v>990</v>
      </c>
      <c r="D161" s="39"/>
      <c r="E161" s="39"/>
      <c r="F161" s="39"/>
      <c r="G161" s="39"/>
      <c r="H161" s="45"/>
    </row>
    <row r="162" s="2" customFormat="1" ht="16.8" customHeight="1">
      <c r="A162" s="39"/>
      <c r="B162" s="45"/>
      <c r="C162" s="304" t="s">
        <v>258</v>
      </c>
      <c r="D162" s="304" t="s">
        <v>259</v>
      </c>
      <c r="E162" s="18" t="s">
        <v>212</v>
      </c>
      <c r="F162" s="305">
        <v>195.88399999999999</v>
      </c>
      <c r="G162" s="39"/>
      <c r="H162" s="45"/>
    </row>
    <row r="163" s="2" customFormat="1" ht="16.8" customHeight="1">
      <c r="A163" s="39"/>
      <c r="B163" s="45"/>
      <c r="C163" s="304" t="s">
        <v>227</v>
      </c>
      <c r="D163" s="304" t="s">
        <v>228</v>
      </c>
      <c r="E163" s="18" t="s">
        <v>180</v>
      </c>
      <c r="F163" s="305">
        <v>487.382</v>
      </c>
      <c r="G163" s="39"/>
      <c r="H163" s="45"/>
    </row>
    <row r="164" s="2" customFormat="1" ht="16.8" customHeight="1">
      <c r="A164" s="39"/>
      <c r="B164" s="45"/>
      <c r="C164" s="304" t="s">
        <v>231</v>
      </c>
      <c r="D164" s="304" t="s">
        <v>232</v>
      </c>
      <c r="E164" s="18" t="s">
        <v>180</v>
      </c>
      <c r="F164" s="305">
        <v>146.215</v>
      </c>
      <c r="G164" s="39"/>
      <c r="H164" s="45"/>
    </row>
    <row r="165" s="2" customFormat="1" ht="16.8" customHeight="1">
      <c r="A165" s="39"/>
      <c r="B165" s="45"/>
      <c r="C165" s="304" t="s">
        <v>246</v>
      </c>
      <c r="D165" s="304" t="s">
        <v>247</v>
      </c>
      <c r="E165" s="18" t="s">
        <v>212</v>
      </c>
      <c r="F165" s="305">
        <v>279.01999999999998</v>
      </c>
      <c r="G165" s="39"/>
      <c r="H165" s="45"/>
    </row>
    <row r="166" s="2" customFormat="1" ht="16.8" customHeight="1">
      <c r="A166" s="39"/>
      <c r="B166" s="45"/>
      <c r="C166" s="304" t="s">
        <v>280</v>
      </c>
      <c r="D166" s="304" t="s">
        <v>281</v>
      </c>
      <c r="E166" s="18" t="s">
        <v>180</v>
      </c>
      <c r="F166" s="305">
        <v>562.86400000000003</v>
      </c>
      <c r="G166" s="39"/>
      <c r="H166" s="45"/>
    </row>
    <row r="167" s="2" customFormat="1">
      <c r="A167" s="39"/>
      <c r="B167" s="45"/>
      <c r="C167" s="304" t="s">
        <v>318</v>
      </c>
      <c r="D167" s="304" t="s">
        <v>319</v>
      </c>
      <c r="E167" s="18" t="s">
        <v>212</v>
      </c>
      <c r="F167" s="305">
        <v>195.88399999999999</v>
      </c>
      <c r="G167" s="39"/>
      <c r="H167" s="45"/>
    </row>
    <row r="168" s="2" customFormat="1">
      <c r="A168" s="39"/>
      <c r="B168" s="45"/>
      <c r="C168" s="304" t="s">
        <v>343</v>
      </c>
      <c r="D168" s="304" t="s">
        <v>344</v>
      </c>
      <c r="E168" s="18" t="s">
        <v>180</v>
      </c>
      <c r="F168" s="305">
        <v>412.93700000000001</v>
      </c>
      <c r="G168" s="39"/>
      <c r="H168" s="45"/>
    </row>
    <row r="169" s="2" customFormat="1" ht="16.8" customHeight="1">
      <c r="A169" s="39"/>
      <c r="B169" s="45"/>
      <c r="C169" s="304" t="s">
        <v>369</v>
      </c>
      <c r="D169" s="304" t="s">
        <v>370</v>
      </c>
      <c r="E169" s="18" t="s">
        <v>180</v>
      </c>
      <c r="F169" s="305">
        <v>562.86400000000003</v>
      </c>
      <c r="G169" s="39"/>
      <c r="H169" s="45"/>
    </row>
    <row r="170" s="2" customFormat="1">
      <c r="A170" s="39"/>
      <c r="B170" s="45"/>
      <c r="C170" s="304" t="s">
        <v>440</v>
      </c>
      <c r="D170" s="304" t="s">
        <v>441</v>
      </c>
      <c r="E170" s="18" t="s">
        <v>180</v>
      </c>
      <c r="F170" s="305">
        <v>487.382</v>
      </c>
      <c r="G170" s="39"/>
      <c r="H170" s="45"/>
    </row>
    <row r="171" s="2" customFormat="1" ht="16.8" customHeight="1">
      <c r="A171" s="39"/>
      <c r="B171" s="45"/>
      <c r="C171" s="304" t="s">
        <v>323</v>
      </c>
      <c r="D171" s="304" t="s">
        <v>324</v>
      </c>
      <c r="E171" s="18" t="s">
        <v>325</v>
      </c>
      <c r="F171" s="305">
        <v>1.9930000000000001</v>
      </c>
      <c r="G171" s="39"/>
      <c r="H171" s="45"/>
    </row>
    <row r="172" s="2" customFormat="1" ht="16.8" customHeight="1">
      <c r="A172" s="39"/>
      <c r="B172" s="45"/>
      <c r="C172" s="300" t="s">
        <v>123</v>
      </c>
      <c r="D172" s="301" t="s">
        <v>124</v>
      </c>
      <c r="E172" s="302" t="s">
        <v>1</v>
      </c>
      <c r="F172" s="303">
        <v>55</v>
      </c>
      <c r="G172" s="39"/>
      <c r="H172" s="45"/>
    </row>
    <row r="173" s="2" customFormat="1" ht="16.8" customHeight="1">
      <c r="A173" s="39"/>
      <c r="B173" s="45"/>
      <c r="C173" s="304" t="s">
        <v>1</v>
      </c>
      <c r="D173" s="304" t="s">
        <v>124</v>
      </c>
      <c r="E173" s="18" t="s">
        <v>1</v>
      </c>
      <c r="F173" s="305">
        <v>0</v>
      </c>
      <c r="G173" s="39"/>
      <c r="H173" s="45"/>
    </row>
    <row r="174" s="2" customFormat="1" ht="16.8" customHeight="1">
      <c r="A174" s="39"/>
      <c r="B174" s="45"/>
      <c r="C174" s="304" t="s">
        <v>123</v>
      </c>
      <c r="D174" s="304" t="s">
        <v>125</v>
      </c>
      <c r="E174" s="18" t="s">
        <v>1</v>
      </c>
      <c r="F174" s="305">
        <v>55</v>
      </c>
      <c r="G174" s="39"/>
      <c r="H174" s="45"/>
    </row>
    <row r="175" s="2" customFormat="1" ht="16.8" customHeight="1">
      <c r="A175" s="39"/>
      <c r="B175" s="45"/>
      <c r="C175" s="306" t="s">
        <v>990</v>
      </c>
      <c r="D175" s="39"/>
      <c r="E175" s="39"/>
      <c r="F175" s="39"/>
      <c r="G175" s="39"/>
      <c r="H175" s="45"/>
    </row>
    <row r="176" s="2" customFormat="1" ht="16.8" customHeight="1">
      <c r="A176" s="39"/>
      <c r="B176" s="45"/>
      <c r="C176" s="304" t="s">
        <v>542</v>
      </c>
      <c r="D176" s="304" t="s">
        <v>543</v>
      </c>
      <c r="E176" s="18" t="s">
        <v>180</v>
      </c>
      <c r="F176" s="305">
        <v>55</v>
      </c>
      <c r="G176" s="39"/>
      <c r="H176" s="45"/>
    </row>
    <row r="177" s="2" customFormat="1">
      <c r="A177" s="39"/>
      <c r="B177" s="45"/>
      <c r="C177" s="304" t="s">
        <v>473</v>
      </c>
      <c r="D177" s="304" t="s">
        <v>474</v>
      </c>
      <c r="E177" s="18" t="s">
        <v>180</v>
      </c>
      <c r="F177" s="305">
        <v>60.5</v>
      </c>
      <c r="G177" s="39"/>
      <c r="H177" s="45"/>
    </row>
    <row r="178" s="2" customFormat="1" ht="16.8" customHeight="1">
      <c r="A178" s="39"/>
      <c r="B178" s="45"/>
      <c r="C178" s="304" t="s">
        <v>566</v>
      </c>
      <c r="D178" s="304" t="s">
        <v>567</v>
      </c>
      <c r="E178" s="18" t="s">
        <v>180</v>
      </c>
      <c r="F178" s="305">
        <v>60.5</v>
      </c>
      <c r="G178" s="39"/>
      <c r="H178" s="45"/>
    </row>
    <row r="179" s="2" customFormat="1" ht="16.8" customHeight="1">
      <c r="A179" s="39"/>
      <c r="B179" s="45"/>
      <c r="C179" s="304" t="s">
        <v>570</v>
      </c>
      <c r="D179" s="304" t="s">
        <v>571</v>
      </c>
      <c r="E179" s="18" t="s">
        <v>572</v>
      </c>
      <c r="F179" s="305">
        <v>86</v>
      </c>
      <c r="G179" s="39"/>
      <c r="H179" s="45"/>
    </row>
    <row r="180" s="2" customFormat="1" ht="16.8" customHeight="1">
      <c r="A180" s="39"/>
      <c r="B180" s="45"/>
      <c r="C180" s="304" t="s">
        <v>574</v>
      </c>
      <c r="D180" s="304" t="s">
        <v>575</v>
      </c>
      <c r="E180" s="18" t="s">
        <v>514</v>
      </c>
      <c r="F180" s="305">
        <v>1</v>
      </c>
      <c r="G180" s="39"/>
      <c r="H180" s="45"/>
    </row>
    <row r="181" s="2" customFormat="1">
      <c r="A181" s="39"/>
      <c r="B181" s="45"/>
      <c r="C181" s="304" t="s">
        <v>478</v>
      </c>
      <c r="D181" s="304" t="s">
        <v>479</v>
      </c>
      <c r="E181" s="18" t="s">
        <v>180</v>
      </c>
      <c r="F181" s="305">
        <v>56.100000000000001</v>
      </c>
      <c r="G181" s="39"/>
      <c r="H181" s="45"/>
    </row>
    <row r="182" s="2" customFormat="1" ht="16.8" customHeight="1">
      <c r="A182" s="39"/>
      <c r="B182" s="45"/>
      <c r="C182" s="300" t="s">
        <v>126</v>
      </c>
      <c r="D182" s="301" t="s">
        <v>127</v>
      </c>
      <c r="E182" s="302" t="s">
        <v>1</v>
      </c>
      <c r="F182" s="303">
        <v>45.079000000000001</v>
      </c>
      <c r="G182" s="39"/>
      <c r="H182" s="45"/>
    </row>
    <row r="183" s="2" customFormat="1" ht="16.8" customHeight="1">
      <c r="A183" s="39"/>
      <c r="B183" s="45"/>
      <c r="C183" s="304" t="s">
        <v>1</v>
      </c>
      <c r="D183" s="304" t="s">
        <v>272</v>
      </c>
      <c r="E183" s="18" t="s">
        <v>1</v>
      </c>
      <c r="F183" s="305">
        <v>0</v>
      </c>
      <c r="G183" s="39"/>
      <c r="H183" s="45"/>
    </row>
    <row r="184" s="2" customFormat="1" ht="16.8" customHeight="1">
      <c r="A184" s="39"/>
      <c r="B184" s="45"/>
      <c r="C184" s="304" t="s">
        <v>1</v>
      </c>
      <c r="D184" s="304" t="s">
        <v>262</v>
      </c>
      <c r="E184" s="18" t="s">
        <v>1</v>
      </c>
      <c r="F184" s="305">
        <v>13.454000000000001</v>
      </c>
      <c r="G184" s="39"/>
      <c r="H184" s="45"/>
    </row>
    <row r="185" s="2" customFormat="1" ht="16.8" customHeight="1">
      <c r="A185" s="39"/>
      <c r="B185" s="45"/>
      <c r="C185" s="304" t="s">
        <v>1</v>
      </c>
      <c r="D185" s="304" t="s">
        <v>273</v>
      </c>
      <c r="E185" s="18" t="s">
        <v>1</v>
      </c>
      <c r="F185" s="305">
        <v>12.035</v>
      </c>
      <c r="G185" s="39"/>
      <c r="H185" s="45"/>
    </row>
    <row r="186" s="2" customFormat="1" ht="16.8" customHeight="1">
      <c r="A186" s="39"/>
      <c r="B186" s="45"/>
      <c r="C186" s="304" t="s">
        <v>1</v>
      </c>
      <c r="D186" s="304" t="s">
        <v>274</v>
      </c>
      <c r="E186" s="18" t="s">
        <v>1</v>
      </c>
      <c r="F186" s="305">
        <v>9.7249999999999996</v>
      </c>
      <c r="G186" s="39"/>
      <c r="H186" s="45"/>
    </row>
    <row r="187" s="2" customFormat="1" ht="16.8" customHeight="1">
      <c r="A187" s="39"/>
      <c r="B187" s="45"/>
      <c r="C187" s="304" t="s">
        <v>1</v>
      </c>
      <c r="D187" s="304" t="s">
        <v>265</v>
      </c>
      <c r="E187" s="18" t="s">
        <v>1</v>
      </c>
      <c r="F187" s="305">
        <v>9.8650000000000002</v>
      </c>
      <c r="G187" s="39"/>
      <c r="H187" s="45"/>
    </row>
    <row r="188" s="2" customFormat="1" ht="16.8" customHeight="1">
      <c r="A188" s="39"/>
      <c r="B188" s="45"/>
      <c r="C188" s="304" t="s">
        <v>126</v>
      </c>
      <c r="D188" s="304" t="s">
        <v>266</v>
      </c>
      <c r="E188" s="18" t="s">
        <v>1</v>
      </c>
      <c r="F188" s="305">
        <v>45.079000000000001</v>
      </c>
      <c r="G188" s="39"/>
      <c r="H188" s="45"/>
    </row>
    <row r="189" s="2" customFormat="1" ht="16.8" customHeight="1">
      <c r="A189" s="39"/>
      <c r="B189" s="45"/>
      <c r="C189" s="306" t="s">
        <v>990</v>
      </c>
      <c r="D189" s="39"/>
      <c r="E189" s="39"/>
      <c r="F189" s="39"/>
      <c r="G189" s="39"/>
      <c r="H189" s="45"/>
    </row>
    <row r="190" s="2" customFormat="1" ht="16.8" customHeight="1">
      <c r="A190" s="39"/>
      <c r="B190" s="45"/>
      <c r="C190" s="304" t="s">
        <v>258</v>
      </c>
      <c r="D190" s="304" t="s">
        <v>259</v>
      </c>
      <c r="E190" s="18" t="s">
        <v>212</v>
      </c>
      <c r="F190" s="305">
        <v>195.88399999999999</v>
      </c>
      <c r="G190" s="39"/>
      <c r="H190" s="45"/>
    </row>
    <row r="191" s="2" customFormat="1" ht="16.8" customHeight="1">
      <c r="A191" s="39"/>
      <c r="B191" s="45"/>
      <c r="C191" s="304" t="s">
        <v>227</v>
      </c>
      <c r="D191" s="304" t="s">
        <v>228</v>
      </c>
      <c r="E191" s="18" t="s">
        <v>180</v>
      </c>
      <c r="F191" s="305">
        <v>487.382</v>
      </c>
      <c r="G191" s="39"/>
      <c r="H191" s="45"/>
    </row>
    <row r="192" s="2" customFormat="1" ht="16.8" customHeight="1">
      <c r="A192" s="39"/>
      <c r="B192" s="45"/>
      <c r="C192" s="304" t="s">
        <v>231</v>
      </c>
      <c r="D192" s="304" t="s">
        <v>232</v>
      </c>
      <c r="E192" s="18" t="s">
        <v>180</v>
      </c>
      <c r="F192" s="305">
        <v>146.215</v>
      </c>
      <c r="G192" s="39"/>
      <c r="H192" s="45"/>
    </row>
    <row r="193" s="2" customFormat="1">
      <c r="A193" s="39"/>
      <c r="B193" s="45"/>
      <c r="C193" s="304" t="s">
        <v>318</v>
      </c>
      <c r="D193" s="304" t="s">
        <v>319</v>
      </c>
      <c r="E193" s="18" t="s">
        <v>212</v>
      </c>
      <c r="F193" s="305">
        <v>195.88399999999999</v>
      </c>
      <c r="G193" s="39"/>
      <c r="H193" s="45"/>
    </row>
    <row r="194" s="2" customFormat="1">
      <c r="A194" s="39"/>
      <c r="B194" s="45"/>
      <c r="C194" s="304" t="s">
        <v>343</v>
      </c>
      <c r="D194" s="304" t="s">
        <v>344</v>
      </c>
      <c r="E194" s="18" t="s">
        <v>180</v>
      </c>
      <c r="F194" s="305">
        <v>412.93700000000001</v>
      </c>
      <c r="G194" s="39"/>
      <c r="H194" s="45"/>
    </row>
    <row r="195" s="2" customFormat="1" ht="16.8" customHeight="1">
      <c r="A195" s="39"/>
      <c r="B195" s="45"/>
      <c r="C195" s="304" t="s">
        <v>356</v>
      </c>
      <c r="D195" s="304" t="s">
        <v>357</v>
      </c>
      <c r="E195" s="18" t="s">
        <v>212</v>
      </c>
      <c r="F195" s="305">
        <v>92.864000000000004</v>
      </c>
      <c r="G195" s="39"/>
      <c r="H195" s="45"/>
    </row>
    <row r="196" s="2" customFormat="1">
      <c r="A196" s="39"/>
      <c r="B196" s="45"/>
      <c r="C196" s="304" t="s">
        <v>440</v>
      </c>
      <c r="D196" s="304" t="s">
        <v>441</v>
      </c>
      <c r="E196" s="18" t="s">
        <v>180</v>
      </c>
      <c r="F196" s="305">
        <v>487.382</v>
      </c>
      <c r="G196" s="39"/>
      <c r="H196" s="45"/>
    </row>
    <row r="197" s="2" customFormat="1" ht="16.8" customHeight="1">
      <c r="A197" s="39"/>
      <c r="B197" s="45"/>
      <c r="C197" s="304" t="s">
        <v>323</v>
      </c>
      <c r="D197" s="304" t="s">
        <v>324</v>
      </c>
      <c r="E197" s="18" t="s">
        <v>325</v>
      </c>
      <c r="F197" s="305">
        <v>1.9930000000000001</v>
      </c>
      <c r="G197" s="39"/>
      <c r="H197" s="45"/>
    </row>
    <row r="198" s="2" customFormat="1" ht="16.8" customHeight="1">
      <c r="A198" s="39"/>
      <c r="B198" s="45"/>
      <c r="C198" s="304" t="s">
        <v>365</v>
      </c>
      <c r="D198" s="304" t="s">
        <v>366</v>
      </c>
      <c r="E198" s="18" t="s">
        <v>212</v>
      </c>
      <c r="F198" s="305">
        <v>45.079000000000001</v>
      </c>
      <c r="G198" s="39"/>
      <c r="H198" s="45"/>
    </row>
    <row r="199" s="2" customFormat="1" ht="16.8" customHeight="1">
      <c r="A199" s="39"/>
      <c r="B199" s="45"/>
      <c r="C199" s="300" t="s">
        <v>129</v>
      </c>
      <c r="D199" s="301" t="s">
        <v>130</v>
      </c>
      <c r="E199" s="302" t="s">
        <v>1</v>
      </c>
      <c r="F199" s="303">
        <v>5.5</v>
      </c>
      <c r="G199" s="39"/>
      <c r="H199" s="45"/>
    </row>
    <row r="200" s="2" customFormat="1" ht="16.8" customHeight="1">
      <c r="A200" s="39"/>
      <c r="B200" s="45"/>
      <c r="C200" s="304" t="s">
        <v>1</v>
      </c>
      <c r="D200" s="304" t="s">
        <v>130</v>
      </c>
      <c r="E200" s="18" t="s">
        <v>1</v>
      </c>
      <c r="F200" s="305">
        <v>0</v>
      </c>
      <c r="G200" s="39"/>
      <c r="H200" s="45"/>
    </row>
    <row r="201" s="2" customFormat="1" ht="16.8" customHeight="1">
      <c r="A201" s="39"/>
      <c r="B201" s="45"/>
      <c r="C201" s="304" t="s">
        <v>129</v>
      </c>
      <c r="D201" s="304" t="s">
        <v>88</v>
      </c>
      <c r="E201" s="18" t="s">
        <v>1</v>
      </c>
      <c r="F201" s="305">
        <v>5.5</v>
      </c>
      <c r="G201" s="39"/>
      <c r="H201" s="45"/>
    </row>
    <row r="202" s="2" customFormat="1" ht="16.8" customHeight="1">
      <c r="A202" s="39"/>
      <c r="B202" s="45"/>
      <c r="C202" s="306" t="s">
        <v>990</v>
      </c>
      <c r="D202" s="39"/>
      <c r="E202" s="39"/>
      <c r="F202" s="39"/>
      <c r="G202" s="39"/>
      <c r="H202" s="45"/>
    </row>
    <row r="203" s="2" customFormat="1">
      <c r="A203" s="39"/>
      <c r="B203" s="45"/>
      <c r="C203" s="304" t="s">
        <v>529</v>
      </c>
      <c r="D203" s="304" t="s">
        <v>530</v>
      </c>
      <c r="E203" s="18" t="s">
        <v>180</v>
      </c>
      <c r="F203" s="305">
        <v>5.5</v>
      </c>
      <c r="G203" s="39"/>
      <c r="H203" s="45"/>
    </row>
    <row r="204" s="2" customFormat="1">
      <c r="A204" s="39"/>
      <c r="B204" s="45"/>
      <c r="C204" s="304" t="s">
        <v>473</v>
      </c>
      <c r="D204" s="304" t="s">
        <v>474</v>
      </c>
      <c r="E204" s="18" t="s">
        <v>180</v>
      </c>
      <c r="F204" s="305">
        <v>60.5</v>
      </c>
      <c r="G204" s="39"/>
      <c r="H204" s="45"/>
    </row>
    <row r="205" s="2" customFormat="1">
      <c r="A205" s="39"/>
      <c r="B205" s="45"/>
      <c r="C205" s="304" t="s">
        <v>495</v>
      </c>
      <c r="D205" s="304" t="s">
        <v>496</v>
      </c>
      <c r="E205" s="18" t="s">
        <v>180</v>
      </c>
      <c r="F205" s="305">
        <v>5.5</v>
      </c>
      <c r="G205" s="39"/>
      <c r="H205" s="45"/>
    </row>
    <row r="206" s="2" customFormat="1" ht="16.8" customHeight="1">
      <c r="A206" s="39"/>
      <c r="B206" s="45"/>
      <c r="C206" s="304" t="s">
        <v>566</v>
      </c>
      <c r="D206" s="304" t="s">
        <v>567</v>
      </c>
      <c r="E206" s="18" t="s">
        <v>180</v>
      </c>
      <c r="F206" s="305">
        <v>60.5</v>
      </c>
      <c r="G206" s="39"/>
      <c r="H206" s="45"/>
    </row>
    <row r="207" s="2" customFormat="1" ht="16.8" customHeight="1">
      <c r="A207" s="39"/>
      <c r="B207" s="45"/>
      <c r="C207" s="304" t="s">
        <v>570</v>
      </c>
      <c r="D207" s="304" t="s">
        <v>571</v>
      </c>
      <c r="E207" s="18" t="s">
        <v>572</v>
      </c>
      <c r="F207" s="305">
        <v>86</v>
      </c>
      <c r="G207" s="39"/>
      <c r="H207" s="45"/>
    </row>
    <row r="208" s="2" customFormat="1" ht="16.8" customHeight="1">
      <c r="A208" s="39"/>
      <c r="B208" s="45"/>
      <c r="C208" s="304" t="s">
        <v>574</v>
      </c>
      <c r="D208" s="304" t="s">
        <v>575</v>
      </c>
      <c r="E208" s="18" t="s">
        <v>514</v>
      </c>
      <c r="F208" s="305">
        <v>1</v>
      </c>
      <c r="G208" s="39"/>
      <c r="H208" s="45"/>
    </row>
    <row r="209" s="2" customFormat="1" ht="16.8" customHeight="1">
      <c r="A209" s="39"/>
      <c r="B209" s="45"/>
      <c r="C209" s="304" t="s">
        <v>629</v>
      </c>
      <c r="D209" s="304" t="s">
        <v>630</v>
      </c>
      <c r="E209" s="18" t="s">
        <v>180</v>
      </c>
      <c r="F209" s="305">
        <v>5.5</v>
      </c>
      <c r="G209" s="39"/>
      <c r="H209" s="45"/>
    </row>
    <row r="210" s="2" customFormat="1">
      <c r="A210" s="39"/>
      <c r="B210" s="45"/>
      <c r="C210" s="304" t="s">
        <v>807</v>
      </c>
      <c r="D210" s="304" t="s">
        <v>808</v>
      </c>
      <c r="E210" s="18" t="s">
        <v>180</v>
      </c>
      <c r="F210" s="305">
        <v>11</v>
      </c>
      <c r="G210" s="39"/>
      <c r="H210" s="45"/>
    </row>
    <row r="211" s="2" customFormat="1" ht="16.8" customHeight="1">
      <c r="A211" s="39"/>
      <c r="B211" s="45"/>
      <c r="C211" s="304" t="s">
        <v>398</v>
      </c>
      <c r="D211" s="304" t="s">
        <v>399</v>
      </c>
      <c r="E211" s="18" t="s">
        <v>180</v>
      </c>
      <c r="F211" s="305">
        <v>5.5</v>
      </c>
      <c r="G211" s="39"/>
      <c r="H211" s="45"/>
    </row>
    <row r="212" s="2" customFormat="1" ht="16.8" customHeight="1">
      <c r="A212" s="39"/>
      <c r="B212" s="45"/>
      <c r="C212" s="304" t="s">
        <v>816</v>
      </c>
      <c r="D212" s="304" t="s">
        <v>817</v>
      </c>
      <c r="E212" s="18" t="s">
        <v>180</v>
      </c>
      <c r="F212" s="305">
        <v>5.7750000000000004</v>
      </c>
      <c r="G212" s="39"/>
      <c r="H212" s="45"/>
    </row>
    <row r="213" s="2" customFormat="1">
      <c r="A213" s="39"/>
      <c r="B213" s="45"/>
      <c r="C213" s="304" t="s">
        <v>812</v>
      </c>
      <c r="D213" s="304" t="s">
        <v>813</v>
      </c>
      <c r="E213" s="18" t="s">
        <v>180</v>
      </c>
      <c r="F213" s="305">
        <v>6.0499999999999998</v>
      </c>
      <c r="G213" s="39"/>
      <c r="H213" s="45"/>
    </row>
    <row r="214" s="2" customFormat="1">
      <c r="A214" s="39"/>
      <c r="B214" s="45"/>
      <c r="C214" s="304" t="s">
        <v>483</v>
      </c>
      <c r="D214" s="304" t="s">
        <v>484</v>
      </c>
      <c r="E214" s="18" t="s">
        <v>180</v>
      </c>
      <c r="F214" s="305">
        <v>6.0499999999999998</v>
      </c>
      <c r="G214" s="39"/>
      <c r="H214" s="45"/>
    </row>
    <row r="215" s="2" customFormat="1" ht="16.8" customHeight="1">
      <c r="A215" s="39"/>
      <c r="B215" s="45"/>
      <c r="C215" s="300" t="s">
        <v>131</v>
      </c>
      <c r="D215" s="301" t="s">
        <v>131</v>
      </c>
      <c r="E215" s="302" t="s">
        <v>1</v>
      </c>
      <c r="F215" s="303">
        <v>197</v>
      </c>
      <c r="G215" s="39"/>
      <c r="H215" s="45"/>
    </row>
    <row r="216" s="2" customFormat="1" ht="16.8" customHeight="1">
      <c r="A216" s="39"/>
      <c r="B216" s="45"/>
      <c r="C216" s="304" t="s">
        <v>131</v>
      </c>
      <c r="D216" s="304" t="s">
        <v>132</v>
      </c>
      <c r="E216" s="18" t="s">
        <v>1</v>
      </c>
      <c r="F216" s="305">
        <v>197</v>
      </c>
      <c r="G216" s="39"/>
      <c r="H216" s="45"/>
    </row>
    <row r="217" s="2" customFormat="1" ht="16.8" customHeight="1">
      <c r="A217" s="39"/>
      <c r="B217" s="45"/>
      <c r="C217" s="306" t="s">
        <v>990</v>
      </c>
      <c r="D217" s="39"/>
      <c r="E217" s="39"/>
      <c r="F217" s="39"/>
      <c r="G217" s="39"/>
      <c r="H217" s="45"/>
    </row>
    <row r="218" s="2" customFormat="1" ht="16.8" customHeight="1">
      <c r="A218" s="39"/>
      <c r="B218" s="45"/>
      <c r="C218" s="304" t="s">
        <v>922</v>
      </c>
      <c r="D218" s="304" t="s">
        <v>923</v>
      </c>
      <c r="E218" s="18" t="s">
        <v>180</v>
      </c>
      <c r="F218" s="305">
        <v>197</v>
      </c>
      <c r="G218" s="39"/>
      <c r="H218" s="45"/>
    </row>
    <row r="219" s="2" customFormat="1" ht="16.8" customHeight="1">
      <c r="A219" s="39"/>
      <c r="B219" s="45"/>
      <c r="C219" s="304" t="s">
        <v>918</v>
      </c>
      <c r="D219" s="304" t="s">
        <v>919</v>
      </c>
      <c r="E219" s="18" t="s">
        <v>180</v>
      </c>
      <c r="F219" s="305">
        <v>197</v>
      </c>
      <c r="G219" s="39"/>
      <c r="H219" s="45"/>
    </row>
    <row r="220" s="2" customFormat="1" ht="7.44" customHeight="1">
      <c r="A220" s="39"/>
      <c r="B220" s="168"/>
      <c r="C220" s="169"/>
      <c r="D220" s="169"/>
      <c r="E220" s="169"/>
      <c r="F220" s="169"/>
      <c r="G220" s="169"/>
      <c r="H220" s="45"/>
    </row>
    <row r="221" s="2" customFormat="1">
      <c r="A221" s="39"/>
      <c r="B221" s="39"/>
      <c r="C221" s="39"/>
      <c r="D221" s="39"/>
      <c r="E221" s="39"/>
      <c r="F221" s="39"/>
      <c r="G221" s="39"/>
      <c r="H221" s="39"/>
    </row>
  </sheetData>
  <sheetProtection sheet="1" formatColumns="0" formatRows="0" objects="1" scenarios="1" spinCount="100000" saltValue="ZI17m7yQTdRH3owVO8yCzUpCvP0hzxMVbtkKNqD4B9PTHhNJYO+9LUwpxJGwodYcBim7udKAJPpsK/AyqJhYeA==" hashValue="3NQmArafz+8cGxQP0Lq0glnChlkgobLFvB+ialLfGF6bRaoTx9Qmrp9rZ2VOpGNj7/P+s+Vl7V8J/rxgCUx9Hw==" algorithmName="SHA-512" password="C422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TF-Locihova\Michaela Locihova</dc:creator>
  <cp:lastModifiedBy>TF-Locihova\Michaela Locihova</cp:lastModifiedBy>
  <dcterms:created xsi:type="dcterms:W3CDTF">2025-04-28T18:51:19Z</dcterms:created>
  <dcterms:modified xsi:type="dcterms:W3CDTF">2025-04-28T18:51:23Z</dcterms:modified>
</cp:coreProperties>
</file>