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ralovas\Desktop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Stavební úpravy ve 2.NP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úpravy ve 2.NP'!$C$138:$K$435</definedName>
    <definedName name="_xlnm.Print_Area" localSheetId="1">'01 - Stavební úpravy ve 2.NP'!$C$4:$J$76,'01 - Stavební úpravy ve 2.NP'!$C$82:$J$120,'01 - Stavební úpravy ve 2.NP'!$C$126:$J$435</definedName>
    <definedName name="_xlnm.Print_Titles" localSheetId="1">'01 - Stavební úpravy ve 2.NP'!$138:$138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35"/>
  <c r="BH435"/>
  <c r="BG435"/>
  <c r="BF435"/>
  <c r="T435"/>
  <c r="T434"/>
  <c r="R435"/>
  <c r="R434"/>
  <c r="P435"/>
  <c r="P434"/>
  <c r="BI433"/>
  <c r="BH433"/>
  <c r="BG433"/>
  <c r="BF433"/>
  <c r="T433"/>
  <c r="T432"/>
  <c r="T431"/>
  <c r="R433"/>
  <c r="R432"/>
  <c r="R431"/>
  <c r="P433"/>
  <c r="P432"/>
  <c r="P431"/>
  <c r="BI430"/>
  <c r="BH430"/>
  <c r="BG430"/>
  <c r="BF430"/>
  <c r="T430"/>
  <c r="R430"/>
  <c r="P430"/>
  <c r="BI427"/>
  <c r="BH427"/>
  <c r="BG427"/>
  <c r="BF427"/>
  <c r="T427"/>
  <c r="R427"/>
  <c r="P427"/>
  <c r="BI423"/>
  <c r="BH423"/>
  <c r="BG423"/>
  <c r="BF423"/>
  <c r="T423"/>
  <c r="T422"/>
  <c r="R423"/>
  <c r="R422"/>
  <c r="P423"/>
  <c r="P422"/>
  <c r="BI414"/>
  <c r="BH414"/>
  <c r="BG414"/>
  <c r="BF414"/>
  <c r="T414"/>
  <c r="R414"/>
  <c r="P414"/>
  <c r="BI413"/>
  <c r="BH413"/>
  <c r="BG413"/>
  <c r="BF413"/>
  <c r="T413"/>
  <c r="R413"/>
  <c r="P413"/>
  <c r="BI411"/>
  <c r="BH411"/>
  <c r="BG411"/>
  <c r="BF411"/>
  <c r="T411"/>
  <c r="R411"/>
  <c r="P411"/>
  <c r="BI410"/>
  <c r="BH410"/>
  <c r="BG410"/>
  <c r="BF410"/>
  <c r="T410"/>
  <c r="R410"/>
  <c r="P410"/>
  <c r="BI408"/>
  <c r="BH408"/>
  <c r="BG408"/>
  <c r="BF408"/>
  <c r="T408"/>
  <c r="R408"/>
  <c r="P408"/>
  <c r="BI407"/>
  <c r="BH407"/>
  <c r="BG407"/>
  <c r="BF407"/>
  <c r="T407"/>
  <c r="R407"/>
  <c r="P407"/>
  <c r="BI404"/>
  <c r="BH404"/>
  <c r="BG404"/>
  <c r="BF404"/>
  <c r="T404"/>
  <c r="R404"/>
  <c r="P404"/>
  <c r="BI403"/>
  <c r="BH403"/>
  <c r="BG403"/>
  <c r="BF403"/>
  <c r="T403"/>
  <c r="R403"/>
  <c r="P403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4"/>
  <c r="BH394"/>
  <c r="BG394"/>
  <c r="BF394"/>
  <c r="T394"/>
  <c r="R394"/>
  <c r="P394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R385"/>
  <c r="P385"/>
  <c r="BI370"/>
  <c r="BH370"/>
  <c r="BG370"/>
  <c r="BF370"/>
  <c r="T370"/>
  <c r="R370"/>
  <c r="P370"/>
  <c r="BI357"/>
  <c r="BH357"/>
  <c r="BG357"/>
  <c r="BF357"/>
  <c r="T357"/>
  <c r="R357"/>
  <c r="P357"/>
  <c r="BI356"/>
  <c r="BH356"/>
  <c r="BG356"/>
  <c r="BF356"/>
  <c r="T356"/>
  <c r="R356"/>
  <c r="P356"/>
  <c r="BI354"/>
  <c r="BH354"/>
  <c r="BG354"/>
  <c r="BF354"/>
  <c r="T354"/>
  <c r="R354"/>
  <c r="P354"/>
  <c r="BI339"/>
  <c r="BH339"/>
  <c r="BG339"/>
  <c r="BF339"/>
  <c r="T339"/>
  <c r="R339"/>
  <c r="P339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06"/>
  <c r="BH306"/>
  <c r="BG306"/>
  <c r="BF306"/>
  <c r="T306"/>
  <c r="R306"/>
  <c r="P306"/>
  <c r="BI304"/>
  <c r="BH304"/>
  <c r="BG304"/>
  <c r="BF304"/>
  <c r="T304"/>
  <c r="R304"/>
  <c r="P304"/>
  <c r="BI298"/>
  <c r="BH298"/>
  <c r="BG298"/>
  <c r="BF298"/>
  <c r="T298"/>
  <c r="R298"/>
  <c r="P298"/>
  <c r="BI293"/>
  <c r="BH293"/>
  <c r="BG293"/>
  <c r="BF293"/>
  <c r="T293"/>
  <c r="R293"/>
  <c r="P293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36"/>
  <c r="BH236"/>
  <c r="BG236"/>
  <c r="BF236"/>
  <c r="T236"/>
  <c r="R236"/>
  <c r="P236"/>
  <c r="BI234"/>
  <c r="BH234"/>
  <c r="BG234"/>
  <c r="BF234"/>
  <c r="T234"/>
  <c r="T233"/>
  <c r="R234"/>
  <c r="R233"/>
  <c r="P234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3"/>
  <c r="BH223"/>
  <c r="BG223"/>
  <c r="BF223"/>
  <c r="T223"/>
  <c r="R223"/>
  <c r="P223"/>
  <c r="BI222"/>
  <c r="BH222"/>
  <c r="BG222"/>
  <c r="BF222"/>
  <c r="T222"/>
  <c r="R222"/>
  <c r="P222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T195"/>
  <c r="R196"/>
  <c r="R195"/>
  <c r="P196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61"/>
  <c r="BH161"/>
  <c r="BG161"/>
  <c r="BF161"/>
  <c r="T161"/>
  <c r="R161"/>
  <c r="P161"/>
  <c r="BI146"/>
  <c r="BH146"/>
  <c r="BG146"/>
  <c r="BF146"/>
  <c r="T146"/>
  <c r="R146"/>
  <c r="P146"/>
  <c r="BI142"/>
  <c r="BH142"/>
  <c r="BG142"/>
  <c r="BF142"/>
  <c r="T142"/>
  <c r="T141"/>
  <c r="R142"/>
  <c r="R141"/>
  <c r="P142"/>
  <c r="P141"/>
  <c r="J136"/>
  <c r="F133"/>
  <c r="E131"/>
  <c r="J92"/>
  <c r="F89"/>
  <c r="E87"/>
  <c r="J21"/>
  <c r="E21"/>
  <c r="J135"/>
  <c r="J20"/>
  <c r="J18"/>
  <c r="E18"/>
  <c r="F136"/>
  <c r="J17"/>
  <c r="J15"/>
  <c r="E15"/>
  <c r="F135"/>
  <c r="J14"/>
  <c r="J12"/>
  <c r="J133"/>
  <c r="E7"/>
  <c r="E129"/>
  <c i="1" r="L90"/>
  <c r="AM90"/>
  <c r="AM89"/>
  <c r="L89"/>
  <c r="AM87"/>
  <c r="L87"/>
  <c r="L85"/>
  <c r="L84"/>
  <c i="2" r="J435"/>
  <c r="J433"/>
  <c r="J430"/>
  <c r="J427"/>
  <c r="BK414"/>
  <c r="BK413"/>
  <c r="BK411"/>
  <c r="BK410"/>
  <c r="BK408"/>
  <c r="BK407"/>
  <c r="J407"/>
  <c r="J404"/>
  <c r="J403"/>
  <c r="J401"/>
  <c r="J400"/>
  <c r="BK398"/>
  <c r="BK397"/>
  <c r="BK394"/>
  <c r="J392"/>
  <c r="BK390"/>
  <c r="BK388"/>
  <c r="BK387"/>
  <c r="BK385"/>
  <c r="J370"/>
  <c r="J356"/>
  <c r="BK339"/>
  <c r="J324"/>
  <c r="BK320"/>
  <c r="BK313"/>
  <c r="J298"/>
  <c r="BK287"/>
  <c r="BK281"/>
  <c r="J278"/>
  <c r="BK273"/>
  <c r="BK270"/>
  <c r="BK266"/>
  <c r="J263"/>
  <c r="BK257"/>
  <c r="BK250"/>
  <c r="J242"/>
  <c r="BK230"/>
  <c r="J212"/>
  <c r="J208"/>
  <c r="J196"/>
  <c r="J191"/>
  <c r="BK186"/>
  <c r="BK182"/>
  <c r="BK176"/>
  <c r="BK170"/>
  <c r="BK166"/>
  <c r="J162"/>
  <c r="J322"/>
  <c r="J316"/>
  <c r="J304"/>
  <c r="J290"/>
  <c r="J285"/>
  <c r="J280"/>
  <c r="BK275"/>
  <c r="BK271"/>
  <c r="BK268"/>
  <c r="J265"/>
  <c r="BK261"/>
  <c r="J259"/>
  <c r="J252"/>
  <c r="BK244"/>
  <c r="J234"/>
  <c r="J223"/>
  <c r="BK215"/>
  <c r="BK207"/>
  <c r="J205"/>
  <c r="J194"/>
  <c r="BK191"/>
  <c r="J183"/>
  <c r="BK173"/>
  <c r="J168"/>
  <c r="J165"/>
  <c r="J142"/>
  <c r="F34"/>
  <c r="BK399"/>
  <c r="BK392"/>
  <c r="BK391"/>
  <c r="J390"/>
  <c r="J387"/>
  <c r="BK370"/>
  <c r="BK356"/>
  <c r="J339"/>
  <c r="BK324"/>
  <c r="J320"/>
  <c r="BK316"/>
  <c r="BK304"/>
  <c r="J293"/>
  <c r="BK288"/>
  <c r="J283"/>
  <c r="BK278"/>
  <c r="J275"/>
  <c r="J270"/>
  <c r="J267"/>
  <c r="BK262"/>
  <c r="J260"/>
  <c r="BK254"/>
  <c r="J250"/>
  <c r="J244"/>
  <c r="BK234"/>
  <c r="J230"/>
  <c r="J217"/>
  <c r="BK209"/>
  <c r="BK205"/>
  <c r="BK196"/>
  <c r="J192"/>
  <c r="J187"/>
  <c r="J178"/>
  <c r="J172"/>
  <c r="BK162"/>
  <c r="J146"/>
  <c r="BK354"/>
  <c r="J325"/>
  <c r="BK322"/>
  <c r="J318"/>
  <c r="J306"/>
  <c r="BK289"/>
  <c r="J284"/>
  <c r="BK277"/>
  <c r="J271"/>
  <c r="BK265"/>
  <c r="J262"/>
  <c r="J257"/>
  <c r="BK251"/>
  <c r="J245"/>
  <c r="BK232"/>
  <c r="BK223"/>
  <c r="BK212"/>
  <c r="BK208"/>
  <c r="BK202"/>
  <c r="BK194"/>
  <c r="BK192"/>
  <c r="BK187"/>
  <c r="BK179"/>
  <c r="BK172"/>
  <c r="J167"/>
  <c r="BK161"/>
  <c r="F36"/>
  <c r="BK357"/>
  <c r="J326"/>
  <c r="J323"/>
  <c r="BK318"/>
  <c r="BK293"/>
  <c r="J288"/>
  <c r="BK284"/>
  <c r="J281"/>
  <c r="BK276"/>
  <c r="J273"/>
  <c r="BK269"/>
  <c r="BK267"/>
  <c r="J264"/>
  <c r="J261"/>
  <c r="BK258"/>
  <c r="J254"/>
  <c r="BK247"/>
  <c r="BK242"/>
  <c r="J231"/>
  <c r="BK217"/>
  <c r="BK210"/>
  <c r="J207"/>
  <c r="J202"/>
  <c r="BK193"/>
  <c r="BK188"/>
  <c r="J186"/>
  <c r="J179"/>
  <c r="J173"/>
  <c r="BK167"/>
  <c r="J161"/>
  <c i="1" r="AS94"/>
  <c i="2" r="BK326"/>
  <c r="J319"/>
  <c r="BK306"/>
  <c r="BK290"/>
  <c r="BK285"/>
  <c r="BK280"/>
  <c r="J276"/>
  <c r="J272"/>
  <c r="J268"/>
  <c r="BK263"/>
  <c r="BK260"/>
  <c r="J258"/>
  <c r="BK252"/>
  <c r="J247"/>
  <c r="J236"/>
  <c r="BK231"/>
  <c r="J222"/>
  <c r="J210"/>
  <c r="BK206"/>
  <c r="BK199"/>
  <c r="J188"/>
  <c r="J182"/>
  <c r="J176"/>
  <c r="BK168"/>
  <c r="BK165"/>
  <c r="BK142"/>
  <c r="J34"/>
  <c r="BK435"/>
  <c r="BK433"/>
  <c r="BK430"/>
  <c r="BK427"/>
  <c r="BK423"/>
  <c r="J423"/>
  <c r="J414"/>
  <c r="J413"/>
  <c r="J411"/>
  <c r="J410"/>
  <c r="J408"/>
  <c r="BK404"/>
  <c r="BK403"/>
  <c r="BK401"/>
  <c r="BK400"/>
  <c r="J399"/>
  <c r="J398"/>
  <c r="J397"/>
  <c r="J394"/>
  <c r="J391"/>
  <c r="J388"/>
  <c r="J385"/>
  <c r="J357"/>
  <c r="J354"/>
  <c r="BK325"/>
  <c r="BK323"/>
  <c r="BK319"/>
  <c r="J313"/>
  <c r="BK298"/>
  <c r="J289"/>
  <c r="J287"/>
  <c r="BK283"/>
  <c r="J277"/>
  <c r="BK272"/>
  <c r="J269"/>
  <c r="J266"/>
  <c r="BK264"/>
  <c r="BK259"/>
  <c r="J251"/>
  <c r="BK245"/>
  <c r="BK236"/>
  <c r="J232"/>
  <c r="BK222"/>
  <c r="J215"/>
  <c r="J209"/>
  <c r="J206"/>
  <c r="J199"/>
  <c r="J193"/>
  <c r="BK183"/>
  <c r="BK178"/>
  <c r="J170"/>
  <c r="J166"/>
  <c r="BK146"/>
  <c r="F35"/>
  <c r="F37"/>
  <c l="1" r="T145"/>
  <c r="T140"/>
  <c r="BK171"/>
  <c r="J171"/>
  <c r="J101"/>
  <c r="P177"/>
  <c r="P174"/>
  <c r="R211"/>
  <c r="T235"/>
  <c r="T393"/>
  <c r="BK145"/>
  <c r="J145"/>
  <c r="J99"/>
  <c r="BK164"/>
  <c r="J164"/>
  <c r="J100"/>
  <c r="T171"/>
  <c r="T177"/>
  <c r="T174"/>
  <c r="BK211"/>
  <c r="J211"/>
  <c r="J107"/>
  <c r="BK235"/>
  <c r="J235"/>
  <c r="J109"/>
  <c r="BK253"/>
  <c r="J253"/>
  <c r="J110"/>
  <c r="BK286"/>
  <c r="J286"/>
  <c r="J111"/>
  <c r="R321"/>
  <c r="BK402"/>
  <c r="J402"/>
  <c r="J114"/>
  <c r="R145"/>
  <c r="R140"/>
  <c r="T164"/>
  <c r="R177"/>
  <c r="R174"/>
  <c r="P198"/>
  <c r="T211"/>
  <c r="T253"/>
  <c r="P286"/>
  <c r="T321"/>
  <c r="R393"/>
  <c r="P402"/>
  <c r="T426"/>
  <c r="P145"/>
  <c r="P140"/>
  <c r="P139"/>
  <c i="1" r="AU95"/>
  <c i="2" r="R164"/>
  <c r="R171"/>
  <c r="R198"/>
  <c r="T198"/>
  <c r="P235"/>
  <c r="R253"/>
  <c r="R286"/>
  <c r="P321"/>
  <c r="P393"/>
  <c r="R402"/>
  <c r="R426"/>
  <c r="BK426"/>
  <c r="J426"/>
  <c r="J116"/>
  <c r="P164"/>
  <c r="P171"/>
  <c r="BK177"/>
  <c r="J177"/>
  <c r="J104"/>
  <c r="BK198"/>
  <c r="J198"/>
  <c r="J106"/>
  <c r="P211"/>
  <c r="R235"/>
  <c r="P253"/>
  <c r="T286"/>
  <c r="BK321"/>
  <c r="J321"/>
  <c r="J112"/>
  <c r="BK393"/>
  <c r="J393"/>
  <c r="J113"/>
  <c r="T402"/>
  <c r="P426"/>
  <c r="BK233"/>
  <c r="J233"/>
  <c r="J108"/>
  <c r="BK141"/>
  <c r="J141"/>
  <c r="J98"/>
  <c r="BK175"/>
  <c r="J175"/>
  <c r="J103"/>
  <c r="BK195"/>
  <c r="J195"/>
  <c r="J105"/>
  <c r="BK422"/>
  <c r="J422"/>
  <c r="J115"/>
  <c r="BK432"/>
  <c r="BK434"/>
  <c r="J434"/>
  <c r="J119"/>
  <c i="1" r="AW95"/>
  <c r="BA95"/>
  <c r="BC95"/>
  <c r="BB95"/>
  <c i="2" r="E85"/>
  <c r="J89"/>
  <c r="F91"/>
  <c r="J91"/>
  <c r="F92"/>
  <c r="BE142"/>
  <c r="BE146"/>
  <c r="BE161"/>
  <c r="BE162"/>
  <c r="BE165"/>
  <c r="BE166"/>
  <c r="BE167"/>
  <c r="BE168"/>
  <c r="BE170"/>
  <c r="BE172"/>
  <c r="BE173"/>
  <c r="BE176"/>
  <c r="BE178"/>
  <c r="BE179"/>
  <c r="BE182"/>
  <c r="BE183"/>
  <c r="BE186"/>
  <c r="BE187"/>
  <c r="BE188"/>
  <c r="BE191"/>
  <c r="BE192"/>
  <c r="BE193"/>
  <c r="BE194"/>
  <c r="BE196"/>
  <c r="BE199"/>
  <c r="BE202"/>
  <c r="BE205"/>
  <c r="BE206"/>
  <c r="BE207"/>
  <c r="BE208"/>
  <c r="BE209"/>
  <c r="BE210"/>
  <c r="BE212"/>
  <c r="BE215"/>
  <c r="BE217"/>
  <c r="BE222"/>
  <c r="BE223"/>
  <c r="BE230"/>
  <c r="BE231"/>
  <c r="BE232"/>
  <c r="BE234"/>
  <c r="BE236"/>
  <c r="BE242"/>
  <c r="BE244"/>
  <c r="BE245"/>
  <c r="BE247"/>
  <c r="BE250"/>
  <c r="BE251"/>
  <c r="BE252"/>
  <c r="BE254"/>
  <c r="BE257"/>
  <c r="BE258"/>
  <c r="BE259"/>
  <c r="BE260"/>
  <c r="BE261"/>
  <c r="BE262"/>
  <c r="BE263"/>
  <c r="BE264"/>
  <c r="BE265"/>
  <c r="BE266"/>
  <c r="BE267"/>
  <c r="BE268"/>
  <c r="BE269"/>
  <c r="BE270"/>
  <c r="BE271"/>
  <c r="BE272"/>
  <c r="BE273"/>
  <c r="BE275"/>
  <c r="BE276"/>
  <c r="BE277"/>
  <c r="BE278"/>
  <c r="BE280"/>
  <c r="BE281"/>
  <c r="BE283"/>
  <c r="BE284"/>
  <c r="BE285"/>
  <c r="BE287"/>
  <c r="BE288"/>
  <c r="BE289"/>
  <c r="BE290"/>
  <c r="BE293"/>
  <c r="BE298"/>
  <c r="BE304"/>
  <c r="BE306"/>
  <c r="BE313"/>
  <c r="BE316"/>
  <c r="BE318"/>
  <c r="BE319"/>
  <c r="BE320"/>
  <c r="BE322"/>
  <c r="BE323"/>
  <c r="BE324"/>
  <c r="BE325"/>
  <c r="BE326"/>
  <c r="BE339"/>
  <c r="BE354"/>
  <c r="BE356"/>
  <c r="BE357"/>
  <c r="BE370"/>
  <c r="BE385"/>
  <c r="BE387"/>
  <c r="BE388"/>
  <c r="BE390"/>
  <c r="BE391"/>
  <c r="BE392"/>
  <c r="BE394"/>
  <c r="BE397"/>
  <c r="BE398"/>
  <c r="BE399"/>
  <c r="BE400"/>
  <c r="BE401"/>
  <c r="BE403"/>
  <c r="BE404"/>
  <c r="BE407"/>
  <c r="BE408"/>
  <c r="BE410"/>
  <c r="BE411"/>
  <c r="BE413"/>
  <c r="BE414"/>
  <c r="BE423"/>
  <c r="BE427"/>
  <c r="BE430"/>
  <c r="BE433"/>
  <c r="BE435"/>
  <c i="1" r="BD95"/>
  <c r="BC94"/>
  <c r="W32"/>
  <c r="BA94"/>
  <c r="W30"/>
  <c r="BB94"/>
  <c r="W31"/>
  <c r="BD94"/>
  <c r="W33"/>
  <c r="AU94"/>
  <c i="2" l="1" r="R139"/>
  <c r="T139"/>
  <c r="BK431"/>
  <c r="J431"/>
  <c r="J117"/>
  <c r="BK174"/>
  <c r="J174"/>
  <c r="J102"/>
  <c r="J432"/>
  <c r="J118"/>
  <c r="BK140"/>
  <c r="J140"/>
  <c r="J97"/>
  <c i="1" r="AW94"/>
  <c r="AK30"/>
  <c i="2" r="F33"/>
  <c i="1" r="AZ95"/>
  <c r="AZ94"/>
  <c r="W29"/>
  <c r="AY94"/>
  <c r="AX94"/>
  <c i="2" r="J33"/>
  <c i="1" r="AV95"/>
  <c r="AT95"/>
  <c i="2" l="1" r="BK139"/>
  <c r="J139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<sst xmlns="http://schemas.openxmlformats.org/spreadsheetml/2006/main">
  <si>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</si>
  <si>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</si>
  <si>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</si>
  <si>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</si>
  <si>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</si>
  <si>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{831fe76c-09ca-43e9-82e3-724c0ed91a62}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</si>
  <si>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</si>
  <si>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</si>
  <si>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</si>
  <si>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</si>
  <si>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</si>
  <si>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</si>
  <si>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</si>
  <si>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</si>
  <si>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2025-02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</si>
  <si>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</si>
  <si>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</si>
  <si>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DPS Břevnovská 1691</t>
  </si>
  <si>
    <t>KSO:</t>
  </si>
  <si>
    <t>CC-CZ:</t>
  </si>
  <si>
    <t>Místo:</t>
  </si>
  <si>
    <t xml:space="preserve"> </t>
  </si>
  <si>
    <t>Datum:</t>
  </si>
  <si>
    <t>13. 2. 2025</t>
  </si>
  <si>
    <t>Zadavatel:</t>
  </si>
  <si>
    <t>IČ:</t>
  </si>
  <si>
    <t>DIČ:</t>
  </si>
  <si>
    <t>Uchazeč:</t>
  </si>
  <si>
    <t>Vyplň údaj</t>
  </si>
  <si>
    <t>Projektant:</t>
  </si>
  <si>
    <t>Zpracovatel:</t>
  </si>
  <si>
    <t>Simona Králová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</si>
  <si>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</si>
  <si>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</si>
  <si>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</si>
  <si>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</si>
  <si>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</si>
  <si>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</si>
  <si>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</si>
  <si>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</si>
  <si>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</si>
  <si>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</si>
  <si>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</si>
  <si>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</si>
  <si>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</si>
  <si>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</si>
  <si>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</si>
  <si>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</si>
  <si>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</si>
  <si>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</si>
  <si>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</si>
  <si>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</si>
  <si>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</si>
  <si>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</si>
  <si>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</si>
  <si>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</si>
  <si>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</si>
  <si>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</si>
  <si>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</si>
  <si>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</si>
  <si>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</si>
  <si>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</si>
  <si>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</si>
  <si>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</si>
  <si>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</si>
  <si>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</si>
  <si>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</si>
  <si>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</si>
  <si>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</si>
  <si>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</si>
  <si>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</si>
  <si>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</si>
  <si>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</si>
  <si>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</si>
  <si>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</si>
  <si>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</si>
  <si>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</si>
  <si>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</si>
  <si>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</si>
  <si>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</si>
  <si>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ve 2.NP</t>
  </si>
  <si>
    <t>STA</t>
  </si>
  <si>
    <t>1</t>
  </si>
  <si>
    <t>{fe5ae863-6cf9-4d7c-ab07-d3c2b926a3fe}</t>
  </si>
  <si>
    <t>2</t>
  </si>
  <si>
    <t>KRYCÍ LIST SOUPISU PRACÍ</t>
  </si>
  <si>
    <t>Objekt:</t>
  </si>
  <si>
    <t>01 - Stavební úpravy ve 2.NP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</si>
  <si>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</si>
  <si>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</si>
  <si>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</si>
  <si>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</si>
  <si>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</si>
  <si>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</si>
  <si>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</si>
  <si>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</si>
  <si>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</si>
  <si>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</si>
  <si>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</si>
  <si>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</si>
  <si>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</si>
  <si>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</si>
  <si>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</si>
  <si>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</si>
  <si>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</si>
  <si>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</si>
  <si>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</si>
  <si>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</si>
  <si>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</si>
  <si>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</si>
  <si>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</si>
  <si>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</si>
  <si>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</si>
  <si>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</si>
  <si>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</si>
  <si>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</si>
  <si>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</si>
  <si>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</si>
  <si>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</si>
  <si>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</si>
  <si>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</si>
  <si>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</si>
  <si>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</si>
  <si>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</si>
  <si>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</si>
  <si>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</si>
  <si>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</si>
  <si>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</si>
  <si>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</si>
  <si>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</si>
  <si>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</si>
  <si>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</si>
  <si>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</si>
  <si>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</si>
  <si>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</si>
  <si>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619995001</t>
  </si>
  <si>
    <t>Začištění omítek kolem oken, dveří, podlah nebo obkladů</t>
  </si>
  <si>
    <t>m</t>
  </si>
  <si>
    <t>4</t>
  </si>
  <si>
    <t>1838489184</t>
  </si>
  <si>
    <t>VV</t>
  </si>
  <si>
    <t>výměna zárubní</t>
  </si>
  <si>
    <t>6*(2,0*2+0,800)*2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</si>
  <si>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</si>
  <si>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</si>
  <si>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</si>
  <si>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</si>
  <si>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m2</t>
  </si>
  <si>
    <t>1084337005</t>
  </si>
  <si>
    <t>2.NP</t>
  </si>
  <si>
    <t>m.č. 1</t>
  </si>
  <si>
    <t>1,5*2,3+3,0*3,45</t>
  </si>
  <si>
    <t>m.č. 2</t>
  </si>
  <si>
    <t>14,00</t>
  </si>
  <si>
    <t>m.č. 3</t>
  </si>
  <si>
    <t>5,25*3,150</t>
  </si>
  <si>
    <t>m.č. 4</t>
  </si>
  <si>
    <t>5,25*3,50</t>
  </si>
  <si>
    <t>m.č. 5</t>
  </si>
  <si>
    <t>5,25*4,40</t>
  </si>
  <si>
    <t>m.č. 6</t>
  </si>
  <si>
    <t>3,0*4,40</t>
  </si>
  <si>
    <t>Součet</t>
  </si>
  <si>
    <t>3</t>
  </si>
  <si>
    <t>952901111</t>
  </si>
  <si>
    <t>Vyčištění budov bytové a občanské výstavby při výšce podlaží do 4 m</t>
  </si>
  <si>
    <t>922649723</t>
  </si>
  <si>
    <t>968072455</t>
  </si>
  <si>
    <t>Vybourání kovových dveřních zárubní pl do 2 m2</t>
  </si>
  <si>
    <t>-1877917986</t>
  </si>
  <si>
    <t>0,800*2,0*6</t>
  </si>
  <si>
    <t>997</t>
  </si>
  <si>
    <t>Přesun sutě</t>
  </si>
  <si>
    <t>5</t>
  </si>
  <si>
    <t>997013213</t>
  </si>
  <si>
    <t>Vnitrostaveništní doprava suti a vybouraných hmot pro budovy v přes 9 do 12 m ručně</t>
  </si>
  <si>
    <t>t</t>
  </si>
  <si>
    <t>466926647</t>
  </si>
  <si>
    <t>997013219</t>
  </si>
  <si>
    <t>Příplatek k vnitrostaveništní dopravě suti a vybouraných hmot za zvětšenou dopravu suti ZKD 10 m</t>
  </si>
  <si>
    <t>-1849550629</t>
  </si>
  <si>
    <t>7</t>
  </si>
  <si>
    <t>997013501</t>
  </si>
  <si>
    <t>Odvoz suti a vybouraných hmot na skládku nebo meziskládku do 1 km se složením</t>
  </si>
  <si>
    <t>-1290157831</t>
  </si>
  <si>
    <t>8</t>
  </si>
  <si>
    <t>997013509</t>
  </si>
  <si>
    <t>Příplatek k odvozu suti a vybouraných hmot na skládku ZKD 1 km přes 1 km</t>
  </si>
  <si>
    <t>-1814921346</t>
  </si>
  <si>
    <t>4,201*19 'Přepočtené koeficientem množství</t>
  </si>
  <si>
    <t>997013631</t>
  </si>
  <si>
    <t>Poplatek za uložení na skládce (skládkovné) stavebního odpadu směsného kód odpadu 17 09 04</t>
  </si>
  <si>
    <t>-706184495</t>
  </si>
  <si>
    <t>998</t>
  </si>
  <si>
    <t>Přesun hmot</t>
  </si>
  <si>
    <t>10</t>
  </si>
  <si>
    <t>998018002</t>
  </si>
  <si>
    <t>Přesun hmot pro budovy ruční pro budovy v přes 6 do 12 m</t>
  </si>
  <si>
    <t>-1852967391</t>
  </si>
  <si>
    <t>11</t>
  </si>
  <si>
    <t>998018011</t>
  </si>
  <si>
    <t>Příplatek k ručnímu přesunu hmot pro budovy za zvětšený přesun ZKD 100 m</t>
  </si>
  <si>
    <t>1714395629</t>
  </si>
  <si>
    <t>PSV</t>
  </si>
  <si>
    <t>Práce a dodávky PSV</t>
  </si>
  <si>
    <t>722</t>
  </si>
  <si>
    <t>Zdravotechnika - vnitřní vodovod</t>
  </si>
  <si>
    <t>722190901</t>
  </si>
  <si>
    <t>Uzavření nebo otevření vodovodního potrubí při opravách</t>
  </si>
  <si>
    <t>kus</t>
  </si>
  <si>
    <t>16</t>
  </si>
  <si>
    <t>1631896355</t>
  </si>
  <si>
    <t>725</t>
  </si>
  <si>
    <t>Zdravotechnika - zařizovací předměty</t>
  </si>
  <si>
    <t>13</t>
  </si>
  <si>
    <t>725530831</t>
  </si>
  <si>
    <t>Demontáž ohřívač elektrický průtokový</t>
  </si>
  <si>
    <t>soubor</t>
  </si>
  <si>
    <t>-1330762210</t>
  </si>
  <si>
    <t>14</t>
  </si>
  <si>
    <t>725539201</t>
  </si>
  <si>
    <t>Montáž ohřívačů zásobníkových závěsných tlakových do 15 l</t>
  </si>
  <si>
    <t>-570826684</t>
  </si>
  <si>
    <t>kuch.linka</t>
  </si>
  <si>
    <t>15</t>
  </si>
  <si>
    <t>M</t>
  </si>
  <si>
    <t>54132283</t>
  </si>
  <si>
    <t>ohřívač vody elektrický závěsný akumulační svislý příkon 10L 2kW</t>
  </si>
  <si>
    <t>32</t>
  </si>
  <si>
    <t>-804332860</t>
  </si>
  <si>
    <t>725820801</t>
  </si>
  <si>
    <t>Demontáž baterie nástěnné do G 3 / 4</t>
  </si>
  <si>
    <t>-2088732987</t>
  </si>
  <si>
    <t>dřez</t>
  </si>
  <si>
    <t>17</t>
  </si>
  <si>
    <t>725829101</t>
  </si>
  <si>
    <t>Montáž baterie nástěnné dřezové pákové a klasické</t>
  </si>
  <si>
    <t>1521661601</t>
  </si>
  <si>
    <t>18</t>
  </si>
  <si>
    <t>55143977</t>
  </si>
  <si>
    <t>baterie dřezová páková nástěnná s kulatým ústím 200mm</t>
  </si>
  <si>
    <t>1439892238</t>
  </si>
  <si>
    <t>19</t>
  </si>
  <si>
    <t>725860812</t>
  </si>
  <si>
    <t>Demontáž uzávěrů zápachu dvojitých</t>
  </si>
  <si>
    <t>1840625510</t>
  </si>
  <si>
    <t>20</t>
  </si>
  <si>
    <t>725869204</t>
  </si>
  <si>
    <t>Montáž zápachových uzávěrek dřezových jednodílných DN 50</t>
  </si>
  <si>
    <t>1373321315</t>
  </si>
  <si>
    <t>55161116</t>
  </si>
  <si>
    <t>uzávěrka zápachová dřezová s kulovým kloubem DN 50</t>
  </si>
  <si>
    <t>-1115660160</t>
  </si>
  <si>
    <t>22</t>
  </si>
  <si>
    <t>998725121</t>
  </si>
  <si>
    <t>Přesun hmot tonážní pro zařizovací předměty ruční v objektech v do 6 m</t>
  </si>
  <si>
    <t>-1292058126</t>
  </si>
  <si>
    <t>23</t>
  </si>
  <si>
    <t>998725129</t>
  </si>
  <si>
    <t>Příplatek k ručnímu přesunu hmot tonážnímu pro zařizovací předměty za zvětšený přesun ZKD 50 m</t>
  </si>
  <si>
    <t>2034977523</t>
  </si>
  <si>
    <t>734</t>
  </si>
  <si>
    <t>Ústřední vytápění - armatury</t>
  </si>
  <si>
    <t>24</t>
  </si>
  <si>
    <t>7342216R</t>
  </si>
  <si>
    <t xml:space="preserve">Výměna termostatická hlavice kapalinová PN 10 do 110°C otopných těles </t>
  </si>
  <si>
    <t>-112026484</t>
  </si>
  <si>
    <t>2*4+1+1</t>
  </si>
  <si>
    <t>735</t>
  </si>
  <si>
    <t>Ústřední vytápění - otopná tělesa</t>
  </si>
  <si>
    <t>25</t>
  </si>
  <si>
    <t>735-1</t>
  </si>
  <si>
    <t>Zamražení potrubí při demontáži a zpětné montáži otopných těles</t>
  </si>
  <si>
    <t>-419635224</t>
  </si>
  <si>
    <t>výměna hlavice</t>
  </si>
  <si>
    <t>26</t>
  </si>
  <si>
    <t>735111810</t>
  </si>
  <si>
    <t>Demontáž otopného tělesa litinového článkového</t>
  </si>
  <si>
    <t>898969632</t>
  </si>
  <si>
    <t>kanceláře</t>
  </si>
  <si>
    <t>0,35*12*2*4+0,35*12</t>
  </si>
  <si>
    <t>27</t>
  </si>
  <si>
    <t>735191902</t>
  </si>
  <si>
    <t>Vyzkoušení otopných těles litinových po opravě tlakem</t>
  </si>
  <si>
    <t>2042068037</t>
  </si>
  <si>
    <t>28</t>
  </si>
  <si>
    <t>735191904</t>
  </si>
  <si>
    <t>Vyčištění otopných těles litinových proplachem vodou</t>
  </si>
  <si>
    <t>1034988793</t>
  </si>
  <si>
    <t>29</t>
  </si>
  <si>
    <t>735191905</t>
  </si>
  <si>
    <t>Odvzdušnění otopných těles</t>
  </si>
  <si>
    <t>-1255857366</t>
  </si>
  <si>
    <t>30</t>
  </si>
  <si>
    <t>735191910</t>
  </si>
  <si>
    <t>Napuštění vody do otopných těles</t>
  </si>
  <si>
    <t>1566372053</t>
  </si>
  <si>
    <t>31</t>
  </si>
  <si>
    <t>735192911</t>
  </si>
  <si>
    <t>Zpětná montáž otopných těles článkových litinových</t>
  </si>
  <si>
    <t>-1045025785</t>
  </si>
  <si>
    <t>735494811</t>
  </si>
  <si>
    <t>Vypuštění vody z otopných těles</t>
  </si>
  <si>
    <t>-1905873496</t>
  </si>
  <si>
    <t>741</t>
  </si>
  <si>
    <t>Elektroinstalace - silnoproud</t>
  </si>
  <si>
    <t>33</t>
  </si>
  <si>
    <t>741-2</t>
  </si>
  <si>
    <t>Demontáž původních rozvodů elektro</t>
  </si>
  <si>
    <t>kompl.</t>
  </si>
  <si>
    <t>-207885504</t>
  </si>
  <si>
    <t>jenom nutné rozvody</t>
  </si>
  <si>
    <t>34</t>
  </si>
  <si>
    <t>741371843</t>
  </si>
  <si>
    <t>Demontáž svítidla interiérového se standardní paticí nebo int. zdrojem LED přisazeného stropního přes 0,09 m2 do 0,36 m2 bez zachování funkčnosti</t>
  </si>
  <si>
    <t>-1306683057</t>
  </si>
  <si>
    <t>2*6</t>
  </si>
  <si>
    <t>35</t>
  </si>
  <si>
    <t>741372061</t>
  </si>
  <si>
    <t>Montáž svítidlo LED interiérové přisazené stropní hranaté nebo kruhové do 0,09 m2 se zapojením vodičů</t>
  </si>
  <si>
    <t>2072697460</t>
  </si>
  <si>
    <t>2+2+2+1+1+2</t>
  </si>
  <si>
    <t>chodbička před m.č. 4 a 5</t>
  </si>
  <si>
    <t>36</t>
  </si>
  <si>
    <t>ML411201r</t>
  </si>
  <si>
    <t xml:space="preserve">LED stropní přisazené osvětlení teplá bílá </t>
  </si>
  <si>
    <t>1248544401</t>
  </si>
  <si>
    <t>37</t>
  </si>
  <si>
    <t>741-5</t>
  </si>
  <si>
    <t>Úprava elektroinstalace</t>
  </si>
  <si>
    <t>-481965421</t>
  </si>
  <si>
    <t>posunutí dvojzásuvky nad kuch.linkou níže</t>
  </si>
  <si>
    <t>přívod pro lednici chodba před m.č. 5</t>
  </si>
  <si>
    <t>úprava elektro pro přesun průtok.ohřívače pod desku kuch.linky</t>
  </si>
  <si>
    <t>úprava vypínačů v m.č. 4 a 5</t>
  </si>
  <si>
    <t>přidání vypínačů a světel ve vzniklé nové chodbě před m.č. 4 a 5</t>
  </si>
  <si>
    <t>38</t>
  </si>
  <si>
    <t>741810001</t>
  </si>
  <si>
    <t>Celková prohlídka elektrického rozvodu a zařízení do 100 000,- Kč</t>
  </si>
  <si>
    <t>-952733769</t>
  </si>
  <si>
    <t>39</t>
  </si>
  <si>
    <t>998741121</t>
  </si>
  <si>
    <t>Přesun hmot tonážní pro silnoproud ruční v objektech v do 6 m</t>
  </si>
  <si>
    <t>239005314</t>
  </si>
  <si>
    <t>40</t>
  </si>
  <si>
    <t>998741129</t>
  </si>
  <si>
    <t>Příplatek k ručnímu přesunu hmot tonážnímu pro silnoproud za zvětšený přesun ZKD 50 m</t>
  </si>
  <si>
    <t>-318330006</t>
  </si>
  <si>
    <t>742</t>
  </si>
  <si>
    <t>Elektroinstalace - slaboproud</t>
  </si>
  <si>
    <t>41</t>
  </si>
  <si>
    <t>742-1</t>
  </si>
  <si>
    <t>Úprava slaboproudu v kancelářích</t>
  </si>
  <si>
    <t>-1646213641</t>
  </si>
  <si>
    <t>763</t>
  </si>
  <si>
    <t>Konstrukce suché výstavby</t>
  </si>
  <si>
    <t>42</t>
  </si>
  <si>
    <t>763111324</t>
  </si>
  <si>
    <t>SDK příčka tl 125 mm profil CW+UW 100 desky 1xDF 12,5 bez izolace EI 30</t>
  </si>
  <si>
    <t>-420712377</t>
  </si>
  <si>
    <t>3,50*3,20</t>
  </si>
  <si>
    <t>4,40*3,20</t>
  </si>
  <si>
    <t>43</t>
  </si>
  <si>
    <t>763111712</t>
  </si>
  <si>
    <t>SDK příčka kluzné napojení ke stropu</t>
  </si>
  <si>
    <t>-963549851</t>
  </si>
  <si>
    <t>3,50+4,40</t>
  </si>
  <si>
    <t>44</t>
  </si>
  <si>
    <t>763111717</t>
  </si>
  <si>
    <t>SDK příčka základní penetrační nátěr (oboustranně)</t>
  </si>
  <si>
    <t>90277192</t>
  </si>
  <si>
    <t>45</t>
  </si>
  <si>
    <t>763111718</t>
  </si>
  <si>
    <t>SDK příčka úprava styku příčky a podhledu separační páskou a akrylátem (oboustranně)</t>
  </si>
  <si>
    <t>869201231</t>
  </si>
  <si>
    <t>3,20*2*2+3,50+4,40</t>
  </si>
  <si>
    <t>46</t>
  </si>
  <si>
    <t>763111720</t>
  </si>
  <si>
    <t>SDK příčka vyztužení pro osazení skříněk, polic atd.</t>
  </si>
  <si>
    <t>996725570</t>
  </si>
  <si>
    <t>pro osazení polykarbonátu komůrkového nad dveře do SDK příčky m.č. 4 + 5</t>
  </si>
  <si>
    <t>(1,0*2+2,0*2)*2</t>
  </si>
  <si>
    <t>47</t>
  </si>
  <si>
    <t>763181412</t>
  </si>
  <si>
    <t>Ztužující výplň otvoru pro dveře s CW a UW profilem pro příčky přes 2,60 do 2,80 m (skříňový nosník)</t>
  </si>
  <si>
    <t>609318775</t>
  </si>
  <si>
    <t>48</t>
  </si>
  <si>
    <t>998763331</t>
  </si>
  <si>
    <t>Přesun hmot tonážní pro konstrukce montované z desek ruční v objektech v do 6 m</t>
  </si>
  <si>
    <t>-685999141</t>
  </si>
  <si>
    <t>49</t>
  </si>
  <si>
    <t>998763339</t>
  </si>
  <si>
    <t>Příplatek k ručnímu přesunu hmot tonážnímu pro konstrukce montované z desek za zvětšený přesun ZKD 50 m</t>
  </si>
  <si>
    <t>-1318077808</t>
  </si>
  <si>
    <t>766</t>
  </si>
  <si>
    <t>Konstrukce truhlářské</t>
  </si>
  <si>
    <t>50</t>
  </si>
  <si>
    <t>766111820</t>
  </si>
  <si>
    <t>Demontáž truhlářských stěn dřevěných plných</t>
  </si>
  <si>
    <t>664747932</t>
  </si>
  <si>
    <t>mezi m.č. 4 a 5 obnovit průchod</t>
  </si>
  <si>
    <t>1,0*2,10*2</t>
  </si>
  <si>
    <t>51</t>
  </si>
  <si>
    <t>7664908R</t>
  </si>
  <si>
    <t>Demontáž pracovních desek délky jednoho kusu do 2000 mm</t>
  </si>
  <si>
    <t>-1071942622</t>
  </si>
  <si>
    <t>52</t>
  </si>
  <si>
    <t>766491851</t>
  </si>
  <si>
    <t>Demontáž prahů dveří jednokřídlových</t>
  </si>
  <si>
    <t>990731077</t>
  </si>
  <si>
    <t>53</t>
  </si>
  <si>
    <t>766660171</t>
  </si>
  <si>
    <t>Montáž dveřních křídel otvíravých jednokřídlových š do 0,8 m do obložkové zárubně</t>
  </si>
  <si>
    <t>-212260306</t>
  </si>
  <si>
    <t>54</t>
  </si>
  <si>
    <t>61162074</t>
  </si>
  <si>
    <t>dveře jednokřídlé voštinové povrch laminátový plné 800x1970-2100mm</t>
  </si>
  <si>
    <t>-1855976815</t>
  </si>
  <si>
    <t>55</t>
  </si>
  <si>
    <t>766660729.1</t>
  </si>
  <si>
    <t>Montáž dveřního interiérového kování - štítku s klikou</t>
  </si>
  <si>
    <t>-997163199</t>
  </si>
  <si>
    <t>56</t>
  </si>
  <si>
    <t>54914123.1</t>
  </si>
  <si>
    <t xml:space="preserve">kování rozetové klika/klika </t>
  </si>
  <si>
    <t>1233001516</t>
  </si>
  <si>
    <t>57</t>
  </si>
  <si>
    <t>766682111</t>
  </si>
  <si>
    <t>Montáž zárubní obložkových pro dveře jednokřídlové tl stěny do 170 mm</t>
  </si>
  <si>
    <t>1151615377</t>
  </si>
  <si>
    <t>58</t>
  </si>
  <si>
    <t>61182307.1</t>
  </si>
  <si>
    <t>zárubeň jednokřídlá obložková s laminátovým povrchem tl stěny 60-150mm rozměru 600-1100/1970, 2100mm</t>
  </si>
  <si>
    <t>336982654</t>
  </si>
  <si>
    <t>59</t>
  </si>
  <si>
    <t>766691914</t>
  </si>
  <si>
    <t>Vyvěšení nebo zavěšení dřevěných křídel dveří pl do 2 m2</t>
  </si>
  <si>
    <t>1747401761</t>
  </si>
  <si>
    <t>60</t>
  </si>
  <si>
    <t>766695213</t>
  </si>
  <si>
    <t>Montáž truhlářských prahů dveří jednokřídlových š přes 10 cm</t>
  </si>
  <si>
    <t>435113454</t>
  </si>
  <si>
    <t>61</t>
  </si>
  <si>
    <t>61187161</t>
  </si>
  <si>
    <t>práh dveřní dřevěný dubový tl 20mm dl 820mm š 150mm</t>
  </si>
  <si>
    <t>59925911</t>
  </si>
  <si>
    <t>62</t>
  </si>
  <si>
    <t>766811111.2</t>
  </si>
  <si>
    <t>Montáž kuchyňské linky s pracovní deskou a dřezem dl. 2,30 m včetně dodání</t>
  </si>
  <si>
    <t>195938679</t>
  </si>
  <si>
    <t>63</t>
  </si>
  <si>
    <t>450UD60R</t>
  </si>
  <si>
    <t>Kuchyňská skříňka spodní s dvířky 60x87x56 cm bílá</t>
  </si>
  <si>
    <t>-4994088</t>
  </si>
  <si>
    <t>64</t>
  </si>
  <si>
    <t>766811151</t>
  </si>
  <si>
    <t>Montáž korpusu kuchyňských skříněk horních na stěnu š do 600 mm</t>
  </si>
  <si>
    <t>-1328154495</t>
  </si>
  <si>
    <t>65</t>
  </si>
  <si>
    <t>450W601L</t>
  </si>
  <si>
    <t>Kuchyňská skříňka horní s dvířky 60x72x35 cm bílá</t>
  </si>
  <si>
    <t>825080279</t>
  </si>
  <si>
    <t>66</t>
  </si>
  <si>
    <t>766811212</t>
  </si>
  <si>
    <t>Montáž kuchyňské pracovní desky bez výřezu dl přes 1000 do 2000 mm</t>
  </si>
  <si>
    <t>-490675603</t>
  </si>
  <si>
    <t>67</t>
  </si>
  <si>
    <t>60722289</t>
  </si>
  <si>
    <t>deska dřevotřísková laminovaná 2070x2800mm tl 38mm</t>
  </si>
  <si>
    <t>-30677103</t>
  </si>
  <si>
    <t>5,27272727272727*1,1 'Přepočtené koeficientem množství</t>
  </si>
  <si>
    <t>68</t>
  </si>
  <si>
    <t>766811223</t>
  </si>
  <si>
    <t>Příplatek k montáži kuchyňské pracovní desky za usazení dřezu</t>
  </si>
  <si>
    <t>-1859995542</t>
  </si>
  <si>
    <t>69</t>
  </si>
  <si>
    <t>55231082</t>
  </si>
  <si>
    <t>dřez nerez s odkládací ploškou vestavný matný 560x480mm</t>
  </si>
  <si>
    <t>-278330072</t>
  </si>
  <si>
    <t>70</t>
  </si>
  <si>
    <t>766811232</t>
  </si>
  <si>
    <t>Montáž zádové desky kuchyňských linek bez výřezu dl přes 1000 do 2000 mm</t>
  </si>
  <si>
    <t>1664210709</t>
  </si>
  <si>
    <t>71</t>
  </si>
  <si>
    <t>60722283</t>
  </si>
  <si>
    <t>deska dřevotřísková laminovaná 2070x2800mm tl 18mm</t>
  </si>
  <si>
    <t>-643630561</t>
  </si>
  <si>
    <t>72</t>
  </si>
  <si>
    <t>766811421</t>
  </si>
  <si>
    <t>Montáž lišt plastových zaklapávacích na kuchyňských linkách</t>
  </si>
  <si>
    <t>-538558512</t>
  </si>
  <si>
    <t>73</t>
  </si>
  <si>
    <t>28318783R</t>
  </si>
  <si>
    <t>lišta zaklapávací krycí přírodní PVC</t>
  </si>
  <si>
    <t>1569918520</t>
  </si>
  <si>
    <t>2*1,1 'Přepočtené koeficientem množství</t>
  </si>
  <si>
    <t>74</t>
  </si>
  <si>
    <t>766812840</t>
  </si>
  <si>
    <t>Demontáž kuchyňských linek dřevěných nebo kovových dl přes 1,8 do 2,1 m</t>
  </si>
  <si>
    <t>1837902301</t>
  </si>
  <si>
    <t>75</t>
  </si>
  <si>
    <t>998766121</t>
  </si>
  <si>
    <t>Přesun hmot tonážní pro kce truhlářské ruční v objektech v do 6 m</t>
  </si>
  <si>
    <t>1652424631</t>
  </si>
  <si>
    <t>76</t>
  </si>
  <si>
    <t>998766192</t>
  </si>
  <si>
    <t>Příplatek k přesunu hmot tonážnímu pro kce truhlářské za zvětšený přesun do 100 m</t>
  </si>
  <si>
    <t>-1137774214</t>
  </si>
  <si>
    <t>771</t>
  </si>
  <si>
    <t>Podlahy z dlaždic</t>
  </si>
  <si>
    <t>77</t>
  </si>
  <si>
    <t>771111011</t>
  </si>
  <si>
    <t>Vysátí podkladu před pokládkou dlažby</t>
  </si>
  <si>
    <t>-584398999</t>
  </si>
  <si>
    <t>78</t>
  </si>
  <si>
    <t>771121025</t>
  </si>
  <si>
    <t>Broušení stávajícího podkladu před litím stěrky před pokládkou dlažby</t>
  </si>
  <si>
    <t>-1694113460</t>
  </si>
  <si>
    <t>79</t>
  </si>
  <si>
    <t>771151021</t>
  </si>
  <si>
    <t>Samonivelační stěrka podlah pevnosti 30 MPa tl 3 mm</t>
  </si>
  <si>
    <t>-33798981</t>
  </si>
  <si>
    <t>80</t>
  </si>
  <si>
    <t>771471810</t>
  </si>
  <si>
    <t>Demontáž soklíků z dlaždic keramických kladených do malty rovných</t>
  </si>
  <si>
    <t>-1655951713</t>
  </si>
  <si>
    <t>5,75*2+3,0*2-(1,40+0,80*3)</t>
  </si>
  <si>
    <t>81</t>
  </si>
  <si>
    <t>771471830</t>
  </si>
  <si>
    <t>Demontáž soklíků z dlaždic keramických kladených do malty schodišťových</t>
  </si>
  <si>
    <t>1293636187</t>
  </si>
  <si>
    <t>schodiště do 2.NP</t>
  </si>
  <si>
    <t>17*(0,280+0,180)</t>
  </si>
  <si>
    <t>1,5+3,0+1,8</t>
  </si>
  <si>
    <t>82</t>
  </si>
  <si>
    <t>771474133</t>
  </si>
  <si>
    <t>Montáž soklů z dlaždic keramických schodišťových stupňovitých lepených cementovým flexibilním lepidlem v přes 90 do 120 mm</t>
  </si>
  <si>
    <t>-24200794</t>
  </si>
  <si>
    <t>mezipodesta</t>
  </si>
  <si>
    <t>1,8*2+3,0</t>
  </si>
  <si>
    <t>stupně</t>
  </si>
  <si>
    <t>17*0,300+(18*0,200)</t>
  </si>
  <si>
    <t>83</t>
  </si>
  <si>
    <t>59761184</t>
  </si>
  <si>
    <t>sokl keramický mrazuvzdorný povrch hladký/matný tl do 10mm výšky přes 65 do 90mm</t>
  </si>
  <si>
    <t>-235710333</t>
  </si>
  <si>
    <t>15,3*1,1 'Přepočtené koeficientem množství</t>
  </si>
  <si>
    <t>84</t>
  </si>
  <si>
    <t>771571810</t>
  </si>
  <si>
    <t>Demontáž podlah z dlaždic keramických kladených do malty</t>
  </si>
  <si>
    <t>-500959880</t>
  </si>
  <si>
    <t>1,50*2,30+3,0*3,45</t>
  </si>
  <si>
    <t>1,80*3,0</t>
  </si>
  <si>
    <t>85</t>
  </si>
  <si>
    <t>771574416</t>
  </si>
  <si>
    <t>Montáž podlah keramických hladkých lepených cementovým flexibilním lepidlem přes 9 do 12 ks/m2</t>
  </si>
  <si>
    <t>-2117277282</t>
  </si>
  <si>
    <t>86</t>
  </si>
  <si>
    <t>59761160</t>
  </si>
  <si>
    <t>dlažba keramická slinutá mrazuvzdorná povrch hladký/matný tl 10mm přes 9 do 12ks/m2, R9</t>
  </si>
  <si>
    <t>-387211109</t>
  </si>
  <si>
    <t>5,4*1,1 'Přepočtené koeficientem množství</t>
  </si>
  <si>
    <t>87</t>
  </si>
  <si>
    <t>771591115</t>
  </si>
  <si>
    <t>Podlahy spárování silikonem</t>
  </si>
  <si>
    <t>-1162909282</t>
  </si>
  <si>
    <t>88</t>
  </si>
  <si>
    <t>998771121</t>
  </si>
  <si>
    <t>Přesun hmot tonážní pro podlahy z dlaždic ruční v objektech v do 6 m</t>
  </si>
  <si>
    <t>323873861</t>
  </si>
  <si>
    <t>89</t>
  </si>
  <si>
    <t>998771129</t>
  </si>
  <si>
    <t>Příplatek k ručnímu přesunu hmot tonážnímu pro podlahy z dlaždic za zvětšený přesun ZKD 50 m</t>
  </si>
  <si>
    <t>480986125</t>
  </si>
  <si>
    <t>776</t>
  </si>
  <si>
    <t>Podlahy povlakové</t>
  </si>
  <si>
    <t>90</t>
  </si>
  <si>
    <t>776111115</t>
  </si>
  <si>
    <t>Broušení podkladu povlakových podlah před litím stěrky</t>
  </si>
  <si>
    <t>2062050430</t>
  </si>
  <si>
    <t>91</t>
  </si>
  <si>
    <t>776111311</t>
  </si>
  <si>
    <t>Vysátí podkladu povlakových podlah</t>
  </si>
  <si>
    <t>1292642988</t>
  </si>
  <si>
    <t>92</t>
  </si>
  <si>
    <t>776121321</t>
  </si>
  <si>
    <t>Neředěná penetrace savého podkladu povlakových podlah</t>
  </si>
  <si>
    <t>431966662</t>
  </si>
  <si>
    <t>93</t>
  </si>
  <si>
    <t>776141121</t>
  </si>
  <si>
    <t>Stěrka podlahová nivelační pro vyrovnání podkladu povlakových podlah pevnosti 30 MPa tl do 3 mm</t>
  </si>
  <si>
    <t>-230793648</t>
  </si>
  <si>
    <t>94</t>
  </si>
  <si>
    <t>776201811</t>
  </si>
  <si>
    <t>Demontáž lepených povlakových podlah bez podložky ručně</t>
  </si>
  <si>
    <t>-426120771</t>
  </si>
  <si>
    <t>95</t>
  </si>
  <si>
    <t>776221111</t>
  </si>
  <si>
    <t>Lepení pásů z PVC standardním lepidlem</t>
  </si>
  <si>
    <t>-1220383730</t>
  </si>
  <si>
    <t>96</t>
  </si>
  <si>
    <t>ANV.20r</t>
  </si>
  <si>
    <t>Podlahovina PVC vinyl zátěžový š. role 2 m - 4m, tl. 2,4 mm, třída zátěže 33/42, nášlapná vrstva 0,55 mm, R10, hořlavost Bfl-S1</t>
  </si>
  <si>
    <t>-770974678</t>
  </si>
  <si>
    <t>99,013*1,1 'Přepočtené koeficientem množství</t>
  </si>
  <si>
    <t>97</t>
  </si>
  <si>
    <t>776223112</t>
  </si>
  <si>
    <t>Spoj povlakových podlahovin z PVC svařováním za studena</t>
  </si>
  <si>
    <t>1171009860</t>
  </si>
  <si>
    <t>98</t>
  </si>
  <si>
    <t>776410811</t>
  </si>
  <si>
    <t>Odstranění soklíků a lišt pryžových nebo plastových</t>
  </si>
  <si>
    <t>289066401</t>
  </si>
  <si>
    <t>2,56*2+5,25*2-0,800</t>
  </si>
  <si>
    <t>5,25*2+3,15*2-0,800</t>
  </si>
  <si>
    <t>5,25*2+3,5*2-0,800</t>
  </si>
  <si>
    <t>5,25*2+4,40*2-0,800</t>
  </si>
  <si>
    <t>3,0*2+4,40*2-0,800*2</t>
  </si>
  <si>
    <t>99</t>
  </si>
  <si>
    <t>776421111</t>
  </si>
  <si>
    <t>Montáž obvodových lišt lepením</t>
  </si>
  <si>
    <t>675552739</t>
  </si>
  <si>
    <t>2,3*2+3,45*2+3,0*2-1,4-0,8*3</t>
  </si>
  <si>
    <t>3,55*2+3,50*2-0,800+1,60*2+3,50*2-0,800*3</t>
  </si>
  <si>
    <t>3,55*2+4,40*2-0,800+1,60*2+4,40*2-0,8*3</t>
  </si>
  <si>
    <t>3,0*2+5,25*2-0,8*2</t>
  </si>
  <si>
    <t>100</t>
  </si>
  <si>
    <t>28342163</t>
  </si>
  <si>
    <t>lišta podlahová PVC fabion</t>
  </si>
  <si>
    <t>1149297361</t>
  </si>
  <si>
    <t>105,22*1,02 'Přepočtené koeficientem množství</t>
  </si>
  <si>
    <t>101</t>
  </si>
  <si>
    <t>776421311</t>
  </si>
  <si>
    <t>Montáž přechodových samolepících lišt</t>
  </si>
  <si>
    <t>-270916171</t>
  </si>
  <si>
    <t>102</t>
  </si>
  <si>
    <t>59054130</t>
  </si>
  <si>
    <t>profil přechodový nerezový samolepící 35mm</t>
  </si>
  <si>
    <t>-760733265</t>
  </si>
  <si>
    <t>10*1,02 'Přepočtené koeficientem množství</t>
  </si>
  <si>
    <t>103</t>
  </si>
  <si>
    <t>776991111</t>
  </si>
  <si>
    <t>Spárování silikonem</t>
  </si>
  <si>
    <t>291510200</t>
  </si>
  <si>
    <t>104</t>
  </si>
  <si>
    <t>998776121</t>
  </si>
  <si>
    <t>Přesun hmot tonážní pro podlahy povlakové ruční v objektech v do 6 m</t>
  </si>
  <si>
    <t>-446385489</t>
  </si>
  <si>
    <t>105</t>
  </si>
  <si>
    <t>998776129</t>
  </si>
  <si>
    <t>Příplatek k ručnímu přesunu hmot tonážnímu pro podlahy povlakové za zvětšený přesun ZKD 50 m</t>
  </si>
  <si>
    <t>-1547047608</t>
  </si>
  <si>
    <t>783</t>
  </si>
  <si>
    <t>Dokončovací práce - nátěry</t>
  </si>
  <si>
    <t>106</t>
  </si>
  <si>
    <t>783601341</t>
  </si>
  <si>
    <t>Odrezivění litinových otopných těles před provedením nátěru</t>
  </si>
  <si>
    <t>-2129224345</t>
  </si>
  <si>
    <t>107</t>
  </si>
  <si>
    <t>783601345</t>
  </si>
  <si>
    <t>Odmaštění litinových otopných těles odmašťovačem vodou ředitelným před provedením nátěru</t>
  </si>
  <si>
    <t>1457537638</t>
  </si>
  <si>
    <t>108</t>
  </si>
  <si>
    <t>783601441</t>
  </si>
  <si>
    <t>Ometením litinových otopných těles před provedením nátěru</t>
  </si>
  <si>
    <t>1951102203</t>
  </si>
  <si>
    <t>109</t>
  </si>
  <si>
    <t>783614141</t>
  </si>
  <si>
    <t>Základní jednonásobný syntetický nátěr litinových otopných těles</t>
  </si>
  <si>
    <t>1626057041</t>
  </si>
  <si>
    <t>110</t>
  </si>
  <si>
    <t>783617147</t>
  </si>
  <si>
    <t>Krycí dvojnásobný syntetický nátěr litinových otopných těles</t>
  </si>
  <si>
    <t>838957434</t>
  </si>
  <si>
    <t>111</t>
  </si>
  <si>
    <t>783652111</t>
  </si>
  <si>
    <t>Tmelení článkových otopných těles polyesterovým tmelem</t>
  </si>
  <si>
    <t>-140852535</t>
  </si>
  <si>
    <t>784</t>
  </si>
  <si>
    <t>Dokončovací práce - malby a tapety</t>
  </si>
  <si>
    <t>112</t>
  </si>
  <si>
    <t>784111001</t>
  </si>
  <si>
    <t>Oprášení (ometení ) podkladu v místnostech v do 3,80 m</t>
  </si>
  <si>
    <t>-2005859672</t>
  </si>
  <si>
    <t>113</t>
  </si>
  <si>
    <t>784161001</t>
  </si>
  <si>
    <t>Tmelení spar a rohů šířky do 3 mm akrylátovým tmelem v místnostech v do 3,80 m</t>
  </si>
  <si>
    <t>751961056</t>
  </si>
  <si>
    <t>trhliny v omítkách</t>
  </si>
  <si>
    <t>114</t>
  </si>
  <si>
    <t>784171101</t>
  </si>
  <si>
    <t>Zakrytí vnitřních podlah včetně pozdějšího odkrytí</t>
  </si>
  <si>
    <t>350678344</t>
  </si>
  <si>
    <t>115</t>
  </si>
  <si>
    <t>58124844</t>
  </si>
  <si>
    <t>fólie pro malířské potřeby zakrývací tl 25µ 4x5m</t>
  </si>
  <si>
    <t>1331360499</t>
  </si>
  <si>
    <t>99,013*1,05 'Přepočtené koeficientem množství</t>
  </si>
  <si>
    <t>116</t>
  </si>
  <si>
    <t>784171121</t>
  </si>
  <si>
    <t>Zakrytí vnitřních ploch konstrukcí nebo prvků v místnostech v do 3,80 m</t>
  </si>
  <si>
    <t>-941862975</t>
  </si>
  <si>
    <t>117</t>
  </si>
  <si>
    <t>58124842</t>
  </si>
  <si>
    <t>fólie pro malířské potřeby zakrývací tl 7µ 4x5m</t>
  </si>
  <si>
    <t>1909206452</t>
  </si>
  <si>
    <t>30*1,05 'Přepočtené koeficientem množství</t>
  </si>
  <si>
    <t>118</t>
  </si>
  <si>
    <t>784181121</t>
  </si>
  <si>
    <t>Hloubková jednonásobná bezbarvá penetrace podkladu v místnostech v do 3,80 m</t>
  </si>
  <si>
    <t>1015169689</t>
  </si>
  <si>
    <t>119</t>
  </si>
  <si>
    <t>784211001</t>
  </si>
  <si>
    <t>Jednonásobné bílé malby ze směsí za mokra výborně oděruvzdorných v místnostech v do 3,80 m</t>
  </si>
  <si>
    <t>746499147</t>
  </si>
  <si>
    <t>Stropy</t>
  </si>
  <si>
    <t>99,013</t>
  </si>
  <si>
    <t>Stěny</t>
  </si>
  <si>
    <t>(5,75*2+3,0*2+5,25*2+2,56*2+3,15*2+5,25*2+3,5*2+3,55*2+1,6*2+3,5*2)*3,20</t>
  </si>
  <si>
    <t>(3,55*2+4,40*2+4,40*2+1,6*2+3,0*2+5,25*2)*3,20</t>
  </si>
  <si>
    <t>-(0,80*2,0*16)-(1,35*2,0*11)</t>
  </si>
  <si>
    <t>787</t>
  </si>
  <si>
    <t>Dokončovací práce - zasklívání</t>
  </si>
  <si>
    <t>120</t>
  </si>
  <si>
    <t>787127112</t>
  </si>
  <si>
    <t>Zasklívání stěn a příček PC profilem komůrkovým do PC profilu s krycí lištou tl 6 mm</t>
  </si>
  <si>
    <t>1459190530</t>
  </si>
  <si>
    <t>prosvětlení m.č. 4 a 5 nad dveře v nové SDK příčce</t>
  </si>
  <si>
    <t>1,0*2,0*2</t>
  </si>
  <si>
    <t>HZS</t>
  </si>
  <si>
    <t>Hodinové zúčtovací sazby</t>
  </si>
  <si>
    <t>121</t>
  </si>
  <si>
    <t>HZS1301</t>
  </si>
  <si>
    <t>Hodinová zúčtovací sazba zedník</t>
  </si>
  <si>
    <t>hod</t>
  </si>
  <si>
    <t>512</t>
  </si>
  <si>
    <t>1878475685</t>
  </si>
  <si>
    <t>přípomoce pro elektro</t>
  </si>
  <si>
    <t>122</t>
  </si>
  <si>
    <t>HZS2232</t>
  </si>
  <si>
    <t>Hodinová zúčtovací sazba elektrikář odborný - revize atd.</t>
  </si>
  <si>
    <t>-1661154704</t>
  </si>
  <si>
    <t>VRN</t>
  </si>
  <si>
    <t>Vedlejší rozpočtové náklady</t>
  </si>
  <si>
    <t>VRN3</t>
  </si>
  <si>
    <t>Zařízení staveniště</t>
  </si>
  <si>
    <t>123</t>
  </si>
  <si>
    <t>030001000</t>
  </si>
  <si>
    <t>den</t>
  </si>
  <si>
    <t>1024</t>
  </si>
  <si>
    <t>-302579707</t>
  </si>
  <si>
    <t>VRN7</t>
  </si>
  <si>
    <t>Provozní vlivy</t>
  </si>
  <si>
    <t>124</t>
  </si>
  <si>
    <t>070001000</t>
  </si>
  <si>
    <t>-2088544533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</si>
</sst>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2025-02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DPS Břevnovská 1691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13. 2. 2025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30</v>
      </c>
      <c r="AJ90" s="40"/>
      <c r="AK90" s="40"/>
      <c r="AL90" s="40"/>
      <c r="AM90" s="80" t="str">
        <f>IF(E20="","",E20)</f>
        <v>Simona Králová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Stavební úpravy ve 2.NP'!J30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'01 - Stavební úpravy ve 2.NP'!P139</f>
        <v>0</v>
      </c>
      <c r="AV95" s="128">
        <f>'01 - Stavební úpravy ve 2.NP'!J33</f>
        <v>0</v>
      </c>
      <c r="AW95" s="128">
        <f>'01 - Stavební úpravy ve 2.NP'!J34</f>
        <v>0</v>
      </c>
      <c r="AX95" s="128">
        <f>'01 - Stavební úpravy ve 2.NP'!J35</f>
        <v>0</v>
      </c>
      <c r="AY95" s="128">
        <f>'01 - Stavební úpravy ve 2.NP'!J36</f>
        <v>0</v>
      </c>
      <c r="AZ95" s="128">
        <f>'01 - Stavební úpravy ve 2.NP'!F33</f>
        <v>0</v>
      </c>
      <c r="BA95" s="128">
        <f>'01 - Stavební úpravy ve 2.NP'!F34</f>
        <v>0</v>
      </c>
      <c r="BB95" s="128">
        <f>'01 - Stavební úpravy ve 2.NP'!F35</f>
        <v>0</v>
      </c>
      <c r="BC95" s="128">
        <f>'01 - Stavební úpravy ve 2.NP'!F36</f>
        <v>0</v>
      </c>
      <c r="BD95" s="130">
        <f>'01 - Stavební úpravy ve 2.NP'!F37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VUdxJMWPfbHu7viXUfF0Lg7ywXMnLUBtqJNbyu7K8plMlGvaBMSKzHcG51PPTkB8dExS85Nq76f9rjiYgzRTSw==" hashValue="031LVjN5SoktqvBS0ya+p7CZqk57dyjjsBKOao/rpBVnNcSd2H07sHTVwNaaI1MiKo/SzBAiI2KMuodo2uutDw==" algorithmName="SHA-512" password="CCF2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úpravy ve 2.NP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84</v>
      </c>
    </row>
    <row r="4" s="1" customFormat="1" ht="24.96" customHeight="1">
      <c r="B4" s="20"/>
      <c r="D4" s="134" t="s">
        <v>85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DPS Břevnovská 1691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13. 2. 2025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30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31</v>
      </c>
      <c r="F24" s="38"/>
      <c r="G24" s="38"/>
      <c r="H24" s="38"/>
      <c r="I24" s="136" t="s">
        <v>26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34</v>
      </c>
      <c r="E30" s="38"/>
      <c r="F30" s="38"/>
      <c r="G30" s="38"/>
      <c r="H30" s="38"/>
      <c r="I30" s="38"/>
      <c r="J30" s="147">
        <f>ROUND(J139,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36</v>
      </c>
      <c r="G32" s="38"/>
      <c r="H32" s="38"/>
      <c r="I32" s="148" t="s">
        <v>35</v>
      </c>
      <c r="J32" s="14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38</v>
      </c>
      <c r="E33" s="136" t="s">
        <v>39</v>
      </c>
      <c r="F33" s="150">
        <f>ROUND((SUM(BE139:BE435)),  2)</f>
        <v>0</v>
      </c>
      <c r="G33" s="38"/>
      <c r="H33" s="38"/>
      <c r="I33" s="151">
        <v>0.20999999999999999</v>
      </c>
      <c r="J33" s="150">
        <f>ROUND(((SUM(BE139:BE435))*I33),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40</v>
      </c>
      <c r="F34" s="150">
        <f>ROUND((SUM(BF139:BF435)),  2)</f>
        <v>0</v>
      </c>
      <c r="G34" s="38"/>
      <c r="H34" s="38"/>
      <c r="I34" s="151">
        <v>0.12</v>
      </c>
      <c r="J34" s="150">
        <f>ROUND(((SUM(BF139:BF435))*I34),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41</v>
      </c>
      <c r="F35" s="150">
        <f>ROUND((SUM(BG139:BG435)),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42</v>
      </c>
      <c r="F36" s="150">
        <f>ROUND((SUM(BH139:BH435)),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43</v>
      </c>
      <c r="F37" s="150">
        <f>ROUND((SUM(BI139:BI435)),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DPS Břevnovská 1691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Stavební úpravy ve 2.NP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>Simona Králová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89</v>
      </c>
      <c r="D94" s="172"/>
      <c r="E94" s="172"/>
      <c r="F94" s="172"/>
      <c r="G94" s="172"/>
      <c r="H94" s="172"/>
      <c r="I94" s="172"/>
      <c r="J94" s="173" t="s">
        <v>90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91</v>
      </c>
      <c r="D96" s="40"/>
      <c r="E96" s="40"/>
      <c r="F96" s="40"/>
      <c r="G96" s="40"/>
      <c r="H96" s="40"/>
      <c r="I96" s="40"/>
      <c r="J96" s="110">
        <f>J139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92</v>
      </c>
    </row>
    <row r="97" s="9" customFormat="1" ht="24.96" customHeight="1">
      <c r="A97" s="9"/>
      <c r="B97" s="175"/>
      <c r="C97" s="176"/>
      <c r="D97" s="177" t="s">
        <v>93</v>
      </c>
      <c r="E97" s="178"/>
      <c r="F97" s="178"/>
      <c r="G97" s="178"/>
      <c r="H97" s="178"/>
      <c r="I97" s="178"/>
      <c r="J97" s="179">
        <f>J140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94</v>
      </c>
      <c r="E98" s="184"/>
      <c r="F98" s="184"/>
      <c r="G98" s="184"/>
      <c r="H98" s="184"/>
      <c r="I98" s="184"/>
      <c r="J98" s="185">
        <f>J141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95</v>
      </c>
      <c r="E99" s="184"/>
      <c r="F99" s="184"/>
      <c r="G99" s="184"/>
      <c r="H99" s="184"/>
      <c r="I99" s="184"/>
      <c r="J99" s="185">
        <f>J145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96</v>
      </c>
      <c r="E100" s="184"/>
      <c r="F100" s="184"/>
      <c r="G100" s="184"/>
      <c r="H100" s="184"/>
      <c r="I100" s="184"/>
      <c r="J100" s="185">
        <f>J164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97</v>
      </c>
      <c r="E101" s="184"/>
      <c r="F101" s="184"/>
      <c r="G101" s="184"/>
      <c r="H101" s="184"/>
      <c r="I101" s="184"/>
      <c r="J101" s="185">
        <f>J171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5"/>
      <c r="C102" s="176"/>
      <c r="D102" s="177" t="s">
        <v>98</v>
      </c>
      <c r="E102" s="178"/>
      <c r="F102" s="178"/>
      <c r="G102" s="178"/>
      <c r="H102" s="178"/>
      <c r="I102" s="178"/>
      <c r="J102" s="179">
        <f>J174</f>
        <v>0</v>
      </c>
      <c r="K102" s="176"/>
      <c r="L102" s="18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1"/>
      <c r="C103" s="182"/>
      <c r="D103" s="183" t="s">
        <v>99</v>
      </c>
      <c r="E103" s="184"/>
      <c r="F103" s="184"/>
      <c r="G103" s="184"/>
      <c r="H103" s="184"/>
      <c r="I103" s="184"/>
      <c r="J103" s="185">
        <f>J175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100</v>
      </c>
      <c r="E104" s="184"/>
      <c r="F104" s="184"/>
      <c r="G104" s="184"/>
      <c r="H104" s="184"/>
      <c r="I104" s="184"/>
      <c r="J104" s="185">
        <f>J177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101</v>
      </c>
      <c r="E105" s="184"/>
      <c r="F105" s="184"/>
      <c r="G105" s="184"/>
      <c r="H105" s="184"/>
      <c r="I105" s="184"/>
      <c r="J105" s="185">
        <f>J195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102</v>
      </c>
      <c r="E106" s="184"/>
      <c r="F106" s="184"/>
      <c r="G106" s="184"/>
      <c r="H106" s="184"/>
      <c r="I106" s="184"/>
      <c r="J106" s="185">
        <f>J198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103</v>
      </c>
      <c r="E107" s="184"/>
      <c r="F107" s="184"/>
      <c r="G107" s="184"/>
      <c r="H107" s="184"/>
      <c r="I107" s="184"/>
      <c r="J107" s="185">
        <f>J211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104</v>
      </c>
      <c r="E108" s="184"/>
      <c r="F108" s="184"/>
      <c r="G108" s="184"/>
      <c r="H108" s="184"/>
      <c r="I108" s="184"/>
      <c r="J108" s="185">
        <f>J233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105</v>
      </c>
      <c r="E109" s="184"/>
      <c r="F109" s="184"/>
      <c r="G109" s="184"/>
      <c r="H109" s="184"/>
      <c r="I109" s="184"/>
      <c r="J109" s="185">
        <f>J235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106</v>
      </c>
      <c r="E110" s="184"/>
      <c r="F110" s="184"/>
      <c r="G110" s="184"/>
      <c r="H110" s="184"/>
      <c r="I110" s="184"/>
      <c r="J110" s="185">
        <f>J253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107</v>
      </c>
      <c r="E111" s="184"/>
      <c r="F111" s="184"/>
      <c r="G111" s="184"/>
      <c r="H111" s="184"/>
      <c r="I111" s="184"/>
      <c r="J111" s="185">
        <f>J286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108</v>
      </c>
      <c r="E112" s="184"/>
      <c r="F112" s="184"/>
      <c r="G112" s="184"/>
      <c r="H112" s="184"/>
      <c r="I112" s="184"/>
      <c r="J112" s="185">
        <f>J321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109</v>
      </c>
      <c r="E113" s="184"/>
      <c r="F113" s="184"/>
      <c r="G113" s="184"/>
      <c r="H113" s="184"/>
      <c r="I113" s="184"/>
      <c r="J113" s="185">
        <f>J393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110</v>
      </c>
      <c r="E114" s="184"/>
      <c r="F114" s="184"/>
      <c r="G114" s="184"/>
      <c r="H114" s="184"/>
      <c r="I114" s="184"/>
      <c r="J114" s="185">
        <f>J402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111</v>
      </c>
      <c r="E115" s="184"/>
      <c r="F115" s="184"/>
      <c r="G115" s="184"/>
      <c r="H115" s="184"/>
      <c r="I115" s="184"/>
      <c r="J115" s="185">
        <f>J422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75"/>
      <c r="C116" s="176"/>
      <c r="D116" s="177" t="s">
        <v>112</v>
      </c>
      <c r="E116" s="178"/>
      <c r="F116" s="178"/>
      <c r="G116" s="178"/>
      <c r="H116" s="178"/>
      <c r="I116" s="178"/>
      <c r="J116" s="179">
        <f>J426</f>
        <v>0</v>
      </c>
      <c r="K116" s="176"/>
      <c r="L116" s="180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4.96" customHeight="1">
      <c r="A117" s="9"/>
      <c r="B117" s="175"/>
      <c r="C117" s="176"/>
      <c r="D117" s="177" t="s">
        <v>113</v>
      </c>
      <c r="E117" s="178"/>
      <c r="F117" s="178"/>
      <c r="G117" s="178"/>
      <c r="H117" s="178"/>
      <c r="I117" s="178"/>
      <c r="J117" s="179">
        <f>J431</f>
        <v>0</v>
      </c>
      <c r="K117" s="176"/>
      <c r="L117" s="180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81"/>
      <c r="C118" s="182"/>
      <c r="D118" s="183" t="s">
        <v>114</v>
      </c>
      <c r="E118" s="184"/>
      <c r="F118" s="184"/>
      <c r="G118" s="184"/>
      <c r="H118" s="184"/>
      <c r="I118" s="184"/>
      <c r="J118" s="185">
        <f>J432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115</v>
      </c>
      <c r="E119" s="184"/>
      <c r="F119" s="184"/>
      <c r="G119" s="184"/>
      <c r="H119" s="184"/>
      <c r="I119" s="184"/>
      <c r="J119" s="185">
        <f>J434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66"/>
      <c r="C121" s="67"/>
      <c r="D121" s="67"/>
      <c r="E121" s="67"/>
      <c r="F121" s="67"/>
      <c r="G121" s="67"/>
      <c r="H121" s="67"/>
      <c r="I121" s="67"/>
      <c r="J121" s="67"/>
      <c r="K121" s="67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5" s="2" customFormat="1" ht="6.96" customHeight="1">
      <c r="A125" s="38"/>
      <c r="B125" s="68"/>
      <c r="C125" s="69"/>
      <c r="D125" s="69"/>
      <c r="E125" s="69"/>
      <c r="F125" s="69"/>
      <c r="G125" s="69"/>
      <c r="H125" s="69"/>
      <c r="I125" s="69"/>
      <c r="J125" s="69"/>
      <c r="K125" s="69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4.96" customHeight="1">
      <c r="A126" s="38"/>
      <c r="B126" s="39"/>
      <c r="C126" s="23" t="s">
        <v>116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16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170" t="str">
        <f>E7</f>
        <v>DPS Břevnovská 1691</v>
      </c>
      <c r="F129" s="32"/>
      <c r="G129" s="32"/>
      <c r="H129" s="32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86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6.5" customHeight="1">
      <c r="A131" s="38"/>
      <c r="B131" s="39"/>
      <c r="C131" s="40"/>
      <c r="D131" s="40"/>
      <c r="E131" s="76" t="str">
        <f>E9</f>
        <v>01 - Stavební úpravy ve 2.NP</v>
      </c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20</v>
      </c>
      <c r="D133" s="40"/>
      <c r="E133" s="40"/>
      <c r="F133" s="27" t="str">
        <f>F12</f>
        <v xml:space="preserve"> </v>
      </c>
      <c r="G133" s="40"/>
      <c r="H133" s="40"/>
      <c r="I133" s="32" t="s">
        <v>22</v>
      </c>
      <c r="J133" s="79" t="str">
        <f>IF(J12="","",J12)</f>
        <v>13. 2. 2025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5.15" customHeight="1">
      <c r="A135" s="38"/>
      <c r="B135" s="39"/>
      <c r="C135" s="32" t="s">
        <v>24</v>
      </c>
      <c r="D135" s="40"/>
      <c r="E135" s="40"/>
      <c r="F135" s="27" t="str">
        <f>E15</f>
        <v xml:space="preserve"> </v>
      </c>
      <c r="G135" s="40"/>
      <c r="H135" s="40"/>
      <c r="I135" s="32" t="s">
        <v>29</v>
      </c>
      <c r="J135" s="36" t="str">
        <f>E21</f>
        <v xml:space="preserve"> 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5.15" customHeight="1">
      <c r="A136" s="38"/>
      <c r="B136" s="39"/>
      <c r="C136" s="32" t="s">
        <v>27</v>
      </c>
      <c r="D136" s="40"/>
      <c r="E136" s="40"/>
      <c r="F136" s="27" t="str">
        <f>IF(E18="","",E18)</f>
        <v>Vyplň údaj</v>
      </c>
      <c r="G136" s="40"/>
      <c r="H136" s="40"/>
      <c r="I136" s="32" t="s">
        <v>30</v>
      </c>
      <c r="J136" s="36" t="str">
        <f>E24</f>
        <v>Simona Králová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0.32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11" customFormat="1" ht="29.28" customHeight="1">
      <c r="A138" s="187"/>
      <c r="B138" s="188"/>
      <c r="C138" s="189" t="s">
        <v>117</v>
      </c>
      <c r="D138" s="190" t="s">
        <v>59</v>
      </c>
      <c r="E138" s="190" t="s">
        <v>55</v>
      </c>
      <c r="F138" s="190" t="s">
        <v>56</v>
      </c>
      <c r="G138" s="190" t="s">
        <v>118</v>
      </c>
      <c r="H138" s="190" t="s">
        <v>119</v>
      </c>
      <c r="I138" s="190" t="s">
        <v>120</v>
      </c>
      <c r="J138" s="191" t="s">
        <v>90</v>
      </c>
      <c r="K138" s="192" t="s">
        <v>121</v>
      </c>
      <c r="L138" s="193"/>
      <c r="M138" s="100" t="s">
        <v>1</v>
      </c>
      <c r="N138" s="101" t="s">
        <v>38</v>
      </c>
      <c r="O138" s="101" t="s">
        <v>122</v>
      </c>
      <c r="P138" s="101" t="s">
        <v>123</v>
      </c>
      <c r="Q138" s="101" t="s">
        <v>124</v>
      </c>
      <c r="R138" s="101" t="s">
        <v>125</v>
      </c>
      <c r="S138" s="101" t="s">
        <v>126</v>
      </c>
      <c r="T138" s="102" t="s">
        <v>127</v>
      </c>
      <c r="U138" s="187"/>
      <c r="V138" s="187"/>
      <c r="W138" s="187"/>
      <c r="X138" s="187"/>
      <c r="Y138" s="187"/>
      <c r="Z138" s="187"/>
      <c r="AA138" s="187"/>
      <c r="AB138" s="187"/>
      <c r="AC138" s="187"/>
      <c r="AD138" s="187"/>
      <c r="AE138" s="187"/>
    </row>
    <row r="139" s="2" customFormat="1" ht="22.8" customHeight="1">
      <c r="A139" s="38"/>
      <c r="B139" s="39"/>
      <c r="C139" s="107" t="s">
        <v>128</v>
      </c>
      <c r="D139" s="40"/>
      <c r="E139" s="40"/>
      <c r="F139" s="40"/>
      <c r="G139" s="40"/>
      <c r="H139" s="40"/>
      <c r="I139" s="40"/>
      <c r="J139" s="194">
        <f>BK139</f>
        <v>0</v>
      </c>
      <c r="K139" s="40"/>
      <c r="L139" s="44"/>
      <c r="M139" s="103"/>
      <c r="N139" s="195"/>
      <c r="O139" s="104"/>
      <c r="P139" s="196">
        <f>P140+P174+P426+P431</f>
        <v>0</v>
      </c>
      <c r="Q139" s="104"/>
      <c r="R139" s="196">
        <f>R140+R174+R426+R431</f>
        <v>4.0076441521020003</v>
      </c>
      <c r="S139" s="104"/>
      <c r="T139" s="197">
        <f>T140+T174+T426+T431</f>
        <v>4.2012796899999998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73</v>
      </c>
      <c r="AU139" s="17" t="s">
        <v>92</v>
      </c>
      <c r="BK139" s="198">
        <f>BK140+BK174+BK426+BK431</f>
        <v>0</v>
      </c>
    </row>
    <row r="140" s="12" customFormat="1" ht="25.92" customHeight="1">
      <c r="A140" s="12"/>
      <c r="B140" s="199"/>
      <c r="C140" s="200"/>
      <c r="D140" s="201" t="s">
        <v>73</v>
      </c>
      <c r="E140" s="202" t="s">
        <v>129</v>
      </c>
      <c r="F140" s="202" t="s">
        <v>130</v>
      </c>
      <c r="G140" s="200"/>
      <c r="H140" s="200"/>
      <c r="I140" s="203"/>
      <c r="J140" s="204">
        <f>BK140</f>
        <v>0</v>
      </c>
      <c r="K140" s="200"/>
      <c r="L140" s="205"/>
      <c r="M140" s="206"/>
      <c r="N140" s="207"/>
      <c r="O140" s="207"/>
      <c r="P140" s="208">
        <f>P141+P145+P164+P171</f>
        <v>0</v>
      </c>
      <c r="Q140" s="207"/>
      <c r="R140" s="208">
        <f>R141+R145+R164+R171</f>
        <v>0.089865455000000011</v>
      </c>
      <c r="S140" s="207"/>
      <c r="T140" s="209">
        <f>T141+T145+T164+T171</f>
        <v>0.72959999999999992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82</v>
      </c>
      <c r="AT140" s="211" t="s">
        <v>73</v>
      </c>
      <c r="AU140" s="211" t="s">
        <v>74</v>
      </c>
      <c r="AY140" s="210" t="s">
        <v>131</v>
      </c>
      <c r="BK140" s="212">
        <f>BK141+BK145+BK164+BK171</f>
        <v>0</v>
      </c>
    </row>
    <row r="141" s="12" customFormat="1" ht="22.8" customHeight="1">
      <c r="A141" s="12"/>
      <c r="B141" s="199"/>
      <c r="C141" s="200"/>
      <c r="D141" s="201" t="s">
        <v>73</v>
      </c>
      <c r="E141" s="213" t="s">
        <v>132</v>
      </c>
      <c r="F141" s="213" t="s">
        <v>133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SUM(P142:P144)</f>
        <v>0</v>
      </c>
      <c r="Q141" s="207"/>
      <c r="R141" s="208">
        <f>SUM(R142:R144)</f>
        <v>0.086400000000000005</v>
      </c>
      <c r="S141" s="207"/>
      <c r="T141" s="209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82</v>
      </c>
      <c r="AT141" s="211" t="s">
        <v>73</v>
      </c>
      <c r="AU141" s="211" t="s">
        <v>82</v>
      </c>
      <c r="AY141" s="210" t="s">
        <v>131</v>
      </c>
      <c r="BK141" s="212">
        <f>SUM(BK142:BK144)</f>
        <v>0</v>
      </c>
    </row>
    <row r="142" s="2" customFormat="1" ht="24.15" customHeight="1">
      <c r="A142" s="38"/>
      <c r="B142" s="39"/>
      <c r="C142" s="215" t="s">
        <v>82</v>
      </c>
      <c r="D142" s="215" t="s">
        <v>134</v>
      </c>
      <c r="E142" s="216" t="s">
        <v>135</v>
      </c>
      <c r="F142" s="217" t="s">
        <v>136</v>
      </c>
      <c r="G142" s="218" t="s">
        <v>137</v>
      </c>
      <c r="H142" s="219">
        <v>57.600000000000001</v>
      </c>
      <c r="I142" s="220"/>
      <c r="J142" s="221">
        <f>ROUND(I142*H142,2)</f>
        <v>0</v>
      </c>
      <c r="K142" s="222"/>
      <c r="L142" s="44"/>
      <c r="M142" s="223" t="s">
        <v>1</v>
      </c>
      <c r="N142" s="224" t="s">
        <v>39</v>
      </c>
      <c r="O142" s="91"/>
      <c r="P142" s="225">
        <f>O142*H142</f>
        <v>0</v>
      </c>
      <c r="Q142" s="225">
        <v>0.0015</v>
      </c>
      <c r="R142" s="225">
        <f>Q142*H142</f>
        <v>0.086400000000000005</v>
      </c>
      <c r="S142" s="225">
        <v>0</v>
      </c>
      <c r="T142" s="22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7" t="s">
        <v>138</v>
      </c>
      <c r="AT142" s="227" t="s">
        <v>134</v>
      </c>
      <c r="AU142" s="227" t="s">
        <v>84</v>
      </c>
      <c r="AY142" s="17" t="s">
        <v>131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82</v>
      </c>
      <c r="BK142" s="228">
        <f>ROUND(I142*H142,2)</f>
        <v>0</v>
      </c>
      <c r="BL142" s="17" t="s">
        <v>138</v>
      </c>
      <c r="BM142" s="227" t="s">
        <v>139</v>
      </c>
    </row>
    <row r="143" s="13" customFormat="1">
      <c r="A143" s="13"/>
      <c r="B143" s="229"/>
      <c r="C143" s="230"/>
      <c r="D143" s="231" t="s">
        <v>140</v>
      </c>
      <c r="E143" s="232" t="s">
        <v>1</v>
      </c>
      <c r="F143" s="233" t="s">
        <v>141</v>
      </c>
      <c r="G143" s="230"/>
      <c r="H143" s="232" t="s">
        <v>1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9" t="s">
        <v>140</v>
      </c>
      <c r="AU143" s="239" t="s">
        <v>84</v>
      </c>
      <c r="AV143" s="13" t="s">
        <v>82</v>
      </c>
      <c r="AW143" s="13" t="s">
        <v>32</v>
      </c>
      <c r="AX143" s="13" t="s">
        <v>74</v>
      </c>
      <c r="AY143" s="239" t="s">
        <v>131</v>
      </c>
    </row>
    <row r="144" s="14" customFormat="1">
      <c r="A144" s="14"/>
      <c r="B144" s="240"/>
      <c r="C144" s="241"/>
      <c r="D144" s="231" t="s">
        <v>140</v>
      </c>
      <c r="E144" s="242" t="s">
        <v>1</v>
      </c>
      <c r="F144" s="243" t="s">
        <v>142</v>
      </c>
      <c r="G144" s="241"/>
      <c r="H144" s="244">
        <v>57.599999999999994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0" t="s">
        <v>140</v>
      </c>
      <c r="AU144" s="250" t="s">
        <v>84</v>
      </c>
      <c r="AV144" s="14" t="s">
        <v>84</v>
      </c>
      <c r="AW144" s="14" t="s">
        <v>32</v>
      </c>
      <c r="AX144" s="14" t="s">
        <v>82</v>
      </c>
      <c r="AY144" s="250" t="s">
        <v>131</v>
      </c>
    </row>
    <row r="145" s="12" customFormat="1" ht="22.8" customHeight="1">
      <c r="A145" s="12"/>
      <c r="B145" s="199"/>
      <c r="C145" s="200"/>
      <c r="D145" s="201" t="s">
        <v>73</v>
      </c>
      <c r="E145" s="213" t="s">
        <v>143</v>
      </c>
      <c r="F145" s="213" t="s">
        <v>144</v>
      </c>
      <c r="G145" s="200"/>
      <c r="H145" s="200"/>
      <c r="I145" s="203"/>
      <c r="J145" s="214">
        <f>BK145</f>
        <v>0</v>
      </c>
      <c r="K145" s="200"/>
      <c r="L145" s="205"/>
      <c r="M145" s="206"/>
      <c r="N145" s="207"/>
      <c r="O145" s="207"/>
      <c r="P145" s="208">
        <f>SUM(P146:P163)</f>
        <v>0</v>
      </c>
      <c r="Q145" s="207"/>
      <c r="R145" s="208">
        <f>SUM(R146:R163)</f>
        <v>0.0034654549999999997</v>
      </c>
      <c r="S145" s="207"/>
      <c r="T145" s="209">
        <f>SUM(T146:T163)</f>
        <v>0.72959999999999992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0" t="s">
        <v>82</v>
      </c>
      <c r="AT145" s="211" t="s">
        <v>73</v>
      </c>
      <c r="AU145" s="211" t="s">
        <v>82</v>
      </c>
      <c r="AY145" s="210" t="s">
        <v>131</v>
      </c>
      <c r="BK145" s="212">
        <f>SUM(BK146:BK163)</f>
        <v>0</v>
      </c>
    </row>
    <row r="146" s="2" customFormat="1" ht="33" customHeight="1">
      <c r="A146" s="38"/>
      <c r="B146" s="39"/>
      <c r="C146" s="215" t="s">
        <v>84</v>
      </c>
      <c r="D146" s="215" t="s">
        <v>134</v>
      </c>
      <c r="E146" s="216" t="s">
        <v>145</v>
      </c>
      <c r="F146" s="217" t="s">
        <v>146</v>
      </c>
      <c r="G146" s="218" t="s">
        <v>147</v>
      </c>
      <c r="H146" s="219">
        <v>99.013000000000005</v>
      </c>
      <c r="I146" s="220"/>
      <c r="J146" s="221">
        <f>ROUND(I146*H146,2)</f>
        <v>0</v>
      </c>
      <c r="K146" s="222"/>
      <c r="L146" s="44"/>
      <c r="M146" s="223" t="s">
        <v>1</v>
      </c>
      <c r="N146" s="224" t="s">
        <v>39</v>
      </c>
      <c r="O146" s="91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7" t="s">
        <v>138</v>
      </c>
      <c r="AT146" s="227" t="s">
        <v>134</v>
      </c>
      <c r="AU146" s="227" t="s">
        <v>84</v>
      </c>
      <c r="AY146" s="17" t="s">
        <v>131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82</v>
      </c>
      <c r="BK146" s="228">
        <f>ROUND(I146*H146,2)</f>
        <v>0</v>
      </c>
      <c r="BL146" s="17" t="s">
        <v>138</v>
      </c>
      <c r="BM146" s="227" t="s">
        <v>148</v>
      </c>
    </row>
    <row r="147" s="13" customFormat="1">
      <c r="A147" s="13"/>
      <c r="B147" s="229"/>
      <c r="C147" s="230"/>
      <c r="D147" s="231" t="s">
        <v>140</v>
      </c>
      <c r="E147" s="232" t="s">
        <v>1</v>
      </c>
      <c r="F147" s="233" t="s">
        <v>149</v>
      </c>
      <c r="G147" s="230"/>
      <c r="H147" s="232" t="s">
        <v>1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140</v>
      </c>
      <c r="AU147" s="239" t="s">
        <v>84</v>
      </c>
      <c r="AV147" s="13" t="s">
        <v>82</v>
      </c>
      <c r="AW147" s="13" t="s">
        <v>32</v>
      </c>
      <c r="AX147" s="13" t="s">
        <v>74</v>
      </c>
      <c r="AY147" s="239" t="s">
        <v>131</v>
      </c>
    </row>
    <row r="148" s="13" customFormat="1">
      <c r="A148" s="13"/>
      <c r="B148" s="229"/>
      <c r="C148" s="230"/>
      <c r="D148" s="231" t="s">
        <v>140</v>
      </c>
      <c r="E148" s="232" t="s">
        <v>1</v>
      </c>
      <c r="F148" s="233" t="s">
        <v>150</v>
      </c>
      <c r="G148" s="230"/>
      <c r="H148" s="232" t="s">
        <v>1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140</v>
      </c>
      <c r="AU148" s="239" t="s">
        <v>84</v>
      </c>
      <c r="AV148" s="13" t="s">
        <v>82</v>
      </c>
      <c r="AW148" s="13" t="s">
        <v>32</v>
      </c>
      <c r="AX148" s="13" t="s">
        <v>74</v>
      </c>
      <c r="AY148" s="239" t="s">
        <v>131</v>
      </c>
    </row>
    <row r="149" s="14" customFormat="1">
      <c r="A149" s="14"/>
      <c r="B149" s="240"/>
      <c r="C149" s="241"/>
      <c r="D149" s="231" t="s">
        <v>140</v>
      </c>
      <c r="E149" s="242" t="s">
        <v>1</v>
      </c>
      <c r="F149" s="243" t="s">
        <v>151</v>
      </c>
      <c r="G149" s="241"/>
      <c r="H149" s="244">
        <v>13.800000000000001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0" t="s">
        <v>140</v>
      </c>
      <c r="AU149" s="250" t="s">
        <v>84</v>
      </c>
      <c r="AV149" s="14" t="s">
        <v>84</v>
      </c>
      <c r="AW149" s="14" t="s">
        <v>32</v>
      </c>
      <c r="AX149" s="14" t="s">
        <v>74</v>
      </c>
      <c r="AY149" s="250" t="s">
        <v>131</v>
      </c>
    </row>
    <row r="150" s="13" customFormat="1">
      <c r="A150" s="13"/>
      <c r="B150" s="229"/>
      <c r="C150" s="230"/>
      <c r="D150" s="231" t="s">
        <v>140</v>
      </c>
      <c r="E150" s="232" t="s">
        <v>1</v>
      </c>
      <c r="F150" s="233" t="s">
        <v>152</v>
      </c>
      <c r="G150" s="230"/>
      <c r="H150" s="232" t="s">
        <v>1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140</v>
      </c>
      <c r="AU150" s="239" t="s">
        <v>84</v>
      </c>
      <c r="AV150" s="13" t="s">
        <v>82</v>
      </c>
      <c r="AW150" s="13" t="s">
        <v>32</v>
      </c>
      <c r="AX150" s="13" t="s">
        <v>74</v>
      </c>
      <c r="AY150" s="239" t="s">
        <v>131</v>
      </c>
    </row>
    <row r="151" s="14" customFormat="1">
      <c r="A151" s="14"/>
      <c r="B151" s="240"/>
      <c r="C151" s="241"/>
      <c r="D151" s="231" t="s">
        <v>140</v>
      </c>
      <c r="E151" s="242" t="s">
        <v>1</v>
      </c>
      <c r="F151" s="243" t="s">
        <v>153</v>
      </c>
      <c r="G151" s="241"/>
      <c r="H151" s="244">
        <v>14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0" t="s">
        <v>140</v>
      </c>
      <c r="AU151" s="250" t="s">
        <v>84</v>
      </c>
      <c r="AV151" s="14" t="s">
        <v>84</v>
      </c>
      <c r="AW151" s="14" t="s">
        <v>32</v>
      </c>
      <c r="AX151" s="14" t="s">
        <v>74</v>
      </c>
      <c r="AY151" s="250" t="s">
        <v>131</v>
      </c>
    </row>
    <row r="152" s="13" customFormat="1">
      <c r="A152" s="13"/>
      <c r="B152" s="229"/>
      <c r="C152" s="230"/>
      <c r="D152" s="231" t="s">
        <v>140</v>
      </c>
      <c r="E152" s="232" t="s">
        <v>1</v>
      </c>
      <c r="F152" s="233" t="s">
        <v>154</v>
      </c>
      <c r="G152" s="230"/>
      <c r="H152" s="232" t="s">
        <v>1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140</v>
      </c>
      <c r="AU152" s="239" t="s">
        <v>84</v>
      </c>
      <c r="AV152" s="13" t="s">
        <v>82</v>
      </c>
      <c r="AW152" s="13" t="s">
        <v>32</v>
      </c>
      <c r="AX152" s="13" t="s">
        <v>74</v>
      </c>
      <c r="AY152" s="239" t="s">
        <v>131</v>
      </c>
    </row>
    <row r="153" s="14" customFormat="1">
      <c r="A153" s="14"/>
      <c r="B153" s="240"/>
      <c r="C153" s="241"/>
      <c r="D153" s="231" t="s">
        <v>140</v>
      </c>
      <c r="E153" s="242" t="s">
        <v>1</v>
      </c>
      <c r="F153" s="243" t="s">
        <v>155</v>
      </c>
      <c r="G153" s="241"/>
      <c r="H153" s="244">
        <v>16.537499999999998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140</v>
      </c>
      <c r="AU153" s="250" t="s">
        <v>84</v>
      </c>
      <c r="AV153" s="14" t="s">
        <v>84</v>
      </c>
      <c r="AW153" s="14" t="s">
        <v>32</v>
      </c>
      <c r="AX153" s="14" t="s">
        <v>74</v>
      </c>
      <c r="AY153" s="250" t="s">
        <v>131</v>
      </c>
    </row>
    <row r="154" s="13" customFormat="1">
      <c r="A154" s="13"/>
      <c r="B154" s="229"/>
      <c r="C154" s="230"/>
      <c r="D154" s="231" t="s">
        <v>140</v>
      </c>
      <c r="E154" s="232" t="s">
        <v>1</v>
      </c>
      <c r="F154" s="233" t="s">
        <v>156</v>
      </c>
      <c r="G154" s="230"/>
      <c r="H154" s="232" t="s">
        <v>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140</v>
      </c>
      <c r="AU154" s="239" t="s">
        <v>84</v>
      </c>
      <c r="AV154" s="13" t="s">
        <v>82</v>
      </c>
      <c r="AW154" s="13" t="s">
        <v>32</v>
      </c>
      <c r="AX154" s="13" t="s">
        <v>74</v>
      </c>
      <c r="AY154" s="239" t="s">
        <v>131</v>
      </c>
    </row>
    <row r="155" s="14" customFormat="1">
      <c r="A155" s="14"/>
      <c r="B155" s="240"/>
      <c r="C155" s="241"/>
      <c r="D155" s="231" t="s">
        <v>140</v>
      </c>
      <c r="E155" s="242" t="s">
        <v>1</v>
      </c>
      <c r="F155" s="243" t="s">
        <v>157</v>
      </c>
      <c r="G155" s="241"/>
      <c r="H155" s="244">
        <v>18.375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140</v>
      </c>
      <c r="AU155" s="250" t="s">
        <v>84</v>
      </c>
      <c r="AV155" s="14" t="s">
        <v>84</v>
      </c>
      <c r="AW155" s="14" t="s">
        <v>32</v>
      </c>
      <c r="AX155" s="14" t="s">
        <v>74</v>
      </c>
      <c r="AY155" s="250" t="s">
        <v>131</v>
      </c>
    </row>
    <row r="156" s="13" customFormat="1">
      <c r="A156" s="13"/>
      <c r="B156" s="229"/>
      <c r="C156" s="230"/>
      <c r="D156" s="231" t="s">
        <v>140</v>
      </c>
      <c r="E156" s="232" t="s">
        <v>1</v>
      </c>
      <c r="F156" s="233" t="s">
        <v>158</v>
      </c>
      <c r="G156" s="230"/>
      <c r="H156" s="232" t="s">
        <v>1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140</v>
      </c>
      <c r="AU156" s="239" t="s">
        <v>84</v>
      </c>
      <c r="AV156" s="13" t="s">
        <v>82</v>
      </c>
      <c r="AW156" s="13" t="s">
        <v>32</v>
      </c>
      <c r="AX156" s="13" t="s">
        <v>74</v>
      </c>
      <c r="AY156" s="239" t="s">
        <v>131</v>
      </c>
    </row>
    <row r="157" s="14" customFormat="1">
      <c r="A157" s="14"/>
      <c r="B157" s="240"/>
      <c r="C157" s="241"/>
      <c r="D157" s="231" t="s">
        <v>140</v>
      </c>
      <c r="E157" s="242" t="s">
        <v>1</v>
      </c>
      <c r="F157" s="243" t="s">
        <v>159</v>
      </c>
      <c r="G157" s="241"/>
      <c r="H157" s="244">
        <v>23.100000000000001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140</v>
      </c>
      <c r="AU157" s="250" t="s">
        <v>84</v>
      </c>
      <c r="AV157" s="14" t="s">
        <v>84</v>
      </c>
      <c r="AW157" s="14" t="s">
        <v>32</v>
      </c>
      <c r="AX157" s="14" t="s">
        <v>74</v>
      </c>
      <c r="AY157" s="250" t="s">
        <v>131</v>
      </c>
    </row>
    <row r="158" s="13" customFormat="1">
      <c r="A158" s="13"/>
      <c r="B158" s="229"/>
      <c r="C158" s="230"/>
      <c r="D158" s="231" t="s">
        <v>140</v>
      </c>
      <c r="E158" s="232" t="s">
        <v>1</v>
      </c>
      <c r="F158" s="233" t="s">
        <v>160</v>
      </c>
      <c r="G158" s="230"/>
      <c r="H158" s="232" t="s">
        <v>1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140</v>
      </c>
      <c r="AU158" s="239" t="s">
        <v>84</v>
      </c>
      <c r="AV158" s="13" t="s">
        <v>82</v>
      </c>
      <c r="AW158" s="13" t="s">
        <v>32</v>
      </c>
      <c r="AX158" s="13" t="s">
        <v>74</v>
      </c>
      <c r="AY158" s="239" t="s">
        <v>131</v>
      </c>
    </row>
    <row r="159" s="14" customFormat="1">
      <c r="A159" s="14"/>
      <c r="B159" s="240"/>
      <c r="C159" s="241"/>
      <c r="D159" s="231" t="s">
        <v>140</v>
      </c>
      <c r="E159" s="242" t="s">
        <v>1</v>
      </c>
      <c r="F159" s="243" t="s">
        <v>161</v>
      </c>
      <c r="G159" s="241"/>
      <c r="H159" s="244">
        <v>13.200000000000001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140</v>
      </c>
      <c r="AU159" s="250" t="s">
        <v>84</v>
      </c>
      <c r="AV159" s="14" t="s">
        <v>84</v>
      </c>
      <c r="AW159" s="14" t="s">
        <v>32</v>
      </c>
      <c r="AX159" s="14" t="s">
        <v>74</v>
      </c>
      <c r="AY159" s="250" t="s">
        <v>131</v>
      </c>
    </row>
    <row r="160" s="15" customFormat="1">
      <c r="A160" s="15"/>
      <c r="B160" s="251"/>
      <c r="C160" s="252"/>
      <c r="D160" s="231" t="s">
        <v>140</v>
      </c>
      <c r="E160" s="253" t="s">
        <v>1</v>
      </c>
      <c r="F160" s="254" t="s">
        <v>162</v>
      </c>
      <c r="G160" s="252"/>
      <c r="H160" s="255">
        <v>99.012500000000003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1" t="s">
        <v>140</v>
      </c>
      <c r="AU160" s="261" t="s">
        <v>84</v>
      </c>
      <c r="AV160" s="15" t="s">
        <v>138</v>
      </c>
      <c r="AW160" s="15" t="s">
        <v>32</v>
      </c>
      <c r="AX160" s="15" t="s">
        <v>82</v>
      </c>
      <c r="AY160" s="261" t="s">
        <v>131</v>
      </c>
    </row>
    <row r="161" s="2" customFormat="1" ht="24.15" customHeight="1">
      <c r="A161" s="38"/>
      <c r="B161" s="39"/>
      <c r="C161" s="215" t="s">
        <v>163</v>
      </c>
      <c r="D161" s="215" t="s">
        <v>134</v>
      </c>
      <c r="E161" s="216" t="s">
        <v>164</v>
      </c>
      <c r="F161" s="217" t="s">
        <v>165</v>
      </c>
      <c r="G161" s="218" t="s">
        <v>147</v>
      </c>
      <c r="H161" s="219">
        <v>99.013000000000005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39</v>
      </c>
      <c r="O161" s="91"/>
      <c r="P161" s="225">
        <f>O161*H161</f>
        <v>0</v>
      </c>
      <c r="Q161" s="225">
        <v>3.4999999999999997E-05</v>
      </c>
      <c r="R161" s="225">
        <f>Q161*H161</f>
        <v>0.0034654549999999997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138</v>
      </c>
      <c r="AT161" s="227" t="s">
        <v>134</v>
      </c>
      <c r="AU161" s="227" t="s">
        <v>84</v>
      </c>
      <c r="AY161" s="17" t="s">
        <v>131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82</v>
      </c>
      <c r="BK161" s="228">
        <f>ROUND(I161*H161,2)</f>
        <v>0</v>
      </c>
      <c r="BL161" s="17" t="s">
        <v>138</v>
      </c>
      <c r="BM161" s="227" t="s">
        <v>166</v>
      </c>
    </row>
    <row r="162" s="2" customFormat="1" ht="21.75" customHeight="1">
      <c r="A162" s="38"/>
      <c r="B162" s="39"/>
      <c r="C162" s="215" t="s">
        <v>138</v>
      </c>
      <c r="D162" s="215" t="s">
        <v>134</v>
      </c>
      <c r="E162" s="216" t="s">
        <v>167</v>
      </c>
      <c r="F162" s="217" t="s">
        <v>168</v>
      </c>
      <c r="G162" s="218" t="s">
        <v>147</v>
      </c>
      <c r="H162" s="219">
        <v>9.5999999999999996</v>
      </c>
      <c r="I162" s="220"/>
      <c r="J162" s="221">
        <f>ROUND(I162*H162,2)</f>
        <v>0</v>
      </c>
      <c r="K162" s="222"/>
      <c r="L162" s="44"/>
      <c r="M162" s="223" t="s">
        <v>1</v>
      </c>
      <c r="N162" s="224" t="s">
        <v>39</v>
      </c>
      <c r="O162" s="91"/>
      <c r="P162" s="225">
        <f>O162*H162</f>
        <v>0</v>
      </c>
      <c r="Q162" s="225">
        <v>0</v>
      </c>
      <c r="R162" s="225">
        <f>Q162*H162</f>
        <v>0</v>
      </c>
      <c r="S162" s="225">
        <v>0.075999999999999998</v>
      </c>
      <c r="T162" s="226">
        <f>S162*H162</f>
        <v>0.72959999999999992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138</v>
      </c>
      <c r="AT162" s="227" t="s">
        <v>134</v>
      </c>
      <c r="AU162" s="227" t="s">
        <v>84</v>
      </c>
      <c r="AY162" s="17" t="s">
        <v>131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82</v>
      </c>
      <c r="BK162" s="228">
        <f>ROUND(I162*H162,2)</f>
        <v>0</v>
      </c>
      <c r="BL162" s="17" t="s">
        <v>138</v>
      </c>
      <c r="BM162" s="227" t="s">
        <v>169</v>
      </c>
    </row>
    <row r="163" s="14" customFormat="1">
      <c r="A163" s="14"/>
      <c r="B163" s="240"/>
      <c r="C163" s="241"/>
      <c r="D163" s="231" t="s">
        <v>140</v>
      </c>
      <c r="E163" s="242" t="s">
        <v>1</v>
      </c>
      <c r="F163" s="243" t="s">
        <v>170</v>
      </c>
      <c r="G163" s="241"/>
      <c r="H163" s="244">
        <v>9.6000000000000014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140</v>
      </c>
      <c r="AU163" s="250" t="s">
        <v>84</v>
      </c>
      <c r="AV163" s="14" t="s">
        <v>84</v>
      </c>
      <c r="AW163" s="14" t="s">
        <v>32</v>
      </c>
      <c r="AX163" s="14" t="s">
        <v>82</v>
      </c>
      <c r="AY163" s="250" t="s">
        <v>131</v>
      </c>
    </row>
    <row r="164" s="12" customFormat="1" ht="22.8" customHeight="1">
      <c r="A164" s="12"/>
      <c r="B164" s="199"/>
      <c r="C164" s="200"/>
      <c r="D164" s="201" t="s">
        <v>73</v>
      </c>
      <c r="E164" s="213" t="s">
        <v>171</v>
      </c>
      <c r="F164" s="213" t="s">
        <v>172</v>
      </c>
      <c r="G164" s="200"/>
      <c r="H164" s="200"/>
      <c r="I164" s="203"/>
      <c r="J164" s="214">
        <f>BK164</f>
        <v>0</v>
      </c>
      <c r="K164" s="200"/>
      <c r="L164" s="205"/>
      <c r="M164" s="206"/>
      <c r="N164" s="207"/>
      <c r="O164" s="207"/>
      <c r="P164" s="208">
        <f>SUM(P165:P170)</f>
        <v>0</v>
      </c>
      <c r="Q164" s="207"/>
      <c r="R164" s="208">
        <f>SUM(R165:R170)</f>
        <v>0</v>
      </c>
      <c r="S164" s="207"/>
      <c r="T164" s="209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0" t="s">
        <v>82</v>
      </c>
      <c r="AT164" s="211" t="s">
        <v>73</v>
      </c>
      <c r="AU164" s="211" t="s">
        <v>82</v>
      </c>
      <c r="AY164" s="210" t="s">
        <v>131</v>
      </c>
      <c r="BK164" s="212">
        <f>SUM(BK165:BK170)</f>
        <v>0</v>
      </c>
    </row>
    <row r="165" s="2" customFormat="1" ht="24.15" customHeight="1">
      <c r="A165" s="38"/>
      <c r="B165" s="39"/>
      <c r="C165" s="215" t="s">
        <v>173</v>
      </c>
      <c r="D165" s="215" t="s">
        <v>134</v>
      </c>
      <c r="E165" s="216" t="s">
        <v>174</v>
      </c>
      <c r="F165" s="217" t="s">
        <v>175</v>
      </c>
      <c r="G165" s="218" t="s">
        <v>176</v>
      </c>
      <c r="H165" s="219">
        <v>4.2009999999999996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39</v>
      </c>
      <c r="O165" s="91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138</v>
      </c>
      <c r="AT165" s="227" t="s">
        <v>134</v>
      </c>
      <c r="AU165" s="227" t="s">
        <v>84</v>
      </c>
      <c r="AY165" s="17" t="s">
        <v>131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82</v>
      </c>
      <c r="BK165" s="228">
        <f>ROUND(I165*H165,2)</f>
        <v>0</v>
      </c>
      <c r="BL165" s="17" t="s">
        <v>138</v>
      </c>
      <c r="BM165" s="227" t="s">
        <v>177</v>
      </c>
    </row>
    <row r="166" s="2" customFormat="1" ht="33" customHeight="1">
      <c r="A166" s="38"/>
      <c r="B166" s="39"/>
      <c r="C166" s="215" t="s">
        <v>132</v>
      </c>
      <c r="D166" s="215" t="s">
        <v>134</v>
      </c>
      <c r="E166" s="216" t="s">
        <v>178</v>
      </c>
      <c r="F166" s="217" t="s">
        <v>179</v>
      </c>
      <c r="G166" s="218" t="s">
        <v>176</v>
      </c>
      <c r="H166" s="219">
        <v>4.2009999999999996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39</v>
      </c>
      <c r="O166" s="91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138</v>
      </c>
      <c r="AT166" s="227" t="s">
        <v>134</v>
      </c>
      <c r="AU166" s="227" t="s">
        <v>84</v>
      </c>
      <c r="AY166" s="17" t="s">
        <v>131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82</v>
      </c>
      <c r="BK166" s="228">
        <f>ROUND(I166*H166,2)</f>
        <v>0</v>
      </c>
      <c r="BL166" s="17" t="s">
        <v>138</v>
      </c>
      <c r="BM166" s="227" t="s">
        <v>180</v>
      </c>
    </row>
    <row r="167" s="2" customFormat="1" ht="24.15" customHeight="1">
      <c r="A167" s="38"/>
      <c r="B167" s="39"/>
      <c r="C167" s="215" t="s">
        <v>181</v>
      </c>
      <c r="D167" s="215" t="s">
        <v>134</v>
      </c>
      <c r="E167" s="216" t="s">
        <v>182</v>
      </c>
      <c r="F167" s="217" t="s">
        <v>183</v>
      </c>
      <c r="G167" s="218" t="s">
        <v>176</v>
      </c>
      <c r="H167" s="219">
        <v>4.2009999999999996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39</v>
      </c>
      <c r="O167" s="91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138</v>
      </c>
      <c r="AT167" s="227" t="s">
        <v>134</v>
      </c>
      <c r="AU167" s="227" t="s">
        <v>84</v>
      </c>
      <c r="AY167" s="17" t="s">
        <v>131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82</v>
      </c>
      <c r="BK167" s="228">
        <f>ROUND(I167*H167,2)</f>
        <v>0</v>
      </c>
      <c r="BL167" s="17" t="s">
        <v>138</v>
      </c>
      <c r="BM167" s="227" t="s">
        <v>184</v>
      </c>
    </row>
    <row r="168" s="2" customFormat="1" ht="24.15" customHeight="1">
      <c r="A168" s="38"/>
      <c r="B168" s="39"/>
      <c r="C168" s="215" t="s">
        <v>185</v>
      </c>
      <c r="D168" s="215" t="s">
        <v>134</v>
      </c>
      <c r="E168" s="216" t="s">
        <v>186</v>
      </c>
      <c r="F168" s="217" t="s">
        <v>187</v>
      </c>
      <c r="G168" s="218" t="s">
        <v>176</v>
      </c>
      <c r="H168" s="219">
        <v>79.819000000000003</v>
      </c>
      <c r="I168" s="220"/>
      <c r="J168" s="221">
        <f>ROUND(I168*H168,2)</f>
        <v>0</v>
      </c>
      <c r="K168" s="222"/>
      <c r="L168" s="44"/>
      <c r="M168" s="223" t="s">
        <v>1</v>
      </c>
      <c r="N168" s="224" t="s">
        <v>39</v>
      </c>
      <c r="O168" s="91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138</v>
      </c>
      <c r="AT168" s="227" t="s">
        <v>134</v>
      </c>
      <c r="AU168" s="227" t="s">
        <v>84</v>
      </c>
      <c r="AY168" s="17" t="s">
        <v>131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82</v>
      </c>
      <c r="BK168" s="228">
        <f>ROUND(I168*H168,2)</f>
        <v>0</v>
      </c>
      <c r="BL168" s="17" t="s">
        <v>138</v>
      </c>
      <c r="BM168" s="227" t="s">
        <v>188</v>
      </c>
    </row>
    <row r="169" s="14" customFormat="1">
      <c r="A169" s="14"/>
      <c r="B169" s="240"/>
      <c r="C169" s="241"/>
      <c r="D169" s="231" t="s">
        <v>140</v>
      </c>
      <c r="E169" s="241"/>
      <c r="F169" s="243" t="s">
        <v>189</v>
      </c>
      <c r="G169" s="241"/>
      <c r="H169" s="244">
        <v>79.819000000000003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140</v>
      </c>
      <c r="AU169" s="250" t="s">
        <v>84</v>
      </c>
      <c r="AV169" s="14" t="s">
        <v>84</v>
      </c>
      <c r="AW169" s="14" t="s">
        <v>4</v>
      </c>
      <c r="AX169" s="14" t="s">
        <v>82</v>
      </c>
      <c r="AY169" s="250" t="s">
        <v>131</v>
      </c>
    </row>
    <row r="170" s="2" customFormat="1" ht="33" customHeight="1">
      <c r="A170" s="38"/>
      <c r="B170" s="39"/>
      <c r="C170" s="215" t="s">
        <v>143</v>
      </c>
      <c r="D170" s="215" t="s">
        <v>134</v>
      </c>
      <c r="E170" s="216" t="s">
        <v>190</v>
      </c>
      <c r="F170" s="217" t="s">
        <v>191</v>
      </c>
      <c r="G170" s="218" t="s">
        <v>176</v>
      </c>
      <c r="H170" s="219">
        <v>4.2009999999999996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39</v>
      </c>
      <c r="O170" s="91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138</v>
      </c>
      <c r="AT170" s="227" t="s">
        <v>134</v>
      </c>
      <c r="AU170" s="227" t="s">
        <v>84</v>
      </c>
      <c r="AY170" s="17" t="s">
        <v>131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82</v>
      </c>
      <c r="BK170" s="228">
        <f>ROUND(I170*H170,2)</f>
        <v>0</v>
      </c>
      <c r="BL170" s="17" t="s">
        <v>138</v>
      </c>
      <c r="BM170" s="227" t="s">
        <v>192</v>
      </c>
    </row>
    <row r="171" s="12" customFormat="1" ht="22.8" customHeight="1">
      <c r="A171" s="12"/>
      <c r="B171" s="199"/>
      <c r="C171" s="200"/>
      <c r="D171" s="201" t="s">
        <v>73</v>
      </c>
      <c r="E171" s="213" t="s">
        <v>193</v>
      </c>
      <c r="F171" s="213" t="s">
        <v>194</v>
      </c>
      <c r="G171" s="200"/>
      <c r="H171" s="200"/>
      <c r="I171" s="203"/>
      <c r="J171" s="214">
        <f>BK171</f>
        <v>0</v>
      </c>
      <c r="K171" s="200"/>
      <c r="L171" s="205"/>
      <c r="M171" s="206"/>
      <c r="N171" s="207"/>
      <c r="O171" s="207"/>
      <c r="P171" s="208">
        <f>SUM(P172:P173)</f>
        <v>0</v>
      </c>
      <c r="Q171" s="207"/>
      <c r="R171" s="208">
        <f>SUM(R172:R173)</f>
        <v>0</v>
      </c>
      <c r="S171" s="207"/>
      <c r="T171" s="209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0" t="s">
        <v>82</v>
      </c>
      <c r="AT171" s="211" t="s">
        <v>73</v>
      </c>
      <c r="AU171" s="211" t="s">
        <v>82</v>
      </c>
      <c r="AY171" s="210" t="s">
        <v>131</v>
      </c>
      <c r="BK171" s="212">
        <f>SUM(BK172:BK173)</f>
        <v>0</v>
      </c>
    </row>
    <row r="172" s="2" customFormat="1" ht="24.15" customHeight="1">
      <c r="A172" s="38"/>
      <c r="B172" s="39"/>
      <c r="C172" s="215" t="s">
        <v>195</v>
      </c>
      <c r="D172" s="215" t="s">
        <v>134</v>
      </c>
      <c r="E172" s="216" t="s">
        <v>196</v>
      </c>
      <c r="F172" s="217" t="s">
        <v>197</v>
      </c>
      <c r="G172" s="218" t="s">
        <v>176</v>
      </c>
      <c r="H172" s="219">
        <v>0.089999999999999997</v>
      </c>
      <c r="I172" s="220"/>
      <c r="J172" s="221">
        <f>ROUND(I172*H172,2)</f>
        <v>0</v>
      </c>
      <c r="K172" s="222"/>
      <c r="L172" s="44"/>
      <c r="M172" s="223" t="s">
        <v>1</v>
      </c>
      <c r="N172" s="224" t="s">
        <v>39</v>
      </c>
      <c r="O172" s="91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138</v>
      </c>
      <c r="AT172" s="227" t="s">
        <v>134</v>
      </c>
      <c r="AU172" s="227" t="s">
        <v>84</v>
      </c>
      <c r="AY172" s="17" t="s">
        <v>131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82</v>
      </c>
      <c r="BK172" s="228">
        <f>ROUND(I172*H172,2)</f>
        <v>0</v>
      </c>
      <c r="BL172" s="17" t="s">
        <v>138</v>
      </c>
      <c r="BM172" s="227" t="s">
        <v>198</v>
      </c>
    </row>
    <row r="173" s="2" customFormat="1" ht="24.15" customHeight="1">
      <c r="A173" s="38"/>
      <c r="B173" s="39"/>
      <c r="C173" s="215" t="s">
        <v>199</v>
      </c>
      <c r="D173" s="215" t="s">
        <v>134</v>
      </c>
      <c r="E173" s="216" t="s">
        <v>200</v>
      </c>
      <c r="F173" s="217" t="s">
        <v>201</v>
      </c>
      <c r="G173" s="218" t="s">
        <v>176</v>
      </c>
      <c r="H173" s="219">
        <v>0.089999999999999997</v>
      </c>
      <c r="I173" s="220"/>
      <c r="J173" s="221">
        <f>ROUND(I173*H173,2)</f>
        <v>0</v>
      </c>
      <c r="K173" s="222"/>
      <c r="L173" s="44"/>
      <c r="M173" s="223" t="s">
        <v>1</v>
      </c>
      <c r="N173" s="224" t="s">
        <v>39</v>
      </c>
      <c r="O173" s="91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138</v>
      </c>
      <c r="AT173" s="227" t="s">
        <v>134</v>
      </c>
      <c r="AU173" s="227" t="s">
        <v>84</v>
      </c>
      <c r="AY173" s="17" t="s">
        <v>131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82</v>
      </c>
      <c r="BK173" s="228">
        <f>ROUND(I173*H173,2)</f>
        <v>0</v>
      </c>
      <c r="BL173" s="17" t="s">
        <v>138</v>
      </c>
      <c r="BM173" s="227" t="s">
        <v>202</v>
      </c>
    </row>
    <row r="174" s="12" customFormat="1" ht="25.92" customHeight="1">
      <c r="A174" s="12"/>
      <c r="B174" s="199"/>
      <c r="C174" s="200"/>
      <c r="D174" s="201" t="s">
        <v>73</v>
      </c>
      <c r="E174" s="202" t="s">
        <v>203</v>
      </c>
      <c r="F174" s="202" t="s">
        <v>204</v>
      </c>
      <c r="G174" s="200"/>
      <c r="H174" s="200"/>
      <c r="I174" s="203"/>
      <c r="J174" s="204">
        <f>BK174</f>
        <v>0</v>
      </c>
      <c r="K174" s="200"/>
      <c r="L174" s="205"/>
      <c r="M174" s="206"/>
      <c r="N174" s="207"/>
      <c r="O174" s="207"/>
      <c r="P174" s="208">
        <f>P175+P177+P195+P198+P211+P233+P235+P253+P286+P321+P393+P402+P422</f>
        <v>0</v>
      </c>
      <c r="Q174" s="207"/>
      <c r="R174" s="208">
        <f>R175+R177+R195+R198+R211+R233+R235+R253+R286+R321+R393+R402+R422</f>
        <v>3.9177786971020003</v>
      </c>
      <c r="S174" s="207"/>
      <c r="T174" s="209">
        <f>T175+T177+T195+T198+T211+T233+T235+T253+T286+T321+T393+T402+T422</f>
        <v>3.4716796899999998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0" t="s">
        <v>84</v>
      </c>
      <c r="AT174" s="211" t="s">
        <v>73</v>
      </c>
      <c r="AU174" s="211" t="s">
        <v>74</v>
      </c>
      <c r="AY174" s="210" t="s">
        <v>131</v>
      </c>
      <c r="BK174" s="212">
        <f>BK175+BK177+BK195+BK198+BK211+BK233+BK235+BK253+BK286+BK321+BK393+BK402+BK422</f>
        <v>0</v>
      </c>
    </row>
    <row r="175" s="12" customFormat="1" ht="22.8" customHeight="1">
      <c r="A175" s="12"/>
      <c r="B175" s="199"/>
      <c r="C175" s="200"/>
      <c r="D175" s="201" t="s">
        <v>73</v>
      </c>
      <c r="E175" s="213" t="s">
        <v>205</v>
      </c>
      <c r="F175" s="213" t="s">
        <v>206</v>
      </c>
      <c r="G175" s="200"/>
      <c r="H175" s="200"/>
      <c r="I175" s="203"/>
      <c r="J175" s="214">
        <f>BK175</f>
        <v>0</v>
      </c>
      <c r="K175" s="200"/>
      <c r="L175" s="205"/>
      <c r="M175" s="206"/>
      <c r="N175" s="207"/>
      <c r="O175" s="207"/>
      <c r="P175" s="208">
        <f>P176</f>
        <v>0</v>
      </c>
      <c r="Q175" s="207"/>
      <c r="R175" s="208">
        <f>R176</f>
        <v>0</v>
      </c>
      <c r="S175" s="207"/>
      <c r="T175" s="209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0" t="s">
        <v>84</v>
      </c>
      <c r="AT175" s="211" t="s">
        <v>73</v>
      </c>
      <c r="AU175" s="211" t="s">
        <v>82</v>
      </c>
      <c r="AY175" s="210" t="s">
        <v>131</v>
      </c>
      <c r="BK175" s="212">
        <f>BK176</f>
        <v>0</v>
      </c>
    </row>
    <row r="176" s="2" customFormat="1" ht="24.15" customHeight="1">
      <c r="A176" s="38"/>
      <c r="B176" s="39"/>
      <c r="C176" s="215" t="s">
        <v>8</v>
      </c>
      <c r="D176" s="215" t="s">
        <v>134</v>
      </c>
      <c r="E176" s="216" t="s">
        <v>207</v>
      </c>
      <c r="F176" s="217" t="s">
        <v>208</v>
      </c>
      <c r="G176" s="218" t="s">
        <v>209</v>
      </c>
      <c r="H176" s="219">
        <v>2</v>
      </c>
      <c r="I176" s="220"/>
      <c r="J176" s="221">
        <f>ROUND(I176*H176,2)</f>
        <v>0</v>
      </c>
      <c r="K176" s="222"/>
      <c r="L176" s="44"/>
      <c r="M176" s="223" t="s">
        <v>1</v>
      </c>
      <c r="N176" s="224" t="s">
        <v>39</v>
      </c>
      <c r="O176" s="91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210</v>
      </c>
      <c r="AT176" s="227" t="s">
        <v>134</v>
      </c>
      <c r="AU176" s="227" t="s">
        <v>84</v>
      </c>
      <c r="AY176" s="17" t="s">
        <v>131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82</v>
      </c>
      <c r="BK176" s="228">
        <f>ROUND(I176*H176,2)</f>
        <v>0</v>
      </c>
      <c r="BL176" s="17" t="s">
        <v>210</v>
      </c>
      <c r="BM176" s="227" t="s">
        <v>211</v>
      </c>
    </row>
    <row r="177" s="12" customFormat="1" ht="22.8" customHeight="1">
      <c r="A177" s="12"/>
      <c r="B177" s="199"/>
      <c r="C177" s="200"/>
      <c r="D177" s="201" t="s">
        <v>73</v>
      </c>
      <c r="E177" s="213" t="s">
        <v>212</v>
      </c>
      <c r="F177" s="213" t="s">
        <v>213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SUM(P178:P194)</f>
        <v>0</v>
      </c>
      <c r="Q177" s="207"/>
      <c r="R177" s="208">
        <f>SUM(R178:R194)</f>
        <v>0.013018149499999999</v>
      </c>
      <c r="S177" s="207"/>
      <c r="T177" s="209">
        <f>SUM(T178:T194)</f>
        <v>0.01771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84</v>
      </c>
      <c r="AT177" s="211" t="s">
        <v>73</v>
      </c>
      <c r="AU177" s="211" t="s">
        <v>82</v>
      </c>
      <c r="AY177" s="210" t="s">
        <v>131</v>
      </c>
      <c r="BK177" s="212">
        <f>SUM(BK178:BK194)</f>
        <v>0</v>
      </c>
    </row>
    <row r="178" s="2" customFormat="1" ht="16.5" customHeight="1">
      <c r="A178" s="38"/>
      <c r="B178" s="39"/>
      <c r="C178" s="215" t="s">
        <v>214</v>
      </c>
      <c r="D178" s="215" t="s">
        <v>134</v>
      </c>
      <c r="E178" s="216" t="s">
        <v>215</v>
      </c>
      <c r="F178" s="217" t="s">
        <v>216</v>
      </c>
      <c r="G178" s="218" t="s">
        <v>217</v>
      </c>
      <c r="H178" s="219">
        <v>1</v>
      </c>
      <c r="I178" s="220"/>
      <c r="J178" s="221">
        <f>ROUND(I178*H178,2)</f>
        <v>0</v>
      </c>
      <c r="K178" s="222"/>
      <c r="L178" s="44"/>
      <c r="M178" s="223" t="s">
        <v>1</v>
      </c>
      <c r="N178" s="224" t="s">
        <v>39</v>
      </c>
      <c r="O178" s="91"/>
      <c r="P178" s="225">
        <f>O178*H178</f>
        <v>0</v>
      </c>
      <c r="Q178" s="225">
        <v>0</v>
      </c>
      <c r="R178" s="225">
        <f>Q178*H178</f>
        <v>0</v>
      </c>
      <c r="S178" s="225">
        <v>0.014930000000000001</v>
      </c>
      <c r="T178" s="226">
        <f>S178*H178</f>
        <v>0.014930000000000001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210</v>
      </c>
      <c r="AT178" s="227" t="s">
        <v>134</v>
      </c>
      <c r="AU178" s="227" t="s">
        <v>84</v>
      </c>
      <c r="AY178" s="17" t="s">
        <v>131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82</v>
      </c>
      <c r="BK178" s="228">
        <f>ROUND(I178*H178,2)</f>
        <v>0</v>
      </c>
      <c r="BL178" s="17" t="s">
        <v>210</v>
      </c>
      <c r="BM178" s="227" t="s">
        <v>218</v>
      </c>
    </row>
    <row r="179" s="2" customFormat="1" ht="24.15" customHeight="1">
      <c r="A179" s="38"/>
      <c r="B179" s="39"/>
      <c r="C179" s="215" t="s">
        <v>219</v>
      </c>
      <c r="D179" s="215" t="s">
        <v>134</v>
      </c>
      <c r="E179" s="216" t="s">
        <v>220</v>
      </c>
      <c r="F179" s="217" t="s">
        <v>221</v>
      </c>
      <c r="G179" s="218" t="s">
        <v>217</v>
      </c>
      <c r="H179" s="219">
        <v>1</v>
      </c>
      <c r="I179" s="220"/>
      <c r="J179" s="221">
        <f>ROUND(I179*H179,2)</f>
        <v>0</v>
      </c>
      <c r="K179" s="222"/>
      <c r="L179" s="44"/>
      <c r="M179" s="223" t="s">
        <v>1</v>
      </c>
      <c r="N179" s="224" t="s">
        <v>39</v>
      </c>
      <c r="O179" s="91"/>
      <c r="P179" s="225">
        <f>O179*H179</f>
        <v>0</v>
      </c>
      <c r="Q179" s="225">
        <v>0.00065786000000000002</v>
      </c>
      <c r="R179" s="225">
        <f>Q179*H179</f>
        <v>0.00065786000000000002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210</v>
      </c>
      <c r="AT179" s="227" t="s">
        <v>134</v>
      </c>
      <c r="AU179" s="227" t="s">
        <v>84</v>
      </c>
      <c r="AY179" s="17" t="s">
        <v>131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82</v>
      </c>
      <c r="BK179" s="228">
        <f>ROUND(I179*H179,2)</f>
        <v>0</v>
      </c>
      <c r="BL179" s="17" t="s">
        <v>210</v>
      </c>
      <c r="BM179" s="227" t="s">
        <v>222</v>
      </c>
    </row>
    <row r="180" s="13" customFormat="1">
      <c r="A180" s="13"/>
      <c r="B180" s="229"/>
      <c r="C180" s="230"/>
      <c r="D180" s="231" t="s">
        <v>140</v>
      </c>
      <c r="E180" s="232" t="s">
        <v>1</v>
      </c>
      <c r="F180" s="233" t="s">
        <v>223</v>
      </c>
      <c r="G180" s="230"/>
      <c r="H180" s="232" t="s">
        <v>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140</v>
      </c>
      <c r="AU180" s="239" t="s">
        <v>84</v>
      </c>
      <c r="AV180" s="13" t="s">
        <v>82</v>
      </c>
      <c r="AW180" s="13" t="s">
        <v>32</v>
      </c>
      <c r="AX180" s="13" t="s">
        <v>74</v>
      </c>
      <c r="AY180" s="239" t="s">
        <v>131</v>
      </c>
    </row>
    <row r="181" s="14" customFormat="1">
      <c r="A181" s="14"/>
      <c r="B181" s="240"/>
      <c r="C181" s="241"/>
      <c r="D181" s="231" t="s">
        <v>140</v>
      </c>
      <c r="E181" s="242" t="s">
        <v>1</v>
      </c>
      <c r="F181" s="243" t="s">
        <v>82</v>
      </c>
      <c r="G181" s="241"/>
      <c r="H181" s="244">
        <v>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140</v>
      </c>
      <c r="AU181" s="250" t="s">
        <v>84</v>
      </c>
      <c r="AV181" s="14" t="s">
        <v>84</v>
      </c>
      <c r="AW181" s="14" t="s">
        <v>32</v>
      </c>
      <c r="AX181" s="14" t="s">
        <v>82</v>
      </c>
      <c r="AY181" s="250" t="s">
        <v>131</v>
      </c>
    </row>
    <row r="182" s="2" customFormat="1" ht="24.15" customHeight="1">
      <c r="A182" s="38"/>
      <c r="B182" s="39"/>
      <c r="C182" s="262" t="s">
        <v>224</v>
      </c>
      <c r="D182" s="262" t="s">
        <v>225</v>
      </c>
      <c r="E182" s="263" t="s">
        <v>226</v>
      </c>
      <c r="F182" s="264" t="s">
        <v>227</v>
      </c>
      <c r="G182" s="265" t="s">
        <v>209</v>
      </c>
      <c r="H182" s="266">
        <v>1</v>
      </c>
      <c r="I182" s="267"/>
      <c r="J182" s="268">
        <f>ROUND(I182*H182,2)</f>
        <v>0</v>
      </c>
      <c r="K182" s="269"/>
      <c r="L182" s="270"/>
      <c r="M182" s="271" t="s">
        <v>1</v>
      </c>
      <c r="N182" s="272" t="s">
        <v>39</v>
      </c>
      <c r="O182" s="91"/>
      <c r="P182" s="225">
        <f>O182*H182</f>
        <v>0</v>
      </c>
      <c r="Q182" s="225">
        <v>0.01</v>
      </c>
      <c r="R182" s="225">
        <f>Q182*H182</f>
        <v>0.01</v>
      </c>
      <c r="S182" s="225">
        <v>0</v>
      </c>
      <c r="T182" s="22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7" t="s">
        <v>228</v>
      </c>
      <c r="AT182" s="227" t="s">
        <v>225</v>
      </c>
      <c r="AU182" s="227" t="s">
        <v>84</v>
      </c>
      <c r="AY182" s="17" t="s">
        <v>131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82</v>
      </c>
      <c r="BK182" s="228">
        <f>ROUND(I182*H182,2)</f>
        <v>0</v>
      </c>
      <c r="BL182" s="17" t="s">
        <v>210</v>
      </c>
      <c r="BM182" s="227" t="s">
        <v>229</v>
      </c>
    </row>
    <row r="183" s="2" customFormat="1" ht="16.5" customHeight="1">
      <c r="A183" s="38"/>
      <c r="B183" s="39"/>
      <c r="C183" s="215" t="s">
        <v>210</v>
      </c>
      <c r="D183" s="215" t="s">
        <v>134</v>
      </c>
      <c r="E183" s="216" t="s">
        <v>230</v>
      </c>
      <c r="F183" s="217" t="s">
        <v>231</v>
      </c>
      <c r="G183" s="218" t="s">
        <v>217</v>
      </c>
      <c r="H183" s="219">
        <v>1</v>
      </c>
      <c r="I183" s="220"/>
      <c r="J183" s="221">
        <f>ROUND(I183*H183,2)</f>
        <v>0</v>
      </c>
      <c r="K183" s="222"/>
      <c r="L183" s="44"/>
      <c r="M183" s="223" t="s">
        <v>1</v>
      </c>
      <c r="N183" s="224" t="s">
        <v>39</v>
      </c>
      <c r="O183" s="91"/>
      <c r="P183" s="225">
        <f>O183*H183</f>
        <v>0</v>
      </c>
      <c r="Q183" s="225">
        <v>0</v>
      </c>
      <c r="R183" s="225">
        <f>Q183*H183</f>
        <v>0</v>
      </c>
      <c r="S183" s="225">
        <v>0.00156</v>
      </c>
      <c r="T183" s="226">
        <f>S183*H183</f>
        <v>0.00156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210</v>
      </c>
      <c r="AT183" s="227" t="s">
        <v>134</v>
      </c>
      <c r="AU183" s="227" t="s">
        <v>84</v>
      </c>
      <c r="AY183" s="17" t="s">
        <v>131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82</v>
      </c>
      <c r="BK183" s="228">
        <f>ROUND(I183*H183,2)</f>
        <v>0</v>
      </c>
      <c r="BL183" s="17" t="s">
        <v>210</v>
      </c>
      <c r="BM183" s="227" t="s">
        <v>232</v>
      </c>
    </row>
    <row r="184" s="13" customFormat="1">
      <c r="A184" s="13"/>
      <c r="B184" s="229"/>
      <c r="C184" s="230"/>
      <c r="D184" s="231" t="s">
        <v>140</v>
      </c>
      <c r="E184" s="232" t="s">
        <v>1</v>
      </c>
      <c r="F184" s="233" t="s">
        <v>233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140</v>
      </c>
      <c r="AU184" s="239" t="s">
        <v>84</v>
      </c>
      <c r="AV184" s="13" t="s">
        <v>82</v>
      </c>
      <c r="AW184" s="13" t="s">
        <v>32</v>
      </c>
      <c r="AX184" s="13" t="s">
        <v>74</v>
      </c>
      <c r="AY184" s="239" t="s">
        <v>131</v>
      </c>
    </row>
    <row r="185" s="14" customFormat="1">
      <c r="A185" s="14"/>
      <c r="B185" s="240"/>
      <c r="C185" s="241"/>
      <c r="D185" s="231" t="s">
        <v>140</v>
      </c>
      <c r="E185" s="242" t="s">
        <v>1</v>
      </c>
      <c r="F185" s="243" t="s">
        <v>82</v>
      </c>
      <c r="G185" s="241"/>
      <c r="H185" s="244">
        <v>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140</v>
      </c>
      <c r="AU185" s="250" t="s">
        <v>84</v>
      </c>
      <c r="AV185" s="14" t="s">
        <v>84</v>
      </c>
      <c r="AW185" s="14" t="s">
        <v>32</v>
      </c>
      <c r="AX185" s="14" t="s">
        <v>82</v>
      </c>
      <c r="AY185" s="250" t="s">
        <v>131</v>
      </c>
    </row>
    <row r="186" s="2" customFormat="1" ht="21.75" customHeight="1">
      <c r="A186" s="38"/>
      <c r="B186" s="39"/>
      <c r="C186" s="215" t="s">
        <v>234</v>
      </c>
      <c r="D186" s="215" t="s">
        <v>134</v>
      </c>
      <c r="E186" s="216" t="s">
        <v>235</v>
      </c>
      <c r="F186" s="217" t="s">
        <v>236</v>
      </c>
      <c r="G186" s="218" t="s">
        <v>209</v>
      </c>
      <c r="H186" s="219">
        <v>1</v>
      </c>
      <c r="I186" s="220"/>
      <c r="J186" s="221">
        <f>ROUND(I186*H186,2)</f>
        <v>0</v>
      </c>
      <c r="K186" s="222"/>
      <c r="L186" s="44"/>
      <c r="M186" s="223" t="s">
        <v>1</v>
      </c>
      <c r="N186" s="224" t="s">
        <v>39</v>
      </c>
      <c r="O186" s="91"/>
      <c r="P186" s="225">
        <f>O186*H186</f>
        <v>0</v>
      </c>
      <c r="Q186" s="225">
        <v>0.00015914</v>
      </c>
      <c r="R186" s="225">
        <f>Q186*H186</f>
        <v>0.00015914</v>
      </c>
      <c r="S186" s="225">
        <v>0</v>
      </c>
      <c r="T186" s="22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7" t="s">
        <v>210</v>
      </c>
      <c r="AT186" s="227" t="s">
        <v>134</v>
      </c>
      <c r="AU186" s="227" t="s">
        <v>84</v>
      </c>
      <c r="AY186" s="17" t="s">
        <v>131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82</v>
      </c>
      <c r="BK186" s="228">
        <f>ROUND(I186*H186,2)</f>
        <v>0</v>
      </c>
      <c r="BL186" s="17" t="s">
        <v>210</v>
      </c>
      <c r="BM186" s="227" t="s">
        <v>237</v>
      </c>
    </row>
    <row r="187" s="2" customFormat="1" ht="24.15" customHeight="1">
      <c r="A187" s="38"/>
      <c r="B187" s="39"/>
      <c r="C187" s="262" t="s">
        <v>238</v>
      </c>
      <c r="D187" s="262" t="s">
        <v>225</v>
      </c>
      <c r="E187" s="263" t="s">
        <v>239</v>
      </c>
      <c r="F187" s="264" t="s">
        <v>240</v>
      </c>
      <c r="G187" s="265" t="s">
        <v>209</v>
      </c>
      <c r="H187" s="266">
        <v>1</v>
      </c>
      <c r="I187" s="267"/>
      <c r="J187" s="268">
        <f>ROUND(I187*H187,2)</f>
        <v>0</v>
      </c>
      <c r="K187" s="269"/>
      <c r="L187" s="270"/>
      <c r="M187" s="271" t="s">
        <v>1</v>
      </c>
      <c r="N187" s="272" t="s">
        <v>39</v>
      </c>
      <c r="O187" s="91"/>
      <c r="P187" s="225">
        <f>O187*H187</f>
        <v>0</v>
      </c>
      <c r="Q187" s="225">
        <v>0.0018</v>
      </c>
      <c r="R187" s="225">
        <f>Q187*H187</f>
        <v>0.0018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228</v>
      </c>
      <c r="AT187" s="227" t="s">
        <v>225</v>
      </c>
      <c r="AU187" s="227" t="s">
        <v>84</v>
      </c>
      <c r="AY187" s="17" t="s">
        <v>131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82</v>
      </c>
      <c r="BK187" s="228">
        <f>ROUND(I187*H187,2)</f>
        <v>0</v>
      </c>
      <c r="BL187" s="17" t="s">
        <v>210</v>
      </c>
      <c r="BM187" s="227" t="s">
        <v>241</v>
      </c>
    </row>
    <row r="188" s="2" customFormat="1" ht="16.5" customHeight="1">
      <c r="A188" s="38"/>
      <c r="B188" s="39"/>
      <c r="C188" s="215" t="s">
        <v>242</v>
      </c>
      <c r="D188" s="215" t="s">
        <v>134</v>
      </c>
      <c r="E188" s="216" t="s">
        <v>243</v>
      </c>
      <c r="F188" s="217" t="s">
        <v>244</v>
      </c>
      <c r="G188" s="218" t="s">
        <v>209</v>
      </c>
      <c r="H188" s="219">
        <v>1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39</v>
      </c>
      <c r="O188" s="91"/>
      <c r="P188" s="225">
        <f>O188*H188</f>
        <v>0</v>
      </c>
      <c r="Q188" s="225">
        <v>0</v>
      </c>
      <c r="R188" s="225">
        <f>Q188*H188</f>
        <v>0</v>
      </c>
      <c r="S188" s="225">
        <v>0.00122</v>
      </c>
      <c r="T188" s="226">
        <f>S188*H188</f>
        <v>0.00122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210</v>
      </c>
      <c r="AT188" s="227" t="s">
        <v>134</v>
      </c>
      <c r="AU188" s="227" t="s">
        <v>84</v>
      </c>
      <c r="AY188" s="17" t="s">
        <v>131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82</v>
      </c>
      <c r="BK188" s="228">
        <f>ROUND(I188*H188,2)</f>
        <v>0</v>
      </c>
      <c r="BL188" s="17" t="s">
        <v>210</v>
      </c>
      <c r="BM188" s="227" t="s">
        <v>245</v>
      </c>
    </row>
    <row r="189" s="13" customFormat="1">
      <c r="A189" s="13"/>
      <c r="B189" s="229"/>
      <c r="C189" s="230"/>
      <c r="D189" s="231" t="s">
        <v>140</v>
      </c>
      <c r="E189" s="232" t="s">
        <v>1</v>
      </c>
      <c r="F189" s="233" t="s">
        <v>233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140</v>
      </c>
      <c r="AU189" s="239" t="s">
        <v>84</v>
      </c>
      <c r="AV189" s="13" t="s">
        <v>82</v>
      </c>
      <c r="AW189" s="13" t="s">
        <v>32</v>
      </c>
      <c r="AX189" s="13" t="s">
        <v>74</v>
      </c>
      <c r="AY189" s="239" t="s">
        <v>131</v>
      </c>
    </row>
    <row r="190" s="14" customFormat="1">
      <c r="A190" s="14"/>
      <c r="B190" s="240"/>
      <c r="C190" s="241"/>
      <c r="D190" s="231" t="s">
        <v>140</v>
      </c>
      <c r="E190" s="242" t="s">
        <v>1</v>
      </c>
      <c r="F190" s="243" t="s">
        <v>82</v>
      </c>
      <c r="G190" s="241"/>
      <c r="H190" s="244">
        <v>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140</v>
      </c>
      <c r="AU190" s="250" t="s">
        <v>84</v>
      </c>
      <c r="AV190" s="14" t="s">
        <v>84</v>
      </c>
      <c r="AW190" s="14" t="s">
        <v>32</v>
      </c>
      <c r="AX190" s="14" t="s">
        <v>82</v>
      </c>
      <c r="AY190" s="250" t="s">
        <v>131</v>
      </c>
    </row>
    <row r="191" s="2" customFormat="1" ht="24.15" customHeight="1">
      <c r="A191" s="38"/>
      <c r="B191" s="39"/>
      <c r="C191" s="215" t="s">
        <v>246</v>
      </c>
      <c r="D191" s="215" t="s">
        <v>134</v>
      </c>
      <c r="E191" s="216" t="s">
        <v>247</v>
      </c>
      <c r="F191" s="217" t="s">
        <v>248</v>
      </c>
      <c r="G191" s="218" t="s">
        <v>209</v>
      </c>
      <c r="H191" s="219">
        <v>1</v>
      </c>
      <c r="I191" s="220"/>
      <c r="J191" s="221">
        <f>ROUND(I191*H191,2)</f>
        <v>0</v>
      </c>
      <c r="K191" s="222"/>
      <c r="L191" s="44"/>
      <c r="M191" s="223" t="s">
        <v>1</v>
      </c>
      <c r="N191" s="224" t="s">
        <v>39</v>
      </c>
      <c r="O191" s="91"/>
      <c r="P191" s="225">
        <f>O191*H191</f>
        <v>0</v>
      </c>
      <c r="Q191" s="225">
        <v>0.00017114950000000001</v>
      </c>
      <c r="R191" s="225">
        <f>Q191*H191</f>
        <v>0.00017114950000000001</v>
      </c>
      <c r="S191" s="225">
        <v>0</v>
      </c>
      <c r="T191" s="22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7" t="s">
        <v>210</v>
      </c>
      <c r="AT191" s="227" t="s">
        <v>134</v>
      </c>
      <c r="AU191" s="227" t="s">
        <v>84</v>
      </c>
      <c r="AY191" s="17" t="s">
        <v>131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7" t="s">
        <v>82</v>
      </c>
      <c r="BK191" s="228">
        <f>ROUND(I191*H191,2)</f>
        <v>0</v>
      </c>
      <c r="BL191" s="17" t="s">
        <v>210</v>
      </c>
      <c r="BM191" s="227" t="s">
        <v>249</v>
      </c>
    </row>
    <row r="192" s="2" customFormat="1" ht="21.75" customHeight="1">
      <c r="A192" s="38"/>
      <c r="B192" s="39"/>
      <c r="C192" s="262" t="s">
        <v>7</v>
      </c>
      <c r="D192" s="262" t="s">
        <v>225</v>
      </c>
      <c r="E192" s="263" t="s">
        <v>250</v>
      </c>
      <c r="F192" s="264" t="s">
        <v>251</v>
      </c>
      <c r="G192" s="265" t="s">
        <v>209</v>
      </c>
      <c r="H192" s="266">
        <v>1</v>
      </c>
      <c r="I192" s="267"/>
      <c r="J192" s="268">
        <f>ROUND(I192*H192,2)</f>
        <v>0</v>
      </c>
      <c r="K192" s="269"/>
      <c r="L192" s="270"/>
      <c r="M192" s="271" t="s">
        <v>1</v>
      </c>
      <c r="N192" s="272" t="s">
        <v>39</v>
      </c>
      <c r="O192" s="91"/>
      <c r="P192" s="225">
        <f>O192*H192</f>
        <v>0</v>
      </c>
      <c r="Q192" s="225">
        <v>0.00023000000000000001</v>
      </c>
      <c r="R192" s="225">
        <f>Q192*H192</f>
        <v>0.00023000000000000001</v>
      </c>
      <c r="S192" s="225">
        <v>0</v>
      </c>
      <c r="T192" s="22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7" t="s">
        <v>228</v>
      </c>
      <c r="AT192" s="227" t="s">
        <v>225</v>
      </c>
      <c r="AU192" s="227" t="s">
        <v>84</v>
      </c>
      <c r="AY192" s="17" t="s">
        <v>131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82</v>
      </c>
      <c r="BK192" s="228">
        <f>ROUND(I192*H192,2)</f>
        <v>0</v>
      </c>
      <c r="BL192" s="17" t="s">
        <v>210</v>
      </c>
      <c r="BM192" s="227" t="s">
        <v>252</v>
      </c>
    </row>
    <row r="193" s="2" customFormat="1" ht="24.15" customHeight="1">
      <c r="A193" s="38"/>
      <c r="B193" s="39"/>
      <c r="C193" s="215" t="s">
        <v>253</v>
      </c>
      <c r="D193" s="215" t="s">
        <v>134</v>
      </c>
      <c r="E193" s="216" t="s">
        <v>254</v>
      </c>
      <c r="F193" s="217" t="s">
        <v>255</v>
      </c>
      <c r="G193" s="218" t="s">
        <v>176</v>
      </c>
      <c r="H193" s="219">
        <v>0.012999999999999999</v>
      </c>
      <c r="I193" s="220"/>
      <c r="J193" s="221">
        <f>ROUND(I193*H193,2)</f>
        <v>0</v>
      </c>
      <c r="K193" s="222"/>
      <c r="L193" s="44"/>
      <c r="M193" s="223" t="s">
        <v>1</v>
      </c>
      <c r="N193" s="224" t="s">
        <v>39</v>
      </c>
      <c r="O193" s="91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210</v>
      </c>
      <c r="AT193" s="227" t="s">
        <v>134</v>
      </c>
      <c r="AU193" s="227" t="s">
        <v>84</v>
      </c>
      <c r="AY193" s="17" t="s">
        <v>131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82</v>
      </c>
      <c r="BK193" s="228">
        <f>ROUND(I193*H193,2)</f>
        <v>0</v>
      </c>
      <c r="BL193" s="17" t="s">
        <v>210</v>
      </c>
      <c r="BM193" s="227" t="s">
        <v>256</v>
      </c>
    </row>
    <row r="194" s="2" customFormat="1" ht="33" customHeight="1">
      <c r="A194" s="38"/>
      <c r="B194" s="39"/>
      <c r="C194" s="215" t="s">
        <v>257</v>
      </c>
      <c r="D194" s="215" t="s">
        <v>134</v>
      </c>
      <c r="E194" s="216" t="s">
        <v>258</v>
      </c>
      <c r="F194" s="217" t="s">
        <v>259</v>
      </c>
      <c r="G194" s="218" t="s">
        <v>176</v>
      </c>
      <c r="H194" s="219">
        <v>0.012999999999999999</v>
      </c>
      <c r="I194" s="220"/>
      <c r="J194" s="221">
        <f>ROUND(I194*H194,2)</f>
        <v>0</v>
      </c>
      <c r="K194" s="222"/>
      <c r="L194" s="44"/>
      <c r="M194" s="223" t="s">
        <v>1</v>
      </c>
      <c r="N194" s="224" t="s">
        <v>39</v>
      </c>
      <c r="O194" s="91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7" t="s">
        <v>210</v>
      </c>
      <c r="AT194" s="227" t="s">
        <v>134</v>
      </c>
      <c r="AU194" s="227" t="s">
        <v>84</v>
      </c>
      <c r="AY194" s="17" t="s">
        <v>131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7" t="s">
        <v>82</v>
      </c>
      <c r="BK194" s="228">
        <f>ROUND(I194*H194,2)</f>
        <v>0</v>
      </c>
      <c r="BL194" s="17" t="s">
        <v>210</v>
      </c>
      <c r="BM194" s="227" t="s">
        <v>260</v>
      </c>
    </row>
    <row r="195" s="12" customFormat="1" ht="22.8" customHeight="1">
      <c r="A195" s="12"/>
      <c r="B195" s="199"/>
      <c r="C195" s="200"/>
      <c r="D195" s="201" t="s">
        <v>73</v>
      </c>
      <c r="E195" s="213" t="s">
        <v>261</v>
      </c>
      <c r="F195" s="213" t="s">
        <v>262</v>
      </c>
      <c r="G195" s="200"/>
      <c r="H195" s="200"/>
      <c r="I195" s="203"/>
      <c r="J195" s="214">
        <f>BK195</f>
        <v>0</v>
      </c>
      <c r="K195" s="200"/>
      <c r="L195" s="205"/>
      <c r="M195" s="206"/>
      <c r="N195" s="207"/>
      <c r="O195" s="207"/>
      <c r="P195" s="208">
        <f>SUM(P196:P197)</f>
        <v>0</v>
      </c>
      <c r="Q195" s="207"/>
      <c r="R195" s="208">
        <f>SUM(R196:R197)</f>
        <v>0.0013999999999999998</v>
      </c>
      <c r="S195" s="207"/>
      <c r="T195" s="209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0" t="s">
        <v>84</v>
      </c>
      <c r="AT195" s="211" t="s">
        <v>73</v>
      </c>
      <c r="AU195" s="211" t="s">
        <v>82</v>
      </c>
      <c r="AY195" s="210" t="s">
        <v>131</v>
      </c>
      <c r="BK195" s="212">
        <f>SUM(BK196:BK197)</f>
        <v>0</v>
      </c>
    </row>
    <row r="196" s="2" customFormat="1" ht="24.15" customHeight="1">
      <c r="A196" s="38"/>
      <c r="B196" s="39"/>
      <c r="C196" s="215" t="s">
        <v>263</v>
      </c>
      <c r="D196" s="215" t="s">
        <v>134</v>
      </c>
      <c r="E196" s="216" t="s">
        <v>264</v>
      </c>
      <c r="F196" s="217" t="s">
        <v>265</v>
      </c>
      <c r="G196" s="218" t="s">
        <v>209</v>
      </c>
      <c r="H196" s="219">
        <v>10</v>
      </c>
      <c r="I196" s="220"/>
      <c r="J196" s="221">
        <f>ROUND(I196*H196,2)</f>
        <v>0</v>
      </c>
      <c r="K196" s="222"/>
      <c r="L196" s="44"/>
      <c r="M196" s="223" t="s">
        <v>1</v>
      </c>
      <c r="N196" s="224" t="s">
        <v>39</v>
      </c>
      <c r="O196" s="91"/>
      <c r="P196" s="225">
        <f>O196*H196</f>
        <v>0</v>
      </c>
      <c r="Q196" s="225">
        <v>0.00013999999999999999</v>
      </c>
      <c r="R196" s="225">
        <f>Q196*H196</f>
        <v>0.0013999999999999998</v>
      </c>
      <c r="S196" s="225">
        <v>0</v>
      </c>
      <c r="T196" s="22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210</v>
      </c>
      <c r="AT196" s="227" t="s">
        <v>134</v>
      </c>
      <c r="AU196" s="227" t="s">
        <v>84</v>
      </c>
      <c r="AY196" s="17" t="s">
        <v>131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82</v>
      </c>
      <c r="BK196" s="228">
        <f>ROUND(I196*H196,2)</f>
        <v>0</v>
      </c>
      <c r="BL196" s="17" t="s">
        <v>210</v>
      </c>
      <c r="BM196" s="227" t="s">
        <v>266</v>
      </c>
    </row>
    <row r="197" s="14" customFormat="1">
      <c r="A197" s="14"/>
      <c r="B197" s="240"/>
      <c r="C197" s="241"/>
      <c r="D197" s="231" t="s">
        <v>140</v>
      </c>
      <c r="E197" s="242" t="s">
        <v>1</v>
      </c>
      <c r="F197" s="243" t="s">
        <v>267</v>
      </c>
      <c r="G197" s="241"/>
      <c r="H197" s="244">
        <v>10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140</v>
      </c>
      <c r="AU197" s="250" t="s">
        <v>84</v>
      </c>
      <c r="AV197" s="14" t="s">
        <v>84</v>
      </c>
      <c r="AW197" s="14" t="s">
        <v>32</v>
      </c>
      <c r="AX197" s="14" t="s">
        <v>82</v>
      </c>
      <c r="AY197" s="250" t="s">
        <v>131</v>
      </c>
    </row>
    <row r="198" s="12" customFormat="1" ht="22.8" customHeight="1">
      <c r="A198" s="12"/>
      <c r="B198" s="199"/>
      <c r="C198" s="200"/>
      <c r="D198" s="201" t="s">
        <v>73</v>
      </c>
      <c r="E198" s="213" t="s">
        <v>268</v>
      </c>
      <c r="F198" s="213" t="s">
        <v>269</v>
      </c>
      <c r="G198" s="200"/>
      <c r="H198" s="200"/>
      <c r="I198" s="203"/>
      <c r="J198" s="214">
        <f>BK198</f>
        <v>0</v>
      </c>
      <c r="K198" s="200"/>
      <c r="L198" s="205"/>
      <c r="M198" s="206"/>
      <c r="N198" s="207"/>
      <c r="O198" s="207"/>
      <c r="P198" s="208">
        <f>SUM(P199:P210)</f>
        <v>0</v>
      </c>
      <c r="Q198" s="207"/>
      <c r="R198" s="208">
        <f>SUM(R199:R210)</f>
        <v>0</v>
      </c>
      <c r="S198" s="207"/>
      <c r="T198" s="209">
        <f>SUM(T199:T210)</f>
        <v>0.89964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0" t="s">
        <v>84</v>
      </c>
      <c r="AT198" s="211" t="s">
        <v>73</v>
      </c>
      <c r="AU198" s="211" t="s">
        <v>82</v>
      </c>
      <c r="AY198" s="210" t="s">
        <v>131</v>
      </c>
      <c r="BK198" s="212">
        <f>SUM(BK199:BK210)</f>
        <v>0</v>
      </c>
    </row>
    <row r="199" s="2" customFormat="1" ht="24.15" customHeight="1">
      <c r="A199" s="38"/>
      <c r="B199" s="39"/>
      <c r="C199" s="215" t="s">
        <v>270</v>
      </c>
      <c r="D199" s="215" t="s">
        <v>134</v>
      </c>
      <c r="E199" s="216" t="s">
        <v>271</v>
      </c>
      <c r="F199" s="217" t="s">
        <v>272</v>
      </c>
      <c r="G199" s="218" t="s">
        <v>209</v>
      </c>
      <c r="H199" s="219">
        <v>10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39</v>
      </c>
      <c r="O199" s="91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210</v>
      </c>
      <c r="AT199" s="227" t="s">
        <v>134</v>
      </c>
      <c r="AU199" s="227" t="s">
        <v>84</v>
      </c>
      <c r="AY199" s="17" t="s">
        <v>131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82</v>
      </c>
      <c r="BK199" s="228">
        <f>ROUND(I199*H199,2)</f>
        <v>0</v>
      </c>
      <c r="BL199" s="17" t="s">
        <v>210</v>
      </c>
      <c r="BM199" s="227" t="s">
        <v>273</v>
      </c>
    </row>
    <row r="200" s="13" customFormat="1">
      <c r="A200" s="13"/>
      <c r="B200" s="229"/>
      <c r="C200" s="230"/>
      <c r="D200" s="231" t="s">
        <v>140</v>
      </c>
      <c r="E200" s="232" t="s">
        <v>1</v>
      </c>
      <c r="F200" s="233" t="s">
        <v>274</v>
      </c>
      <c r="G200" s="230"/>
      <c r="H200" s="232" t="s">
        <v>1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140</v>
      </c>
      <c r="AU200" s="239" t="s">
        <v>84</v>
      </c>
      <c r="AV200" s="13" t="s">
        <v>82</v>
      </c>
      <c r="AW200" s="13" t="s">
        <v>32</v>
      </c>
      <c r="AX200" s="13" t="s">
        <v>74</v>
      </c>
      <c r="AY200" s="239" t="s">
        <v>131</v>
      </c>
    </row>
    <row r="201" s="14" customFormat="1">
      <c r="A201" s="14"/>
      <c r="B201" s="240"/>
      <c r="C201" s="241"/>
      <c r="D201" s="231" t="s">
        <v>140</v>
      </c>
      <c r="E201" s="242" t="s">
        <v>1</v>
      </c>
      <c r="F201" s="243" t="s">
        <v>195</v>
      </c>
      <c r="G201" s="241"/>
      <c r="H201" s="244">
        <v>10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140</v>
      </c>
      <c r="AU201" s="250" t="s">
        <v>84</v>
      </c>
      <c r="AV201" s="14" t="s">
        <v>84</v>
      </c>
      <c r="AW201" s="14" t="s">
        <v>32</v>
      </c>
      <c r="AX201" s="14" t="s">
        <v>82</v>
      </c>
      <c r="AY201" s="250" t="s">
        <v>131</v>
      </c>
    </row>
    <row r="202" s="2" customFormat="1" ht="16.5" customHeight="1">
      <c r="A202" s="38"/>
      <c r="B202" s="39"/>
      <c r="C202" s="215" t="s">
        <v>275</v>
      </c>
      <c r="D202" s="215" t="s">
        <v>134</v>
      </c>
      <c r="E202" s="216" t="s">
        <v>276</v>
      </c>
      <c r="F202" s="217" t="s">
        <v>277</v>
      </c>
      <c r="G202" s="218" t="s">
        <v>147</v>
      </c>
      <c r="H202" s="219">
        <v>37.799999999999997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39</v>
      </c>
      <c r="O202" s="91"/>
      <c r="P202" s="225">
        <f>O202*H202</f>
        <v>0</v>
      </c>
      <c r="Q202" s="225">
        <v>0</v>
      </c>
      <c r="R202" s="225">
        <f>Q202*H202</f>
        <v>0</v>
      </c>
      <c r="S202" s="225">
        <v>0.023800000000000002</v>
      </c>
      <c r="T202" s="226">
        <f>S202*H202</f>
        <v>0.89964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210</v>
      </c>
      <c r="AT202" s="227" t="s">
        <v>134</v>
      </c>
      <c r="AU202" s="227" t="s">
        <v>84</v>
      </c>
      <c r="AY202" s="17" t="s">
        <v>131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82</v>
      </c>
      <c r="BK202" s="228">
        <f>ROUND(I202*H202,2)</f>
        <v>0</v>
      </c>
      <c r="BL202" s="17" t="s">
        <v>210</v>
      </c>
      <c r="BM202" s="227" t="s">
        <v>278</v>
      </c>
    </row>
    <row r="203" s="13" customFormat="1">
      <c r="A203" s="13"/>
      <c r="B203" s="229"/>
      <c r="C203" s="230"/>
      <c r="D203" s="231" t="s">
        <v>140</v>
      </c>
      <c r="E203" s="232" t="s">
        <v>1</v>
      </c>
      <c r="F203" s="233" t="s">
        <v>279</v>
      </c>
      <c r="G203" s="230"/>
      <c r="H203" s="232" t="s">
        <v>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140</v>
      </c>
      <c r="AU203" s="239" t="s">
        <v>84</v>
      </c>
      <c r="AV203" s="13" t="s">
        <v>82</v>
      </c>
      <c r="AW203" s="13" t="s">
        <v>32</v>
      </c>
      <c r="AX203" s="13" t="s">
        <v>74</v>
      </c>
      <c r="AY203" s="239" t="s">
        <v>131</v>
      </c>
    </row>
    <row r="204" s="14" customFormat="1">
      <c r="A204" s="14"/>
      <c r="B204" s="240"/>
      <c r="C204" s="241"/>
      <c r="D204" s="231" t="s">
        <v>140</v>
      </c>
      <c r="E204" s="242" t="s">
        <v>1</v>
      </c>
      <c r="F204" s="243" t="s">
        <v>280</v>
      </c>
      <c r="G204" s="241"/>
      <c r="H204" s="244">
        <v>37.799999999999997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140</v>
      </c>
      <c r="AU204" s="250" t="s">
        <v>84</v>
      </c>
      <c r="AV204" s="14" t="s">
        <v>84</v>
      </c>
      <c r="AW204" s="14" t="s">
        <v>32</v>
      </c>
      <c r="AX204" s="14" t="s">
        <v>82</v>
      </c>
      <c r="AY204" s="250" t="s">
        <v>131</v>
      </c>
    </row>
    <row r="205" s="2" customFormat="1" ht="21.75" customHeight="1">
      <c r="A205" s="38"/>
      <c r="B205" s="39"/>
      <c r="C205" s="215" t="s">
        <v>281</v>
      </c>
      <c r="D205" s="215" t="s">
        <v>134</v>
      </c>
      <c r="E205" s="216" t="s">
        <v>282</v>
      </c>
      <c r="F205" s="217" t="s">
        <v>283</v>
      </c>
      <c r="G205" s="218" t="s">
        <v>147</v>
      </c>
      <c r="H205" s="219">
        <v>37.799999999999997</v>
      </c>
      <c r="I205" s="220"/>
      <c r="J205" s="221">
        <f>ROUND(I205*H205,2)</f>
        <v>0</v>
      </c>
      <c r="K205" s="222"/>
      <c r="L205" s="44"/>
      <c r="M205" s="223" t="s">
        <v>1</v>
      </c>
      <c r="N205" s="224" t="s">
        <v>39</v>
      </c>
      <c r="O205" s="91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210</v>
      </c>
      <c r="AT205" s="227" t="s">
        <v>134</v>
      </c>
      <c r="AU205" s="227" t="s">
        <v>84</v>
      </c>
      <c r="AY205" s="17" t="s">
        <v>131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82</v>
      </c>
      <c r="BK205" s="228">
        <f>ROUND(I205*H205,2)</f>
        <v>0</v>
      </c>
      <c r="BL205" s="17" t="s">
        <v>210</v>
      </c>
      <c r="BM205" s="227" t="s">
        <v>284</v>
      </c>
    </row>
    <row r="206" s="2" customFormat="1" ht="21.75" customHeight="1">
      <c r="A206" s="38"/>
      <c r="B206" s="39"/>
      <c r="C206" s="215" t="s">
        <v>285</v>
      </c>
      <c r="D206" s="215" t="s">
        <v>134</v>
      </c>
      <c r="E206" s="216" t="s">
        <v>286</v>
      </c>
      <c r="F206" s="217" t="s">
        <v>287</v>
      </c>
      <c r="G206" s="218" t="s">
        <v>147</v>
      </c>
      <c r="H206" s="219">
        <v>37.799999999999997</v>
      </c>
      <c r="I206" s="220"/>
      <c r="J206" s="221">
        <f>ROUND(I206*H206,2)</f>
        <v>0</v>
      </c>
      <c r="K206" s="222"/>
      <c r="L206" s="44"/>
      <c r="M206" s="223" t="s">
        <v>1</v>
      </c>
      <c r="N206" s="224" t="s">
        <v>39</v>
      </c>
      <c r="O206" s="91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210</v>
      </c>
      <c r="AT206" s="227" t="s">
        <v>134</v>
      </c>
      <c r="AU206" s="227" t="s">
        <v>84</v>
      </c>
      <c r="AY206" s="17" t="s">
        <v>131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82</v>
      </c>
      <c r="BK206" s="228">
        <f>ROUND(I206*H206,2)</f>
        <v>0</v>
      </c>
      <c r="BL206" s="17" t="s">
        <v>210</v>
      </c>
      <c r="BM206" s="227" t="s">
        <v>288</v>
      </c>
    </row>
    <row r="207" s="2" customFormat="1" ht="16.5" customHeight="1">
      <c r="A207" s="38"/>
      <c r="B207" s="39"/>
      <c r="C207" s="215" t="s">
        <v>289</v>
      </c>
      <c r="D207" s="215" t="s">
        <v>134</v>
      </c>
      <c r="E207" s="216" t="s">
        <v>290</v>
      </c>
      <c r="F207" s="217" t="s">
        <v>291</v>
      </c>
      <c r="G207" s="218" t="s">
        <v>209</v>
      </c>
      <c r="H207" s="219">
        <v>10</v>
      </c>
      <c r="I207" s="220"/>
      <c r="J207" s="221">
        <f>ROUND(I207*H207,2)</f>
        <v>0</v>
      </c>
      <c r="K207" s="222"/>
      <c r="L207" s="44"/>
      <c r="M207" s="223" t="s">
        <v>1</v>
      </c>
      <c r="N207" s="224" t="s">
        <v>39</v>
      </c>
      <c r="O207" s="91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7" t="s">
        <v>210</v>
      </c>
      <c r="AT207" s="227" t="s">
        <v>134</v>
      </c>
      <c r="AU207" s="227" t="s">
        <v>84</v>
      </c>
      <c r="AY207" s="17" t="s">
        <v>131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7" t="s">
        <v>82</v>
      </c>
      <c r="BK207" s="228">
        <f>ROUND(I207*H207,2)</f>
        <v>0</v>
      </c>
      <c r="BL207" s="17" t="s">
        <v>210</v>
      </c>
      <c r="BM207" s="227" t="s">
        <v>292</v>
      </c>
    </row>
    <row r="208" s="2" customFormat="1" ht="16.5" customHeight="1">
      <c r="A208" s="38"/>
      <c r="B208" s="39"/>
      <c r="C208" s="215" t="s">
        <v>293</v>
      </c>
      <c r="D208" s="215" t="s">
        <v>134</v>
      </c>
      <c r="E208" s="216" t="s">
        <v>294</v>
      </c>
      <c r="F208" s="217" t="s">
        <v>295</v>
      </c>
      <c r="G208" s="218" t="s">
        <v>147</v>
      </c>
      <c r="H208" s="219">
        <v>37.799999999999997</v>
      </c>
      <c r="I208" s="220"/>
      <c r="J208" s="221">
        <f>ROUND(I208*H208,2)</f>
        <v>0</v>
      </c>
      <c r="K208" s="222"/>
      <c r="L208" s="44"/>
      <c r="M208" s="223" t="s">
        <v>1</v>
      </c>
      <c r="N208" s="224" t="s">
        <v>39</v>
      </c>
      <c r="O208" s="91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210</v>
      </c>
      <c r="AT208" s="227" t="s">
        <v>134</v>
      </c>
      <c r="AU208" s="227" t="s">
        <v>84</v>
      </c>
      <c r="AY208" s="17" t="s">
        <v>131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82</v>
      </c>
      <c r="BK208" s="228">
        <f>ROUND(I208*H208,2)</f>
        <v>0</v>
      </c>
      <c r="BL208" s="17" t="s">
        <v>210</v>
      </c>
      <c r="BM208" s="227" t="s">
        <v>296</v>
      </c>
    </row>
    <row r="209" s="2" customFormat="1" ht="21.75" customHeight="1">
      <c r="A209" s="38"/>
      <c r="B209" s="39"/>
      <c r="C209" s="215" t="s">
        <v>297</v>
      </c>
      <c r="D209" s="215" t="s">
        <v>134</v>
      </c>
      <c r="E209" s="216" t="s">
        <v>298</v>
      </c>
      <c r="F209" s="217" t="s">
        <v>299</v>
      </c>
      <c r="G209" s="218" t="s">
        <v>147</v>
      </c>
      <c r="H209" s="219">
        <v>37.799999999999997</v>
      </c>
      <c r="I209" s="220"/>
      <c r="J209" s="221">
        <f>ROUND(I209*H209,2)</f>
        <v>0</v>
      </c>
      <c r="K209" s="222"/>
      <c r="L209" s="44"/>
      <c r="M209" s="223" t="s">
        <v>1</v>
      </c>
      <c r="N209" s="224" t="s">
        <v>39</v>
      </c>
      <c r="O209" s="91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210</v>
      </c>
      <c r="AT209" s="227" t="s">
        <v>134</v>
      </c>
      <c r="AU209" s="227" t="s">
        <v>84</v>
      </c>
      <c r="AY209" s="17" t="s">
        <v>131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82</v>
      </c>
      <c r="BK209" s="228">
        <f>ROUND(I209*H209,2)</f>
        <v>0</v>
      </c>
      <c r="BL209" s="17" t="s">
        <v>210</v>
      </c>
      <c r="BM209" s="227" t="s">
        <v>300</v>
      </c>
    </row>
    <row r="210" s="2" customFormat="1" ht="16.5" customHeight="1">
      <c r="A210" s="38"/>
      <c r="B210" s="39"/>
      <c r="C210" s="215" t="s">
        <v>228</v>
      </c>
      <c r="D210" s="215" t="s">
        <v>134</v>
      </c>
      <c r="E210" s="216" t="s">
        <v>301</v>
      </c>
      <c r="F210" s="217" t="s">
        <v>302</v>
      </c>
      <c r="G210" s="218" t="s">
        <v>147</v>
      </c>
      <c r="H210" s="219">
        <v>37.799999999999997</v>
      </c>
      <c r="I210" s="220"/>
      <c r="J210" s="221">
        <f>ROUND(I210*H210,2)</f>
        <v>0</v>
      </c>
      <c r="K210" s="222"/>
      <c r="L210" s="44"/>
      <c r="M210" s="223" t="s">
        <v>1</v>
      </c>
      <c r="N210" s="224" t="s">
        <v>39</v>
      </c>
      <c r="O210" s="91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7" t="s">
        <v>210</v>
      </c>
      <c r="AT210" s="227" t="s">
        <v>134</v>
      </c>
      <c r="AU210" s="227" t="s">
        <v>84</v>
      </c>
      <c r="AY210" s="17" t="s">
        <v>131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82</v>
      </c>
      <c r="BK210" s="228">
        <f>ROUND(I210*H210,2)</f>
        <v>0</v>
      </c>
      <c r="BL210" s="17" t="s">
        <v>210</v>
      </c>
      <c r="BM210" s="227" t="s">
        <v>303</v>
      </c>
    </row>
    <row r="211" s="12" customFormat="1" ht="22.8" customHeight="1">
      <c r="A211" s="12"/>
      <c r="B211" s="199"/>
      <c r="C211" s="200"/>
      <c r="D211" s="201" t="s">
        <v>73</v>
      </c>
      <c r="E211" s="213" t="s">
        <v>304</v>
      </c>
      <c r="F211" s="213" t="s">
        <v>305</v>
      </c>
      <c r="G211" s="200"/>
      <c r="H211" s="200"/>
      <c r="I211" s="203"/>
      <c r="J211" s="214">
        <f>BK211</f>
        <v>0</v>
      </c>
      <c r="K211" s="200"/>
      <c r="L211" s="205"/>
      <c r="M211" s="206"/>
      <c r="N211" s="207"/>
      <c r="O211" s="207"/>
      <c r="P211" s="208">
        <f>SUM(P212:P232)</f>
        <v>0</v>
      </c>
      <c r="Q211" s="207"/>
      <c r="R211" s="208">
        <f>SUM(R212:R232)</f>
        <v>0.00264</v>
      </c>
      <c r="S211" s="207"/>
      <c r="T211" s="209">
        <f>SUM(T212:T232)</f>
        <v>0.012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0" t="s">
        <v>84</v>
      </c>
      <c r="AT211" s="211" t="s">
        <v>73</v>
      </c>
      <c r="AU211" s="211" t="s">
        <v>82</v>
      </c>
      <c r="AY211" s="210" t="s">
        <v>131</v>
      </c>
      <c r="BK211" s="212">
        <f>SUM(BK212:BK232)</f>
        <v>0</v>
      </c>
    </row>
    <row r="212" s="2" customFormat="1" ht="16.5" customHeight="1">
      <c r="A212" s="38"/>
      <c r="B212" s="39"/>
      <c r="C212" s="215" t="s">
        <v>306</v>
      </c>
      <c r="D212" s="215" t="s">
        <v>134</v>
      </c>
      <c r="E212" s="216" t="s">
        <v>307</v>
      </c>
      <c r="F212" s="217" t="s">
        <v>308</v>
      </c>
      <c r="G212" s="218" t="s">
        <v>309</v>
      </c>
      <c r="H212" s="219">
        <v>1</v>
      </c>
      <c r="I212" s="220"/>
      <c r="J212" s="221">
        <f>ROUND(I212*H212,2)</f>
        <v>0</v>
      </c>
      <c r="K212" s="222"/>
      <c r="L212" s="44"/>
      <c r="M212" s="223" t="s">
        <v>1</v>
      </c>
      <c r="N212" s="224" t="s">
        <v>39</v>
      </c>
      <c r="O212" s="91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7" t="s">
        <v>210</v>
      </c>
      <c r="AT212" s="227" t="s">
        <v>134</v>
      </c>
      <c r="AU212" s="227" t="s">
        <v>84</v>
      </c>
      <c r="AY212" s="17" t="s">
        <v>131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7" t="s">
        <v>82</v>
      </c>
      <c r="BK212" s="228">
        <f>ROUND(I212*H212,2)</f>
        <v>0</v>
      </c>
      <c r="BL212" s="17" t="s">
        <v>210</v>
      </c>
      <c r="BM212" s="227" t="s">
        <v>310</v>
      </c>
    </row>
    <row r="213" s="13" customFormat="1">
      <c r="A213" s="13"/>
      <c r="B213" s="229"/>
      <c r="C213" s="230"/>
      <c r="D213" s="231" t="s">
        <v>140</v>
      </c>
      <c r="E213" s="232" t="s">
        <v>1</v>
      </c>
      <c r="F213" s="233" t="s">
        <v>311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140</v>
      </c>
      <c r="AU213" s="239" t="s">
        <v>84</v>
      </c>
      <c r="AV213" s="13" t="s">
        <v>82</v>
      </c>
      <c r="AW213" s="13" t="s">
        <v>32</v>
      </c>
      <c r="AX213" s="13" t="s">
        <v>74</v>
      </c>
      <c r="AY213" s="239" t="s">
        <v>131</v>
      </c>
    </row>
    <row r="214" s="14" customFormat="1">
      <c r="A214" s="14"/>
      <c r="B214" s="240"/>
      <c r="C214" s="241"/>
      <c r="D214" s="231" t="s">
        <v>140</v>
      </c>
      <c r="E214" s="242" t="s">
        <v>1</v>
      </c>
      <c r="F214" s="243" t="s">
        <v>82</v>
      </c>
      <c r="G214" s="241"/>
      <c r="H214" s="244">
        <v>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140</v>
      </c>
      <c r="AU214" s="250" t="s">
        <v>84</v>
      </c>
      <c r="AV214" s="14" t="s">
        <v>84</v>
      </c>
      <c r="AW214" s="14" t="s">
        <v>32</v>
      </c>
      <c r="AX214" s="14" t="s">
        <v>82</v>
      </c>
      <c r="AY214" s="250" t="s">
        <v>131</v>
      </c>
    </row>
    <row r="215" s="2" customFormat="1" ht="44.25" customHeight="1">
      <c r="A215" s="38"/>
      <c r="B215" s="39"/>
      <c r="C215" s="215" t="s">
        <v>312</v>
      </c>
      <c r="D215" s="215" t="s">
        <v>134</v>
      </c>
      <c r="E215" s="216" t="s">
        <v>313</v>
      </c>
      <c r="F215" s="217" t="s">
        <v>314</v>
      </c>
      <c r="G215" s="218" t="s">
        <v>209</v>
      </c>
      <c r="H215" s="219">
        <v>12</v>
      </c>
      <c r="I215" s="220"/>
      <c r="J215" s="221">
        <f>ROUND(I215*H215,2)</f>
        <v>0</v>
      </c>
      <c r="K215" s="222"/>
      <c r="L215" s="44"/>
      <c r="M215" s="223" t="s">
        <v>1</v>
      </c>
      <c r="N215" s="224" t="s">
        <v>39</v>
      </c>
      <c r="O215" s="91"/>
      <c r="P215" s="225">
        <f>O215*H215</f>
        <v>0</v>
      </c>
      <c r="Q215" s="225">
        <v>0</v>
      </c>
      <c r="R215" s="225">
        <f>Q215*H215</f>
        <v>0</v>
      </c>
      <c r="S215" s="225">
        <v>0.001</v>
      </c>
      <c r="T215" s="226">
        <f>S215*H215</f>
        <v>0.012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210</v>
      </c>
      <c r="AT215" s="227" t="s">
        <v>134</v>
      </c>
      <c r="AU215" s="227" t="s">
        <v>84</v>
      </c>
      <c r="AY215" s="17" t="s">
        <v>131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82</v>
      </c>
      <c r="BK215" s="228">
        <f>ROUND(I215*H215,2)</f>
        <v>0</v>
      </c>
      <c r="BL215" s="17" t="s">
        <v>210</v>
      </c>
      <c r="BM215" s="227" t="s">
        <v>315</v>
      </c>
    </row>
    <row r="216" s="14" customFormat="1">
      <c r="A216" s="14"/>
      <c r="B216" s="240"/>
      <c r="C216" s="241"/>
      <c r="D216" s="231" t="s">
        <v>140</v>
      </c>
      <c r="E216" s="242" t="s">
        <v>1</v>
      </c>
      <c r="F216" s="243" t="s">
        <v>316</v>
      </c>
      <c r="G216" s="241"/>
      <c r="H216" s="244">
        <v>12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140</v>
      </c>
      <c r="AU216" s="250" t="s">
        <v>84</v>
      </c>
      <c r="AV216" s="14" t="s">
        <v>84</v>
      </c>
      <c r="AW216" s="14" t="s">
        <v>32</v>
      </c>
      <c r="AX216" s="14" t="s">
        <v>82</v>
      </c>
      <c r="AY216" s="250" t="s">
        <v>131</v>
      </c>
    </row>
    <row r="217" s="2" customFormat="1" ht="33" customHeight="1">
      <c r="A217" s="38"/>
      <c r="B217" s="39"/>
      <c r="C217" s="215" t="s">
        <v>317</v>
      </c>
      <c r="D217" s="215" t="s">
        <v>134</v>
      </c>
      <c r="E217" s="216" t="s">
        <v>318</v>
      </c>
      <c r="F217" s="217" t="s">
        <v>319</v>
      </c>
      <c r="G217" s="218" t="s">
        <v>209</v>
      </c>
      <c r="H217" s="219">
        <v>12</v>
      </c>
      <c r="I217" s="220"/>
      <c r="J217" s="221">
        <f>ROUND(I217*H217,2)</f>
        <v>0</v>
      </c>
      <c r="K217" s="222"/>
      <c r="L217" s="44"/>
      <c r="M217" s="223" t="s">
        <v>1</v>
      </c>
      <c r="N217" s="224" t="s">
        <v>39</v>
      </c>
      <c r="O217" s="91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210</v>
      </c>
      <c r="AT217" s="227" t="s">
        <v>134</v>
      </c>
      <c r="AU217" s="227" t="s">
        <v>84</v>
      </c>
      <c r="AY217" s="17" t="s">
        <v>131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82</v>
      </c>
      <c r="BK217" s="228">
        <f>ROUND(I217*H217,2)</f>
        <v>0</v>
      </c>
      <c r="BL217" s="17" t="s">
        <v>210</v>
      </c>
      <c r="BM217" s="227" t="s">
        <v>320</v>
      </c>
    </row>
    <row r="218" s="14" customFormat="1">
      <c r="A218" s="14"/>
      <c r="B218" s="240"/>
      <c r="C218" s="241"/>
      <c r="D218" s="231" t="s">
        <v>140</v>
      </c>
      <c r="E218" s="242" t="s">
        <v>1</v>
      </c>
      <c r="F218" s="243" t="s">
        <v>321</v>
      </c>
      <c r="G218" s="241"/>
      <c r="H218" s="244">
        <v>10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140</v>
      </c>
      <c r="AU218" s="250" t="s">
        <v>84</v>
      </c>
      <c r="AV218" s="14" t="s">
        <v>84</v>
      </c>
      <c r="AW218" s="14" t="s">
        <v>32</v>
      </c>
      <c r="AX218" s="14" t="s">
        <v>74</v>
      </c>
      <c r="AY218" s="250" t="s">
        <v>131</v>
      </c>
    </row>
    <row r="219" s="13" customFormat="1">
      <c r="A219" s="13"/>
      <c r="B219" s="229"/>
      <c r="C219" s="230"/>
      <c r="D219" s="231" t="s">
        <v>140</v>
      </c>
      <c r="E219" s="232" t="s">
        <v>1</v>
      </c>
      <c r="F219" s="233" t="s">
        <v>322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140</v>
      </c>
      <c r="AU219" s="239" t="s">
        <v>84</v>
      </c>
      <c r="AV219" s="13" t="s">
        <v>82</v>
      </c>
      <c r="AW219" s="13" t="s">
        <v>32</v>
      </c>
      <c r="AX219" s="13" t="s">
        <v>74</v>
      </c>
      <c r="AY219" s="239" t="s">
        <v>131</v>
      </c>
    </row>
    <row r="220" s="14" customFormat="1">
      <c r="A220" s="14"/>
      <c r="B220" s="240"/>
      <c r="C220" s="241"/>
      <c r="D220" s="231" t="s">
        <v>140</v>
      </c>
      <c r="E220" s="242" t="s">
        <v>1</v>
      </c>
      <c r="F220" s="243" t="s">
        <v>84</v>
      </c>
      <c r="G220" s="241"/>
      <c r="H220" s="244">
        <v>2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140</v>
      </c>
      <c r="AU220" s="250" t="s">
        <v>84</v>
      </c>
      <c r="AV220" s="14" t="s">
        <v>84</v>
      </c>
      <c r="AW220" s="14" t="s">
        <v>32</v>
      </c>
      <c r="AX220" s="14" t="s">
        <v>74</v>
      </c>
      <c r="AY220" s="250" t="s">
        <v>131</v>
      </c>
    </row>
    <row r="221" s="15" customFormat="1">
      <c r="A221" s="15"/>
      <c r="B221" s="251"/>
      <c r="C221" s="252"/>
      <c r="D221" s="231" t="s">
        <v>140</v>
      </c>
      <c r="E221" s="253" t="s">
        <v>1</v>
      </c>
      <c r="F221" s="254" t="s">
        <v>162</v>
      </c>
      <c r="G221" s="252"/>
      <c r="H221" s="255">
        <v>12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1" t="s">
        <v>140</v>
      </c>
      <c r="AU221" s="261" t="s">
        <v>84</v>
      </c>
      <c r="AV221" s="15" t="s">
        <v>138</v>
      </c>
      <c r="AW221" s="15" t="s">
        <v>32</v>
      </c>
      <c r="AX221" s="15" t="s">
        <v>82</v>
      </c>
      <c r="AY221" s="261" t="s">
        <v>131</v>
      </c>
    </row>
    <row r="222" s="2" customFormat="1" ht="16.5" customHeight="1">
      <c r="A222" s="38"/>
      <c r="B222" s="39"/>
      <c r="C222" s="262" t="s">
        <v>323</v>
      </c>
      <c r="D222" s="262" t="s">
        <v>225</v>
      </c>
      <c r="E222" s="263" t="s">
        <v>324</v>
      </c>
      <c r="F222" s="264" t="s">
        <v>325</v>
      </c>
      <c r="G222" s="265" t="s">
        <v>209</v>
      </c>
      <c r="H222" s="266">
        <v>6</v>
      </c>
      <c r="I222" s="267"/>
      <c r="J222" s="268">
        <f>ROUND(I222*H222,2)</f>
        <v>0</v>
      </c>
      <c r="K222" s="269"/>
      <c r="L222" s="270"/>
      <c r="M222" s="271" t="s">
        <v>1</v>
      </c>
      <c r="N222" s="272" t="s">
        <v>39</v>
      </c>
      <c r="O222" s="91"/>
      <c r="P222" s="225">
        <f>O222*H222</f>
        <v>0</v>
      </c>
      <c r="Q222" s="225">
        <v>0.00044000000000000002</v>
      </c>
      <c r="R222" s="225">
        <f>Q222*H222</f>
        <v>0.00264</v>
      </c>
      <c r="S222" s="225">
        <v>0</v>
      </c>
      <c r="T222" s="22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7" t="s">
        <v>228</v>
      </c>
      <c r="AT222" s="227" t="s">
        <v>225</v>
      </c>
      <c r="AU222" s="227" t="s">
        <v>84</v>
      </c>
      <c r="AY222" s="17" t="s">
        <v>131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82</v>
      </c>
      <c r="BK222" s="228">
        <f>ROUND(I222*H222,2)</f>
        <v>0</v>
      </c>
      <c r="BL222" s="17" t="s">
        <v>210</v>
      </c>
      <c r="BM222" s="227" t="s">
        <v>326</v>
      </c>
    </row>
    <row r="223" s="2" customFormat="1" ht="16.5" customHeight="1">
      <c r="A223" s="38"/>
      <c r="B223" s="39"/>
      <c r="C223" s="215" t="s">
        <v>327</v>
      </c>
      <c r="D223" s="215" t="s">
        <v>134</v>
      </c>
      <c r="E223" s="216" t="s">
        <v>328</v>
      </c>
      <c r="F223" s="217" t="s">
        <v>329</v>
      </c>
      <c r="G223" s="218" t="s">
        <v>309</v>
      </c>
      <c r="H223" s="219">
        <v>1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39</v>
      </c>
      <c r="O223" s="91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210</v>
      </c>
      <c r="AT223" s="227" t="s">
        <v>134</v>
      </c>
      <c r="AU223" s="227" t="s">
        <v>84</v>
      </c>
      <c r="AY223" s="17" t="s">
        <v>131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82</v>
      </c>
      <c r="BK223" s="228">
        <f>ROUND(I223*H223,2)</f>
        <v>0</v>
      </c>
      <c r="BL223" s="17" t="s">
        <v>210</v>
      </c>
      <c r="BM223" s="227" t="s">
        <v>330</v>
      </c>
    </row>
    <row r="224" s="13" customFormat="1">
      <c r="A224" s="13"/>
      <c r="B224" s="229"/>
      <c r="C224" s="230"/>
      <c r="D224" s="231" t="s">
        <v>140</v>
      </c>
      <c r="E224" s="232" t="s">
        <v>1</v>
      </c>
      <c r="F224" s="233" t="s">
        <v>331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140</v>
      </c>
      <c r="AU224" s="239" t="s">
        <v>84</v>
      </c>
      <c r="AV224" s="13" t="s">
        <v>82</v>
      </c>
      <c r="AW224" s="13" t="s">
        <v>32</v>
      </c>
      <c r="AX224" s="13" t="s">
        <v>74</v>
      </c>
      <c r="AY224" s="239" t="s">
        <v>131</v>
      </c>
    </row>
    <row r="225" s="13" customFormat="1">
      <c r="A225" s="13"/>
      <c r="B225" s="229"/>
      <c r="C225" s="230"/>
      <c r="D225" s="231" t="s">
        <v>140</v>
      </c>
      <c r="E225" s="232" t="s">
        <v>1</v>
      </c>
      <c r="F225" s="233" t="s">
        <v>332</v>
      </c>
      <c r="G225" s="230"/>
      <c r="H225" s="232" t="s">
        <v>1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140</v>
      </c>
      <c r="AU225" s="239" t="s">
        <v>84</v>
      </c>
      <c r="AV225" s="13" t="s">
        <v>82</v>
      </c>
      <c r="AW225" s="13" t="s">
        <v>32</v>
      </c>
      <c r="AX225" s="13" t="s">
        <v>74</v>
      </c>
      <c r="AY225" s="239" t="s">
        <v>131</v>
      </c>
    </row>
    <row r="226" s="13" customFormat="1">
      <c r="A226" s="13"/>
      <c r="B226" s="229"/>
      <c r="C226" s="230"/>
      <c r="D226" s="231" t="s">
        <v>140</v>
      </c>
      <c r="E226" s="232" t="s">
        <v>1</v>
      </c>
      <c r="F226" s="233" t="s">
        <v>333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140</v>
      </c>
      <c r="AU226" s="239" t="s">
        <v>84</v>
      </c>
      <c r="AV226" s="13" t="s">
        <v>82</v>
      </c>
      <c r="AW226" s="13" t="s">
        <v>32</v>
      </c>
      <c r="AX226" s="13" t="s">
        <v>74</v>
      </c>
      <c r="AY226" s="239" t="s">
        <v>131</v>
      </c>
    </row>
    <row r="227" s="13" customFormat="1">
      <c r="A227" s="13"/>
      <c r="B227" s="229"/>
      <c r="C227" s="230"/>
      <c r="D227" s="231" t="s">
        <v>140</v>
      </c>
      <c r="E227" s="232" t="s">
        <v>1</v>
      </c>
      <c r="F227" s="233" t="s">
        <v>334</v>
      </c>
      <c r="G227" s="230"/>
      <c r="H227" s="232" t="s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140</v>
      </c>
      <c r="AU227" s="239" t="s">
        <v>84</v>
      </c>
      <c r="AV227" s="13" t="s">
        <v>82</v>
      </c>
      <c r="AW227" s="13" t="s">
        <v>32</v>
      </c>
      <c r="AX227" s="13" t="s">
        <v>74</v>
      </c>
      <c r="AY227" s="239" t="s">
        <v>131</v>
      </c>
    </row>
    <row r="228" s="13" customFormat="1">
      <c r="A228" s="13"/>
      <c r="B228" s="229"/>
      <c r="C228" s="230"/>
      <c r="D228" s="231" t="s">
        <v>140</v>
      </c>
      <c r="E228" s="232" t="s">
        <v>1</v>
      </c>
      <c r="F228" s="233" t="s">
        <v>335</v>
      </c>
      <c r="G228" s="230"/>
      <c r="H228" s="232" t="s">
        <v>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140</v>
      </c>
      <c r="AU228" s="239" t="s">
        <v>84</v>
      </c>
      <c r="AV228" s="13" t="s">
        <v>82</v>
      </c>
      <c r="AW228" s="13" t="s">
        <v>32</v>
      </c>
      <c r="AX228" s="13" t="s">
        <v>74</v>
      </c>
      <c r="AY228" s="239" t="s">
        <v>131</v>
      </c>
    </row>
    <row r="229" s="14" customFormat="1">
      <c r="A229" s="14"/>
      <c r="B229" s="240"/>
      <c r="C229" s="241"/>
      <c r="D229" s="231" t="s">
        <v>140</v>
      </c>
      <c r="E229" s="242" t="s">
        <v>1</v>
      </c>
      <c r="F229" s="243" t="s">
        <v>82</v>
      </c>
      <c r="G229" s="241"/>
      <c r="H229" s="244">
        <v>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140</v>
      </c>
      <c r="AU229" s="250" t="s">
        <v>84</v>
      </c>
      <c r="AV229" s="14" t="s">
        <v>84</v>
      </c>
      <c r="AW229" s="14" t="s">
        <v>32</v>
      </c>
      <c r="AX229" s="14" t="s">
        <v>82</v>
      </c>
      <c r="AY229" s="250" t="s">
        <v>131</v>
      </c>
    </row>
    <row r="230" s="2" customFormat="1" ht="24.15" customHeight="1">
      <c r="A230" s="38"/>
      <c r="B230" s="39"/>
      <c r="C230" s="215" t="s">
        <v>336</v>
      </c>
      <c r="D230" s="215" t="s">
        <v>134</v>
      </c>
      <c r="E230" s="216" t="s">
        <v>337</v>
      </c>
      <c r="F230" s="217" t="s">
        <v>338</v>
      </c>
      <c r="G230" s="218" t="s">
        <v>209</v>
      </c>
      <c r="H230" s="219">
        <v>1</v>
      </c>
      <c r="I230" s="220"/>
      <c r="J230" s="221">
        <f>ROUND(I230*H230,2)</f>
        <v>0</v>
      </c>
      <c r="K230" s="222"/>
      <c r="L230" s="44"/>
      <c r="M230" s="223" t="s">
        <v>1</v>
      </c>
      <c r="N230" s="224" t="s">
        <v>39</v>
      </c>
      <c r="O230" s="91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7" t="s">
        <v>210</v>
      </c>
      <c r="AT230" s="227" t="s">
        <v>134</v>
      </c>
      <c r="AU230" s="227" t="s">
        <v>84</v>
      </c>
      <c r="AY230" s="17" t="s">
        <v>131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82</v>
      </c>
      <c r="BK230" s="228">
        <f>ROUND(I230*H230,2)</f>
        <v>0</v>
      </c>
      <c r="BL230" s="17" t="s">
        <v>210</v>
      </c>
      <c r="BM230" s="227" t="s">
        <v>339</v>
      </c>
    </row>
    <row r="231" s="2" customFormat="1" ht="24.15" customHeight="1">
      <c r="A231" s="38"/>
      <c r="B231" s="39"/>
      <c r="C231" s="215" t="s">
        <v>340</v>
      </c>
      <c r="D231" s="215" t="s">
        <v>134</v>
      </c>
      <c r="E231" s="216" t="s">
        <v>341</v>
      </c>
      <c r="F231" s="217" t="s">
        <v>342</v>
      </c>
      <c r="G231" s="218" t="s">
        <v>176</v>
      </c>
      <c r="H231" s="219">
        <v>0.0030000000000000001</v>
      </c>
      <c r="I231" s="220"/>
      <c r="J231" s="221">
        <f>ROUND(I231*H231,2)</f>
        <v>0</v>
      </c>
      <c r="K231" s="222"/>
      <c r="L231" s="44"/>
      <c r="M231" s="223" t="s">
        <v>1</v>
      </c>
      <c r="N231" s="224" t="s">
        <v>39</v>
      </c>
      <c r="O231" s="91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7" t="s">
        <v>210</v>
      </c>
      <c r="AT231" s="227" t="s">
        <v>134</v>
      </c>
      <c r="AU231" s="227" t="s">
        <v>84</v>
      </c>
      <c r="AY231" s="17" t="s">
        <v>131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82</v>
      </c>
      <c r="BK231" s="228">
        <f>ROUND(I231*H231,2)</f>
        <v>0</v>
      </c>
      <c r="BL231" s="17" t="s">
        <v>210</v>
      </c>
      <c r="BM231" s="227" t="s">
        <v>343</v>
      </c>
    </row>
    <row r="232" s="2" customFormat="1" ht="24.15" customHeight="1">
      <c r="A232" s="38"/>
      <c r="B232" s="39"/>
      <c r="C232" s="215" t="s">
        <v>344</v>
      </c>
      <c r="D232" s="215" t="s">
        <v>134</v>
      </c>
      <c r="E232" s="216" t="s">
        <v>345</v>
      </c>
      <c r="F232" s="217" t="s">
        <v>346</v>
      </c>
      <c r="G232" s="218" t="s">
        <v>176</v>
      </c>
      <c r="H232" s="219">
        <v>0.0030000000000000001</v>
      </c>
      <c r="I232" s="220"/>
      <c r="J232" s="221">
        <f>ROUND(I232*H232,2)</f>
        <v>0</v>
      </c>
      <c r="K232" s="222"/>
      <c r="L232" s="44"/>
      <c r="M232" s="223" t="s">
        <v>1</v>
      </c>
      <c r="N232" s="224" t="s">
        <v>39</v>
      </c>
      <c r="O232" s="91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7" t="s">
        <v>210</v>
      </c>
      <c r="AT232" s="227" t="s">
        <v>134</v>
      </c>
      <c r="AU232" s="227" t="s">
        <v>84</v>
      </c>
      <c r="AY232" s="17" t="s">
        <v>131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7" t="s">
        <v>82</v>
      </c>
      <c r="BK232" s="228">
        <f>ROUND(I232*H232,2)</f>
        <v>0</v>
      </c>
      <c r="BL232" s="17" t="s">
        <v>210</v>
      </c>
      <c r="BM232" s="227" t="s">
        <v>347</v>
      </c>
    </row>
    <row r="233" s="12" customFormat="1" ht="22.8" customHeight="1">
      <c r="A233" s="12"/>
      <c r="B233" s="199"/>
      <c r="C233" s="200"/>
      <c r="D233" s="201" t="s">
        <v>73</v>
      </c>
      <c r="E233" s="213" t="s">
        <v>348</v>
      </c>
      <c r="F233" s="213" t="s">
        <v>349</v>
      </c>
      <c r="G233" s="200"/>
      <c r="H233" s="200"/>
      <c r="I233" s="203"/>
      <c r="J233" s="214">
        <f>BK233</f>
        <v>0</v>
      </c>
      <c r="K233" s="200"/>
      <c r="L233" s="205"/>
      <c r="M233" s="206"/>
      <c r="N233" s="207"/>
      <c r="O233" s="207"/>
      <c r="P233" s="208">
        <f>P234</f>
        <v>0</v>
      </c>
      <c r="Q233" s="207"/>
      <c r="R233" s="208">
        <f>R234</f>
        <v>0</v>
      </c>
      <c r="S233" s="207"/>
      <c r="T233" s="209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0" t="s">
        <v>84</v>
      </c>
      <c r="AT233" s="211" t="s">
        <v>73</v>
      </c>
      <c r="AU233" s="211" t="s">
        <v>82</v>
      </c>
      <c r="AY233" s="210" t="s">
        <v>131</v>
      </c>
      <c r="BK233" s="212">
        <f>BK234</f>
        <v>0</v>
      </c>
    </row>
    <row r="234" s="2" customFormat="1" ht="16.5" customHeight="1">
      <c r="A234" s="38"/>
      <c r="B234" s="39"/>
      <c r="C234" s="215" t="s">
        <v>350</v>
      </c>
      <c r="D234" s="215" t="s">
        <v>134</v>
      </c>
      <c r="E234" s="216" t="s">
        <v>351</v>
      </c>
      <c r="F234" s="217" t="s">
        <v>352</v>
      </c>
      <c r="G234" s="218" t="s">
        <v>309</v>
      </c>
      <c r="H234" s="219">
        <v>1</v>
      </c>
      <c r="I234" s="220"/>
      <c r="J234" s="221">
        <f>ROUND(I234*H234,2)</f>
        <v>0</v>
      </c>
      <c r="K234" s="222"/>
      <c r="L234" s="44"/>
      <c r="M234" s="223" t="s">
        <v>1</v>
      </c>
      <c r="N234" s="224" t="s">
        <v>39</v>
      </c>
      <c r="O234" s="91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7" t="s">
        <v>210</v>
      </c>
      <c r="AT234" s="227" t="s">
        <v>134</v>
      </c>
      <c r="AU234" s="227" t="s">
        <v>84</v>
      </c>
      <c r="AY234" s="17" t="s">
        <v>131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7" t="s">
        <v>82</v>
      </c>
      <c r="BK234" s="228">
        <f>ROUND(I234*H234,2)</f>
        <v>0</v>
      </c>
      <c r="BL234" s="17" t="s">
        <v>210</v>
      </c>
      <c r="BM234" s="227" t="s">
        <v>353</v>
      </c>
    </row>
    <row r="235" s="12" customFormat="1" ht="22.8" customHeight="1">
      <c r="A235" s="12"/>
      <c r="B235" s="199"/>
      <c r="C235" s="200"/>
      <c r="D235" s="201" t="s">
        <v>73</v>
      </c>
      <c r="E235" s="213" t="s">
        <v>354</v>
      </c>
      <c r="F235" s="213" t="s">
        <v>355</v>
      </c>
      <c r="G235" s="200"/>
      <c r="H235" s="200"/>
      <c r="I235" s="203"/>
      <c r="J235" s="214">
        <f>BK235</f>
        <v>0</v>
      </c>
      <c r="K235" s="200"/>
      <c r="L235" s="205"/>
      <c r="M235" s="206"/>
      <c r="N235" s="207"/>
      <c r="O235" s="207"/>
      <c r="P235" s="208">
        <f>SUM(P236:P252)</f>
        <v>0</v>
      </c>
      <c r="Q235" s="207"/>
      <c r="R235" s="208">
        <f>SUM(R236:R252)</f>
        <v>0.75542511600000017</v>
      </c>
      <c r="S235" s="207"/>
      <c r="T235" s="209">
        <f>SUM(T236:T252)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0" t="s">
        <v>84</v>
      </c>
      <c r="AT235" s="211" t="s">
        <v>73</v>
      </c>
      <c r="AU235" s="211" t="s">
        <v>82</v>
      </c>
      <c r="AY235" s="210" t="s">
        <v>131</v>
      </c>
      <c r="BK235" s="212">
        <f>SUM(BK236:BK252)</f>
        <v>0</v>
      </c>
    </row>
    <row r="236" s="2" customFormat="1" ht="24.15" customHeight="1">
      <c r="A236" s="38"/>
      <c r="B236" s="39"/>
      <c r="C236" s="215" t="s">
        <v>356</v>
      </c>
      <c r="D236" s="215" t="s">
        <v>134</v>
      </c>
      <c r="E236" s="216" t="s">
        <v>357</v>
      </c>
      <c r="F236" s="217" t="s">
        <v>358</v>
      </c>
      <c r="G236" s="218" t="s">
        <v>147</v>
      </c>
      <c r="H236" s="219">
        <v>25.280000000000001</v>
      </c>
      <c r="I236" s="220"/>
      <c r="J236" s="221">
        <f>ROUND(I236*H236,2)</f>
        <v>0</v>
      </c>
      <c r="K236" s="222"/>
      <c r="L236" s="44"/>
      <c r="M236" s="223" t="s">
        <v>1</v>
      </c>
      <c r="N236" s="224" t="s">
        <v>39</v>
      </c>
      <c r="O236" s="91"/>
      <c r="P236" s="225">
        <f>O236*H236</f>
        <v>0</v>
      </c>
      <c r="Q236" s="225">
        <v>0.026277200000000001</v>
      </c>
      <c r="R236" s="225">
        <f>Q236*H236</f>
        <v>0.66428761600000008</v>
      </c>
      <c r="S236" s="225">
        <v>0</v>
      </c>
      <c r="T236" s="22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210</v>
      </c>
      <c r="AT236" s="227" t="s">
        <v>134</v>
      </c>
      <c r="AU236" s="227" t="s">
        <v>84</v>
      </c>
      <c r="AY236" s="17" t="s">
        <v>131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82</v>
      </c>
      <c r="BK236" s="228">
        <f>ROUND(I236*H236,2)</f>
        <v>0</v>
      </c>
      <c r="BL236" s="17" t="s">
        <v>210</v>
      </c>
      <c r="BM236" s="227" t="s">
        <v>359</v>
      </c>
    </row>
    <row r="237" s="13" customFormat="1">
      <c r="A237" s="13"/>
      <c r="B237" s="229"/>
      <c r="C237" s="230"/>
      <c r="D237" s="231" t="s">
        <v>140</v>
      </c>
      <c r="E237" s="232" t="s">
        <v>1</v>
      </c>
      <c r="F237" s="233" t="s">
        <v>156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140</v>
      </c>
      <c r="AU237" s="239" t="s">
        <v>84</v>
      </c>
      <c r="AV237" s="13" t="s">
        <v>82</v>
      </c>
      <c r="AW237" s="13" t="s">
        <v>32</v>
      </c>
      <c r="AX237" s="13" t="s">
        <v>74</v>
      </c>
      <c r="AY237" s="239" t="s">
        <v>131</v>
      </c>
    </row>
    <row r="238" s="14" customFormat="1">
      <c r="A238" s="14"/>
      <c r="B238" s="240"/>
      <c r="C238" s="241"/>
      <c r="D238" s="231" t="s">
        <v>140</v>
      </c>
      <c r="E238" s="242" t="s">
        <v>1</v>
      </c>
      <c r="F238" s="243" t="s">
        <v>360</v>
      </c>
      <c r="G238" s="241"/>
      <c r="H238" s="244">
        <v>11.200000000000001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140</v>
      </c>
      <c r="AU238" s="250" t="s">
        <v>84</v>
      </c>
      <c r="AV238" s="14" t="s">
        <v>84</v>
      </c>
      <c r="AW238" s="14" t="s">
        <v>32</v>
      </c>
      <c r="AX238" s="14" t="s">
        <v>74</v>
      </c>
      <c r="AY238" s="250" t="s">
        <v>131</v>
      </c>
    </row>
    <row r="239" s="13" customFormat="1">
      <c r="A239" s="13"/>
      <c r="B239" s="229"/>
      <c r="C239" s="230"/>
      <c r="D239" s="231" t="s">
        <v>140</v>
      </c>
      <c r="E239" s="232" t="s">
        <v>1</v>
      </c>
      <c r="F239" s="233" t="s">
        <v>158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140</v>
      </c>
      <c r="AU239" s="239" t="s">
        <v>84</v>
      </c>
      <c r="AV239" s="13" t="s">
        <v>82</v>
      </c>
      <c r="AW239" s="13" t="s">
        <v>32</v>
      </c>
      <c r="AX239" s="13" t="s">
        <v>74</v>
      </c>
      <c r="AY239" s="239" t="s">
        <v>131</v>
      </c>
    </row>
    <row r="240" s="14" customFormat="1">
      <c r="A240" s="14"/>
      <c r="B240" s="240"/>
      <c r="C240" s="241"/>
      <c r="D240" s="231" t="s">
        <v>140</v>
      </c>
      <c r="E240" s="242" t="s">
        <v>1</v>
      </c>
      <c r="F240" s="243" t="s">
        <v>361</v>
      </c>
      <c r="G240" s="241"/>
      <c r="H240" s="244">
        <v>14.080000000000002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140</v>
      </c>
      <c r="AU240" s="250" t="s">
        <v>84</v>
      </c>
      <c r="AV240" s="14" t="s">
        <v>84</v>
      </c>
      <c r="AW240" s="14" t="s">
        <v>32</v>
      </c>
      <c r="AX240" s="14" t="s">
        <v>74</v>
      </c>
      <c r="AY240" s="250" t="s">
        <v>131</v>
      </c>
    </row>
    <row r="241" s="15" customFormat="1">
      <c r="A241" s="15"/>
      <c r="B241" s="251"/>
      <c r="C241" s="252"/>
      <c r="D241" s="231" t="s">
        <v>140</v>
      </c>
      <c r="E241" s="253" t="s">
        <v>1</v>
      </c>
      <c r="F241" s="254" t="s">
        <v>162</v>
      </c>
      <c r="G241" s="252"/>
      <c r="H241" s="255">
        <v>25.280000000000001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1" t="s">
        <v>140</v>
      </c>
      <c r="AU241" s="261" t="s">
        <v>84</v>
      </c>
      <c r="AV241" s="15" t="s">
        <v>138</v>
      </c>
      <c r="AW241" s="15" t="s">
        <v>32</v>
      </c>
      <c r="AX241" s="15" t="s">
        <v>82</v>
      </c>
      <c r="AY241" s="261" t="s">
        <v>131</v>
      </c>
    </row>
    <row r="242" s="2" customFormat="1" ht="16.5" customHeight="1">
      <c r="A242" s="38"/>
      <c r="B242" s="39"/>
      <c r="C242" s="215" t="s">
        <v>362</v>
      </c>
      <c r="D242" s="215" t="s">
        <v>134</v>
      </c>
      <c r="E242" s="216" t="s">
        <v>363</v>
      </c>
      <c r="F242" s="217" t="s">
        <v>364</v>
      </c>
      <c r="G242" s="218" t="s">
        <v>137</v>
      </c>
      <c r="H242" s="219">
        <v>7.9000000000000004</v>
      </c>
      <c r="I242" s="220"/>
      <c r="J242" s="221">
        <f>ROUND(I242*H242,2)</f>
        <v>0</v>
      </c>
      <c r="K242" s="222"/>
      <c r="L242" s="44"/>
      <c r="M242" s="223" t="s">
        <v>1</v>
      </c>
      <c r="N242" s="224" t="s">
        <v>39</v>
      </c>
      <c r="O242" s="91"/>
      <c r="P242" s="225">
        <f>O242*H242</f>
        <v>0</v>
      </c>
      <c r="Q242" s="225">
        <v>1.5999999999999999E-05</v>
      </c>
      <c r="R242" s="225">
        <f>Q242*H242</f>
        <v>0.00012640000000000001</v>
      </c>
      <c r="S242" s="225">
        <v>0</v>
      </c>
      <c r="T242" s="22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210</v>
      </c>
      <c r="AT242" s="227" t="s">
        <v>134</v>
      </c>
      <c r="AU242" s="227" t="s">
        <v>84</v>
      </c>
      <c r="AY242" s="17" t="s">
        <v>131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82</v>
      </c>
      <c r="BK242" s="228">
        <f>ROUND(I242*H242,2)</f>
        <v>0</v>
      </c>
      <c r="BL242" s="17" t="s">
        <v>210</v>
      </c>
      <c r="BM242" s="227" t="s">
        <v>365</v>
      </c>
    </row>
    <row r="243" s="14" customFormat="1">
      <c r="A243" s="14"/>
      <c r="B243" s="240"/>
      <c r="C243" s="241"/>
      <c r="D243" s="231" t="s">
        <v>140</v>
      </c>
      <c r="E243" s="242" t="s">
        <v>1</v>
      </c>
      <c r="F243" s="243" t="s">
        <v>366</v>
      </c>
      <c r="G243" s="241"/>
      <c r="H243" s="244">
        <v>7.9000000000000004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140</v>
      </c>
      <c r="AU243" s="250" t="s">
        <v>84</v>
      </c>
      <c r="AV243" s="14" t="s">
        <v>84</v>
      </c>
      <c r="AW243" s="14" t="s">
        <v>32</v>
      </c>
      <c r="AX243" s="14" t="s">
        <v>82</v>
      </c>
      <c r="AY243" s="250" t="s">
        <v>131</v>
      </c>
    </row>
    <row r="244" s="2" customFormat="1" ht="21.75" customHeight="1">
      <c r="A244" s="38"/>
      <c r="B244" s="39"/>
      <c r="C244" s="215" t="s">
        <v>367</v>
      </c>
      <c r="D244" s="215" t="s">
        <v>134</v>
      </c>
      <c r="E244" s="216" t="s">
        <v>368</v>
      </c>
      <c r="F244" s="217" t="s">
        <v>369</v>
      </c>
      <c r="G244" s="218" t="s">
        <v>147</v>
      </c>
      <c r="H244" s="219">
        <v>25.280000000000001</v>
      </c>
      <c r="I244" s="220"/>
      <c r="J244" s="221">
        <f>ROUND(I244*H244,2)</f>
        <v>0</v>
      </c>
      <c r="K244" s="222"/>
      <c r="L244" s="44"/>
      <c r="M244" s="223" t="s">
        <v>1</v>
      </c>
      <c r="N244" s="224" t="s">
        <v>39</v>
      </c>
      <c r="O244" s="91"/>
      <c r="P244" s="225">
        <f>O244*H244</f>
        <v>0</v>
      </c>
      <c r="Q244" s="225">
        <v>0.00020000000000000001</v>
      </c>
      <c r="R244" s="225">
        <f>Q244*H244</f>
        <v>0.0050560000000000006</v>
      </c>
      <c r="S244" s="225">
        <v>0</v>
      </c>
      <c r="T244" s="22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7" t="s">
        <v>210</v>
      </c>
      <c r="AT244" s="227" t="s">
        <v>134</v>
      </c>
      <c r="AU244" s="227" t="s">
        <v>84</v>
      </c>
      <c r="AY244" s="17" t="s">
        <v>131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7" t="s">
        <v>82</v>
      </c>
      <c r="BK244" s="228">
        <f>ROUND(I244*H244,2)</f>
        <v>0</v>
      </c>
      <c r="BL244" s="17" t="s">
        <v>210</v>
      </c>
      <c r="BM244" s="227" t="s">
        <v>370</v>
      </c>
    </row>
    <row r="245" s="2" customFormat="1" ht="24.15" customHeight="1">
      <c r="A245" s="38"/>
      <c r="B245" s="39"/>
      <c r="C245" s="215" t="s">
        <v>371</v>
      </c>
      <c r="D245" s="215" t="s">
        <v>134</v>
      </c>
      <c r="E245" s="216" t="s">
        <v>372</v>
      </c>
      <c r="F245" s="217" t="s">
        <v>373</v>
      </c>
      <c r="G245" s="218" t="s">
        <v>137</v>
      </c>
      <c r="H245" s="219">
        <v>20.699999999999999</v>
      </c>
      <c r="I245" s="220"/>
      <c r="J245" s="221">
        <f>ROUND(I245*H245,2)</f>
        <v>0</v>
      </c>
      <c r="K245" s="222"/>
      <c r="L245" s="44"/>
      <c r="M245" s="223" t="s">
        <v>1</v>
      </c>
      <c r="N245" s="224" t="s">
        <v>39</v>
      </c>
      <c r="O245" s="91"/>
      <c r="P245" s="225">
        <f>O245*H245</f>
        <v>0</v>
      </c>
      <c r="Q245" s="225">
        <v>0.00025300000000000002</v>
      </c>
      <c r="R245" s="225">
        <f>Q245*H245</f>
        <v>0.0052371000000000006</v>
      </c>
      <c r="S245" s="225">
        <v>0</v>
      </c>
      <c r="T245" s="22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210</v>
      </c>
      <c r="AT245" s="227" t="s">
        <v>134</v>
      </c>
      <c r="AU245" s="227" t="s">
        <v>84</v>
      </c>
      <c r="AY245" s="17" t="s">
        <v>131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82</v>
      </c>
      <c r="BK245" s="228">
        <f>ROUND(I245*H245,2)</f>
        <v>0</v>
      </c>
      <c r="BL245" s="17" t="s">
        <v>210</v>
      </c>
      <c r="BM245" s="227" t="s">
        <v>374</v>
      </c>
    </row>
    <row r="246" s="14" customFormat="1">
      <c r="A246" s="14"/>
      <c r="B246" s="240"/>
      <c r="C246" s="241"/>
      <c r="D246" s="231" t="s">
        <v>140</v>
      </c>
      <c r="E246" s="242" t="s">
        <v>1</v>
      </c>
      <c r="F246" s="243" t="s">
        <v>375</v>
      </c>
      <c r="G246" s="241"/>
      <c r="H246" s="244">
        <v>20.700000000000003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140</v>
      </c>
      <c r="AU246" s="250" t="s">
        <v>84</v>
      </c>
      <c r="AV246" s="14" t="s">
        <v>84</v>
      </c>
      <c r="AW246" s="14" t="s">
        <v>32</v>
      </c>
      <c r="AX246" s="14" t="s">
        <v>82</v>
      </c>
      <c r="AY246" s="250" t="s">
        <v>131</v>
      </c>
    </row>
    <row r="247" s="2" customFormat="1" ht="21.75" customHeight="1">
      <c r="A247" s="38"/>
      <c r="B247" s="39"/>
      <c r="C247" s="215" t="s">
        <v>376</v>
      </c>
      <c r="D247" s="215" t="s">
        <v>134</v>
      </c>
      <c r="E247" s="216" t="s">
        <v>377</v>
      </c>
      <c r="F247" s="217" t="s">
        <v>378</v>
      </c>
      <c r="G247" s="218" t="s">
        <v>137</v>
      </c>
      <c r="H247" s="219">
        <v>12</v>
      </c>
      <c r="I247" s="220"/>
      <c r="J247" s="221">
        <f>ROUND(I247*H247,2)</f>
        <v>0</v>
      </c>
      <c r="K247" s="222"/>
      <c r="L247" s="44"/>
      <c r="M247" s="223" t="s">
        <v>1</v>
      </c>
      <c r="N247" s="224" t="s">
        <v>39</v>
      </c>
      <c r="O247" s="91"/>
      <c r="P247" s="225">
        <f>O247*H247</f>
        <v>0</v>
      </c>
      <c r="Q247" s="225">
        <v>0.0051865000000000001</v>
      </c>
      <c r="R247" s="225">
        <f>Q247*H247</f>
        <v>0.062238000000000002</v>
      </c>
      <c r="S247" s="225">
        <v>0</v>
      </c>
      <c r="T247" s="22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7" t="s">
        <v>210</v>
      </c>
      <c r="AT247" s="227" t="s">
        <v>134</v>
      </c>
      <c r="AU247" s="227" t="s">
        <v>84</v>
      </c>
      <c r="AY247" s="17" t="s">
        <v>131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7" t="s">
        <v>82</v>
      </c>
      <c r="BK247" s="228">
        <f>ROUND(I247*H247,2)</f>
        <v>0</v>
      </c>
      <c r="BL247" s="17" t="s">
        <v>210</v>
      </c>
      <c r="BM247" s="227" t="s">
        <v>379</v>
      </c>
    </row>
    <row r="248" s="13" customFormat="1">
      <c r="A248" s="13"/>
      <c r="B248" s="229"/>
      <c r="C248" s="230"/>
      <c r="D248" s="231" t="s">
        <v>140</v>
      </c>
      <c r="E248" s="232" t="s">
        <v>1</v>
      </c>
      <c r="F248" s="233" t="s">
        <v>380</v>
      </c>
      <c r="G248" s="230"/>
      <c r="H248" s="232" t="s">
        <v>1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140</v>
      </c>
      <c r="AU248" s="239" t="s">
        <v>84</v>
      </c>
      <c r="AV248" s="13" t="s">
        <v>82</v>
      </c>
      <c r="AW248" s="13" t="s">
        <v>32</v>
      </c>
      <c r="AX248" s="13" t="s">
        <v>74</v>
      </c>
      <c r="AY248" s="239" t="s">
        <v>131</v>
      </c>
    </row>
    <row r="249" s="14" customFormat="1">
      <c r="A249" s="14"/>
      <c r="B249" s="240"/>
      <c r="C249" s="241"/>
      <c r="D249" s="231" t="s">
        <v>140</v>
      </c>
      <c r="E249" s="242" t="s">
        <v>1</v>
      </c>
      <c r="F249" s="243" t="s">
        <v>381</v>
      </c>
      <c r="G249" s="241"/>
      <c r="H249" s="244">
        <v>12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140</v>
      </c>
      <c r="AU249" s="250" t="s">
        <v>84</v>
      </c>
      <c r="AV249" s="14" t="s">
        <v>84</v>
      </c>
      <c r="AW249" s="14" t="s">
        <v>32</v>
      </c>
      <c r="AX249" s="14" t="s">
        <v>82</v>
      </c>
      <c r="AY249" s="250" t="s">
        <v>131</v>
      </c>
    </row>
    <row r="250" s="2" customFormat="1" ht="33" customHeight="1">
      <c r="A250" s="38"/>
      <c r="B250" s="39"/>
      <c r="C250" s="215" t="s">
        <v>382</v>
      </c>
      <c r="D250" s="215" t="s">
        <v>134</v>
      </c>
      <c r="E250" s="216" t="s">
        <v>383</v>
      </c>
      <c r="F250" s="217" t="s">
        <v>384</v>
      </c>
      <c r="G250" s="218" t="s">
        <v>209</v>
      </c>
      <c r="H250" s="219">
        <v>2</v>
      </c>
      <c r="I250" s="220"/>
      <c r="J250" s="221">
        <f>ROUND(I250*H250,2)</f>
        <v>0</v>
      </c>
      <c r="K250" s="222"/>
      <c r="L250" s="44"/>
      <c r="M250" s="223" t="s">
        <v>1</v>
      </c>
      <c r="N250" s="224" t="s">
        <v>39</v>
      </c>
      <c r="O250" s="91"/>
      <c r="P250" s="225">
        <f>O250*H250</f>
        <v>0</v>
      </c>
      <c r="Q250" s="225">
        <v>0.0092399999999999999</v>
      </c>
      <c r="R250" s="225">
        <f>Q250*H250</f>
        <v>0.01848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210</v>
      </c>
      <c r="AT250" s="227" t="s">
        <v>134</v>
      </c>
      <c r="AU250" s="227" t="s">
        <v>84</v>
      </c>
      <c r="AY250" s="17" t="s">
        <v>131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82</v>
      </c>
      <c r="BK250" s="228">
        <f>ROUND(I250*H250,2)</f>
        <v>0</v>
      </c>
      <c r="BL250" s="17" t="s">
        <v>210</v>
      </c>
      <c r="BM250" s="227" t="s">
        <v>385</v>
      </c>
    </row>
    <row r="251" s="2" customFormat="1" ht="24.15" customHeight="1">
      <c r="A251" s="38"/>
      <c r="B251" s="39"/>
      <c r="C251" s="215" t="s">
        <v>386</v>
      </c>
      <c r="D251" s="215" t="s">
        <v>134</v>
      </c>
      <c r="E251" s="216" t="s">
        <v>387</v>
      </c>
      <c r="F251" s="217" t="s">
        <v>388</v>
      </c>
      <c r="G251" s="218" t="s">
        <v>176</v>
      </c>
      <c r="H251" s="219">
        <v>0.755</v>
      </c>
      <c r="I251" s="220"/>
      <c r="J251" s="221">
        <f>ROUND(I251*H251,2)</f>
        <v>0</v>
      </c>
      <c r="K251" s="222"/>
      <c r="L251" s="44"/>
      <c r="M251" s="223" t="s">
        <v>1</v>
      </c>
      <c r="N251" s="224" t="s">
        <v>39</v>
      </c>
      <c r="O251" s="91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7" t="s">
        <v>210</v>
      </c>
      <c r="AT251" s="227" t="s">
        <v>134</v>
      </c>
      <c r="AU251" s="227" t="s">
        <v>84</v>
      </c>
      <c r="AY251" s="17" t="s">
        <v>131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7" t="s">
        <v>82</v>
      </c>
      <c r="BK251" s="228">
        <f>ROUND(I251*H251,2)</f>
        <v>0</v>
      </c>
      <c r="BL251" s="17" t="s">
        <v>210</v>
      </c>
      <c r="BM251" s="227" t="s">
        <v>389</v>
      </c>
    </row>
    <row r="252" s="2" customFormat="1" ht="37.8" customHeight="1">
      <c r="A252" s="38"/>
      <c r="B252" s="39"/>
      <c r="C252" s="215" t="s">
        <v>390</v>
      </c>
      <c r="D252" s="215" t="s">
        <v>134</v>
      </c>
      <c r="E252" s="216" t="s">
        <v>391</v>
      </c>
      <c r="F252" s="217" t="s">
        <v>392</v>
      </c>
      <c r="G252" s="218" t="s">
        <v>176</v>
      </c>
      <c r="H252" s="219">
        <v>0.755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39</v>
      </c>
      <c r="O252" s="91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210</v>
      </c>
      <c r="AT252" s="227" t="s">
        <v>134</v>
      </c>
      <c r="AU252" s="227" t="s">
        <v>84</v>
      </c>
      <c r="AY252" s="17" t="s">
        <v>131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82</v>
      </c>
      <c r="BK252" s="228">
        <f>ROUND(I252*H252,2)</f>
        <v>0</v>
      </c>
      <c r="BL252" s="17" t="s">
        <v>210</v>
      </c>
      <c r="BM252" s="227" t="s">
        <v>393</v>
      </c>
    </row>
    <row r="253" s="12" customFormat="1" ht="22.8" customHeight="1">
      <c r="A253" s="12"/>
      <c r="B253" s="199"/>
      <c r="C253" s="200"/>
      <c r="D253" s="201" t="s">
        <v>73</v>
      </c>
      <c r="E253" s="213" t="s">
        <v>394</v>
      </c>
      <c r="F253" s="213" t="s">
        <v>395</v>
      </c>
      <c r="G253" s="200"/>
      <c r="H253" s="200"/>
      <c r="I253" s="203"/>
      <c r="J253" s="214">
        <f>BK253</f>
        <v>0</v>
      </c>
      <c r="K253" s="200"/>
      <c r="L253" s="205"/>
      <c r="M253" s="206"/>
      <c r="N253" s="207"/>
      <c r="O253" s="207"/>
      <c r="P253" s="208">
        <f>SUM(P254:P285)</f>
        <v>0</v>
      </c>
      <c r="Q253" s="207"/>
      <c r="R253" s="208">
        <f>SUM(R254:R285)</f>
        <v>1.9005468525000002</v>
      </c>
      <c r="S253" s="207"/>
      <c r="T253" s="209">
        <f>SUM(T254:T285)</f>
        <v>0.37819000000000003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0" t="s">
        <v>84</v>
      </c>
      <c r="AT253" s="211" t="s">
        <v>73</v>
      </c>
      <c r="AU253" s="211" t="s">
        <v>82</v>
      </c>
      <c r="AY253" s="210" t="s">
        <v>131</v>
      </c>
      <c r="BK253" s="212">
        <f>SUM(BK254:BK285)</f>
        <v>0</v>
      </c>
    </row>
    <row r="254" s="2" customFormat="1" ht="16.5" customHeight="1">
      <c r="A254" s="38"/>
      <c r="B254" s="39"/>
      <c r="C254" s="215" t="s">
        <v>396</v>
      </c>
      <c r="D254" s="215" t="s">
        <v>134</v>
      </c>
      <c r="E254" s="216" t="s">
        <v>397</v>
      </c>
      <c r="F254" s="217" t="s">
        <v>398</v>
      </c>
      <c r="G254" s="218" t="s">
        <v>147</v>
      </c>
      <c r="H254" s="219">
        <v>4.2000000000000002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39</v>
      </c>
      <c r="O254" s="91"/>
      <c r="P254" s="225">
        <f>O254*H254</f>
        <v>0</v>
      </c>
      <c r="Q254" s="225">
        <v>0</v>
      </c>
      <c r="R254" s="225">
        <f>Q254*H254</f>
        <v>0</v>
      </c>
      <c r="S254" s="225">
        <v>0.01695</v>
      </c>
      <c r="T254" s="226">
        <f>S254*H254</f>
        <v>0.071190000000000003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210</v>
      </c>
      <c r="AT254" s="227" t="s">
        <v>134</v>
      </c>
      <c r="AU254" s="227" t="s">
        <v>84</v>
      </c>
      <c r="AY254" s="17" t="s">
        <v>131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82</v>
      </c>
      <c r="BK254" s="228">
        <f>ROUND(I254*H254,2)</f>
        <v>0</v>
      </c>
      <c r="BL254" s="17" t="s">
        <v>210</v>
      </c>
      <c r="BM254" s="227" t="s">
        <v>399</v>
      </c>
    </row>
    <row r="255" s="13" customFormat="1">
      <c r="A255" s="13"/>
      <c r="B255" s="229"/>
      <c r="C255" s="230"/>
      <c r="D255" s="231" t="s">
        <v>140</v>
      </c>
      <c r="E255" s="232" t="s">
        <v>1</v>
      </c>
      <c r="F255" s="233" t="s">
        <v>400</v>
      </c>
      <c r="G255" s="230"/>
      <c r="H255" s="232" t="s">
        <v>1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140</v>
      </c>
      <c r="AU255" s="239" t="s">
        <v>84</v>
      </c>
      <c r="AV255" s="13" t="s">
        <v>82</v>
      </c>
      <c r="AW255" s="13" t="s">
        <v>32</v>
      </c>
      <c r="AX255" s="13" t="s">
        <v>74</v>
      </c>
      <c r="AY255" s="239" t="s">
        <v>131</v>
      </c>
    </row>
    <row r="256" s="14" customFormat="1">
      <c r="A256" s="14"/>
      <c r="B256" s="240"/>
      <c r="C256" s="241"/>
      <c r="D256" s="231" t="s">
        <v>140</v>
      </c>
      <c r="E256" s="242" t="s">
        <v>1</v>
      </c>
      <c r="F256" s="243" t="s">
        <v>401</v>
      </c>
      <c r="G256" s="241"/>
      <c r="H256" s="244">
        <v>4.2000000000000002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140</v>
      </c>
      <c r="AU256" s="250" t="s">
        <v>84</v>
      </c>
      <c r="AV256" s="14" t="s">
        <v>84</v>
      </c>
      <c r="AW256" s="14" t="s">
        <v>32</v>
      </c>
      <c r="AX256" s="14" t="s">
        <v>82</v>
      </c>
      <c r="AY256" s="250" t="s">
        <v>131</v>
      </c>
    </row>
    <row r="257" s="2" customFormat="1" ht="24.15" customHeight="1">
      <c r="A257" s="38"/>
      <c r="B257" s="39"/>
      <c r="C257" s="215" t="s">
        <v>402</v>
      </c>
      <c r="D257" s="215" t="s">
        <v>134</v>
      </c>
      <c r="E257" s="216" t="s">
        <v>403</v>
      </c>
      <c r="F257" s="217" t="s">
        <v>404</v>
      </c>
      <c r="G257" s="218" t="s">
        <v>209</v>
      </c>
      <c r="H257" s="219">
        <v>1</v>
      </c>
      <c r="I257" s="220"/>
      <c r="J257" s="221">
        <f>ROUND(I257*H257,2)</f>
        <v>0</v>
      </c>
      <c r="K257" s="222"/>
      <c r="L257" s="44"/>
      <c r="M257" s="223" t="s">
        <v>1</v>
      </c>
      <c r="N257" s="224" t="s">
        <v>39</v>
      </c>
      <c r="O257" s="91"/>
      <c r="P257" s="225">
        <f>O257*H257</f>
        <v>0</v>
      </c>
      <c r="Q257" s="225">
        <v>0</v>
      </c>
      <c r="R257" s="225">
        <f>Q257*H257</f>
        <v>0</v>
      </c>
      <c r="S257" s="225">
        <v>0.0080000000000000002</v>
      </c>
      <c r="T257" s="226">
        <f>S257*H257</f>
        <v>0.0080000000000000002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7" t="s">
        <v>210</v>
      </c>
      <c r="AT257" s="227" t="s">
        <v>134</v>
      </c>
      <c r="AU257" s="227" t="s">
        <v>84</v>
      </c>
      <c r="AY257" s="17" t="s">
        <v>131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82</v>
      </c>
      <c r="BK257" s="228">
        <f>ROUND(I257*H257,2)</f>
        <v>0</v>
      </c>
      <c r="BL257" s="17" t="s">
        <v>210</v>
      </c>
      <c r="BM257" s="227" t="s">
        <v>405</v>
      </c>
    </row>
    <row r="258" s="2" customFormat="1" ht="16.5" customHeight="1">
      <c r="A258" s="38"/>
      <c r="B258" s="39"/>
      <c r="C258" s="215" t="s">
        <v>406</v>
      </c>
      <c r="D258" s="215" t="s">
        <v>134</v>
      </c>
      <c r="E258" s="216" t="s">
        <v>407</v>
      </c>
      <c r="F258" s="217" t="s">
        <v>408</v>
      </c>
      <c r="G258" s="218" t="s">
        <v>209</v>
      </c>
      <c r="H258" s="219">
        <v>5</v>
      </c>
      <c r="I258" s="220"/>
      <c r="J258" s="221">
        <f>ROUND(I258*H258,2)</f>
        <v>0</v>
      </c>
      <c r="K258" s="222"/>
      <c r="L258" s="44"/>
      <c r="M258" s="223" t="s">
        <v>1</v>
      </c>
      <c r="N258" s="224" t="s">
        <v>39</v>
      </c>
      <c r="O258" s="91"/>
      <c r="P258" s="225">
        <f>O258*H258</f>
        <v>0</v>
      </c>
      <c r="Q258" s="225">
        <v>0</v>
      </c>
      <c r="R258" s="225">
        <f>Q258*H258</f>
        <v>0</v>
      </c>
      <c r="S258" s="225">
        <v>0.001</v>
      </c>
      <c r="T258" s="226">
        <f>S258*H258</f>
        <v>0.0050000000000000001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7" t="s">
        <v>210</v>
      </c>
      <c r="AT258" s="227" t="s">
        <v>134</v>
      </c>
      <c r="AU258" s="227" t="s">
        <v>84</v>
      </c>
      <c r="AY258" s="17" t="s">
        <v>131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7" t="s">
        <v>82</v>
      </c>
      <c r="BK258" s="228">
        <f>ROUND(I258*H258,2)</f>
        <v>0</v>
      </c>
      <c r="BL258" s="17" t="s">
        <v>210</v>
      </c>
      <c r="BM258" s="227" t="s">
        <v>409</v>
      </c>
    </row>
    <row r="259" s="2" customFormat="1" ht="24.15" customHeight="1">
      <c r="A259" s="38"/>
      <c r="B259" s="39"/>
      <c r="C259" s="215" t="s">
        <v>410</v>
      </c>
      <c r="D259" s="215" t="s">
        <v>134</v>
      </c>
      <c r="E259" s="216" t="s">
        <v>411</v>
      </c>
      <c r="F259" s="217" t="s">
        <v>412</v>
      </c>
      <c r="G259" s="218" t="s">
        <v>209</v>
      </c>
      <c r="H259" s="219">
        <v>7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39</v>
      </c>
      <c r="O259" s="91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210</v>
      </c>
      <c r="AT259" s="227" t="s">
        <v>134</v>
      </c>
      <c r="AU259" s="227" t="s">
        <v>84</v>
      </c>
      <c r="AY259" s="17" t="s">
        <v>131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82</v>
      </c>
      <c r="BK259" s="228">
        <f>ROUND(I259*H259,2)</f>
        <v>0</v>
      </c>
      <c r="BL259" s="17" t="s">
        <v>210</v>
      </c>
      <c r="BM259" s="227" t="s">
        <v>413</v>
      </c>
    </row>
    <row r="260" s="2" customFormat="1" ht="24.15" customHeight="1">
      <c r="A260" s="38"/>
      <c r="B260" s="39"/>
      <c r="C260" s="262" t="s">
        <v>414</v>
      </c>
      <c r="D260" s="262" t="s">
        <v>225</v>
      </c>
      <c r="E260" s="263" t="s">
        <v>415</v>
      </c>
      <c r="F260" s="264" t="s">
        <v>416</v>
      </c>
      <c r="G260" s="265" t="s">
        <v>209</v>
      </c>
      <c r="H260" s="266">
        <v>7</v>
      </c>
      <c r="I260" s="267"/>
      <c r="J260" s="268">
        <f>ROUND(I260*H260,2)</f>
        <v>0</v>
      </c>
      <c r="K260" s="269"/>
      <c r="L260" s="270"/>
      <c r="M260" s="271" t="s">
        <v>1</v>
      </c>
      <c r="N260" s="272" t="s">
        <v>39</v>
      </c>
      <c r="O260" s="91"/>
      <c r="P260" s="225">
        <f>O260*H260</f>
        <v>0</v>
      </c>
      <c r="Q260" s="225">
        <v>0.016</v>
      </c>
      <c r="R260" s="225">
        <f>Q260*H260</f>
        <v>0.112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228</v>
      </c>
      <c r="AT260" s="227" t="s">
        <v>225</v>
      </c>
      <c r="AU260" s="227" t="s">
        <v>84</v>
      </c>
      <c r="AY260" s="17" t="s">
        <v>131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82</v>
      </c>
      <c r="BK260" s="228">
        <f>ROUND(I260*H260,2)</f>
        <v>0</v>
      </c>
      <c r="BL260" s="17" t="s">
        <v>210</v>
      </c>
      <c r="BM260" s="227" t="s">
        <v>417</v>
      </c>
    </row>
    <row r="261" s="2" customFormat="1" ht="21.75" customHeight="1">
      <c r="A261" s="38"/>
      <c r="B261" s="39"/>
      <c r="C261" s="215" t="s">
        <v>418</v>
      </c>
      <c r="D261" s="215" t="s">
        <v>134</v>
      </c>
      <c r="E261" s="216" t="s">
        <v>419</v>
      </c>
      <c r="F261" s="217" t="s">
        <v>420</v>
      </c>
      <c r="G261" s="218" t="s">
        <v>209</v>
      </c>
      <c r="H261" s="219">
        <v>7</v>
      </c>
      <c r="I261" s="220"/>
      <c r="J261" s="221">
        <f>ROUND(I261*H261,2)</f>
        <v>0</v>
      </c>
      <c r="K261" s="222"/>
      <c r="L261" s="44"/>
      <c r="M261" s="223" t="s">
        <v>1</v>
      </c>
      <c r="N261" s="224" t="s">
        <v>39</v>
      </c>
      <c r="O261" s="91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7" t="s">
        <v>210</v>
      </c>
      <c r="AT261" s="227" t="s">
        <v>134</v>
      </c>
      <c r="AU261" s="227" t="s">
        <v>84</v>
      </c>
      <c r="AY261" s="17" t="s">
        <v>131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82</v>
      </c>
      <c r="BK261" s="228">
        <f>ROUND(I261*H261,2)</f>
        <v>0</v>
      </c>
      <c r="BL261" s="17" t="s">
        <v>210</v>
      </c>
      <c r="BM261" s="227" t="s">
        <v>421</v>
      </c>
    </row>
    <row r="262" s="2" customFormat="1" ht="16.5" customHeight="1">
      <c r="A262" s="38"/>
      <c r="B262" s="39"/>
      <c r="C262" s="262" t="s">
        <v>422</v>
      </c>
      <c r="D262" s="262" t="s">
        <v>225</v>
      </c>
      <c r="E262" s="263" t="s">
        <v>423</v>
      </c>
      <c r="F262" s="264" t="s">
        <v>424</v>
      </c>
      <c r="G262" s="265" t="s">
        <v>209</v>
      </c>
      <c r="H262" s="266">
        <v>7</v>
      </c>
      <c r="I262" s="267"/>
      <c r="J262" s="268">
        <f>ROUND(I262*H262,2)</f>
        <v>0</v>
      </c>
      <c r="K262" s="269"/>
      <c r="L262" s="270"/>
      <c r="M262" s="271" t="s">
        <v>1</v>
      </c>
      <c r="N262" s="272" t="s">
        <v>39</v>
      </c>
      <c r="O262" s="91"/>
      <c r="P262" s="225">
        <f>O262*H262</f>
        <v>0</v>
      </c>
      <c r="Q262" s="225">
        <v>0.0022000000000000001</v>
      </c>
      <c r="R262" s="225">
        <f>Q262*H262</f>
        <v>0.015400000000000001</v>
      </c>
      <c r="S262" s="225">
        <v>0</v>
      </c>
      <c r="T262" s="22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7" t="s">
        <v>228</v>
      </c>
      <c r="AT262" s="227" t="s">
        <v>225</v>
      </c>
      <c r="AU262" s="227" t="s">
        <v>84</v>
      </c>
      <c r="AY262" s="17" t="s">
        <v>131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7" t="s">
        <v>82</v>
      </c>
      <c r="BK262" s="228">
        <f>ROUND(I262*H262,2)</f>
        <v>0</v>
      </c>
      <c r="BL262" s="17" t="s">
        <v>210</v>
      </c>
      <c r="BM262" s="227" t="s">
        <v>425</v>
      </c>
    </row>
    <row r="263" s="2" customFormat="1" ht="24.15" customHeight="1">
      <c r="A263" s="38"/>
      <c r="B263" s="39"/>
      <c r="C263" s="215" t="s">
        <v>426</v>
      </c>
      <c r="D263" s="215" t="s">
        <v>134</v>
      </c>
      <c r="E263" s="216" t="s">
        <v>427</v>
      </c>
      <c r="F263" s="217" t="s">
        <v>428</v>
      </c>
      <c r="G263" s="218" t="s">
        <v>209</v>
      </c>
      <c r="H263" s="219">
        <v>7</v>
      </c>
      <c r="I263" s="220"/>
      <c r="J263" s="221">
        <f>ROUND(I263*H263,2)</f>
        <v>0</v>
      </c>
      <c r="K263" s="222"/>
      <c r="L263" s="44"/>
      <c r="M263" s="223" t="s">
        <v>1</v>
      </c>
      <c r="N263" s="224" t="s">
        <v>39</v>
      </c>
      <c r="O263" s="91"/>
      <c r="P263" s="225">
        <f>O263*H263</f>
        <v>0</v>
      </c>
      <c r="Q263" s="225">
        <v>0.00045011749999999999</v>
      </c>
      <c r="R263" s="225">
        <f>Q263*H263</f>
        <v>0.0031508224999999999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210</v>
      </c>
      <c r="AT263" s="227" t="s">
        <v>134</v>
      </c>
      <c r="AU263" s="227" t="s">
        <v>84</v>
      </c>
      <c r="AY263" s="17" t="s">
        <v>131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82</v>
      </c>
      <c r="BK263" s="228">
        <f>ROUND(I263*H263,2)</f>
        <v>0</v>
      </c>
      <c r="BL263" s="17" t="s">
        <v>210</v>
      </c>
      <c r="BM263" s="227" t="s">
        <v>429</v>
      </c>
    </row>
    <row r="264" s="2" customFormat="1" ht="37.8" customHeight="1">
      <c r="A264" s="38"/>
      <c r="B264" s="39"/>
      <c r="C264" s="262" t="s">
        <v>430</v>
      </c>
      <c r="D264" s="262" t="s">
        <v>225</v>
      </c>
      <c r="E264" s="263" t="s">
        <v>431</v>
      </c>
      <c r="F264" s="264" t="s">
        <v>432</v>
      </c>
      <c r="G264" s="265" t="s">
        <v>209</v>
      </c>
      <c r="H264" s="266">
        <v>7</v>
      </c>
      <c r="I264" s="267"/>
      <c r="J264" s="268">
        <f>ROUND(I264*H264,2)</f>
        <v>0</v>
      </c>
      <c r="K264" s="269"/>
      <c r="L264" s="270"/>
      <c r="M264" s="271" t="s">
        <v>1</v>
      </c>
      <c r="N264" s="272" t="s">
        <v>39</v>
      </c>
      <c r="O264" s="91"/>
      <c r="P264" s="225">
        <f>O264*H264</f>
        <v>0</v>
      </c>
      <c r="Q264" s="225">
        <v>0.016</v>
      </c>
      <c r="R264" s="225">
        <f>Q264*H264</f>
        <v>0.112</v>
      </c>
      <c r="S264" s="225">
        <v>0</v>
      </c>
      <c r="T264" s="22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7" t="s">
        <v>228</v>
      </c>
      <c r="AT264" s="227" t="s">
        <v>225</v>
      </c>
      <c r="AU264" s="227" t="s">
        <v>84</v>
      </c>
      <c r="AY264" s="17" t="s">
        <v>131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82</v>
      </c>
      <c r="BK264" s="228">
        <f>ROUND(I264*H264,2)</f>
        <v>0</v>
      </c>
      <c r="BL264" s="17" t="s">
        <v>210</v>
      </c>
      <c r="BM264" s="227" t="s">
        <v>433</v>
      </c>
    </row>
    <row r="265" s="2" customFormat="1" ht="24.15" customHeight="1">
      <c r="A265" s="38"/>
      <c r="B265" s="39"/>
      <c r="C265" s="215" t="s">
        <v>434</v>
      </c>
      <c r="D265" s="215" t="s">
        <v>134</v>
      </c>
      <c r="E265" s="216" t="s">
        <v>435</v>
      </c>
      <c r="F265" s="217" t="s">
        <v>436</v>
      </c>
      <c r="G265" s="218" t="s">
        <v>209</v>
      </c>
      <c r="H265" s="219">
        <v>5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39</v>
      </c>
      <c r="O265" s="91"/>
      <c r="P265" s="225">
        <f>O265*H265</f>
        <v>0</v>
      </c>
      <c r="Q265" s="225">
        <v>0</v>
      </c>
      <c r="R265" s="225">
        <f>Q265*H265</f>
        <v>0</v>
      </c>
      <c r="S265" s="225">
        <v>0.024</v>
      </c>
      <c r="T265" s="226">
        <f>S265*H265</f>
        <v>0.12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210</v>
      </c>
      <c r="AT265" s="227" t="s">
        <v>134</v>
      </c>
      <c r="AU265" s="227" t="s">
        <v>84</v>
      </c>
      <c r="AY265" s="17" t="s">
        <v>131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82</v>
      </c>
      <c r="BK265" s="228">
        <f>ROUND(I265*H265,2)</f>
        <v>0</v>
      </c>
      <c r="BL265" s="17" t="s">
        <v>210</v>
      </c>
      <c r="BM265" s="227" t="s">
        <v>437</v>
      </c>
    </row>
    <row r="266" s="2" customFormat="1" ht="24.15" customHeight="1">
      <c r="A266" s="38"/>
      <c r="B266" s="39"/>
      <c r="C266" s="215" t="s">
        <v>438</v>
      </c>
      <c r="D266" s="215" t="s">
        <v>134</v>
      </c>
      <c r="E266" s="216" t="s">
        <v>439</v>
      </c>
      <c r="F266" s="217" t="s">
        <v>440</v>
      </c>
      <c r="G266" s="218" t="s">
        <v>209</v>
      </c>
      <c r="H266" s="219">
        <v>7</v>
      </c>
      <c r="I266" s="220"/>
      <c r="J266" s="221">
        <f>ROUND(I266*H266,2)</f>
        <v>0</v>
      </c>
      <c r="K266" s="222"/>
      <c r="L266" s="44"/>
      <c r="M266" s="223" t="s">
        <v>1</v>
      </c>
      <c r="N266" s="224" t="s">
        <v>39</v>
      </c>
      <c r="O266" s="91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210</v>
      </c>
      <c r="AT266" s="227" t="s">
        <v>134</v>
      </c>
      <c r="AU266" s="227" t="s">
        <v>84</v>
      </c>
      <c r="AY266" s="17" t="s">
        <v>131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82</v>
      </c>
      <c r="BK266" s="228">
        <f>ROUND(I266*H266,2)</f>
        <v>0</v>
      </c>
      <c r="BL266" s="17" t="s">
        <v>210</v>
      </c>
      <c r="BM266" s="227" t="s">
        <v>441</v>
      </c>
    </row>
    <row r="267" s="2" customFormat="1" ht="24.15" customHeight="1">
      <c r="A267" s="38"/>
      <c r="B267" s="39"/>
      <c r="C267" s="262" t="s">
        <v>442</v>
      </c>
      <c r="D267" s="262" t="s">
        <v>225</v>
      </c>
      <c r="E267" s="263" t="s">
        <v>443</v>
      </c>
      <c r="F267" s="264" t="s">
        <v>444</v>
      </c>
      <c r="G267" s="265" t="s">
        <v>209</v>
      </c>
      <c r="H267" s="266">
        <v>7</v>
      </c>
      <c r="I267" s="267"/>
      <c r="J267" s="268">
        <f>ROUND(I267*H267,2)</f>
        <v>0</v>
      </c>
      <c r="K267" s="269"/>
      <c r="L267" s="270"/>
      <c r="M267" s="271" t="s">
        <v>1</v>
      </c>
      <c r="N267" s="272" t="s">
        <v>39</v>
      </c>
      <c r="O267" s="91"/>
      <c r="P267" s="225">
        <f>O267*H267</f>
        <v>0</v>
      </c>
      <c r="Q267" s="225">
        <v>0.0018500000000000001</v>
      </c>
      <c r="R267" s="225">
        <f>Q267*H267</f>
        <v>0.01295</v>
      </c>
      <c r="S267" s="225">
        <v>0</v>
      </c>
      <c r="T267" s="22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7" t="s">
        <v>228</v>
      </c>
      <c r="AT267" s="227" t="s">
        <v>225</v>
      </c>
      <c r="AU267" s="227" t="s">
        <v>84</v>
      </c>
      <c r="AY267" s="17" t="s">
        <v>131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82</v>
      </c>
      <c r="BK267" s="228">
        <f>ROUND(I267*H267,2)</f>
        <v>0</v>
      </c>
      <c r="BL267" s="17" t="s">
        <v>210</v>
      </c>
      <c r="BM267" s="227" t="s">
        <v>445</v>
      </c>
    </row>
    <row r="268" s="2" customFormat="1" ht="24.15" customHeight="1">
      <c r="A268" s="38"/>
      <c r="B268" s="39"/>
      <c r="C268" s="215" t="s">
        <v>446</v>
      </c>
      <c r="D268" s="215" t="s">
        <v>134</v>
      </c>
      <c r="E268" s="216" t="s">
        <v>447</v>
      </c>
      <c r="F268" s="217" t="s">
        <v>448</v>
      </c>
      <c r="G268" s="218" t="s">
        <v>209</v>
      </c>
      <c r="H268" s="219">
        <v>4</v>
      </c>
      <c r="I268" s="220"/>
      <c r="J268" s="221">
        <f>ROUND(I268*H268,2)</f>
        <v>0</v>
      </c>
      <c r="K268" s="222"/>
      <c r="L268" s="44"/>
      <c r="M268" s="223" t="s">
        <v>1</v>
      </c>
      <c r="N268" s="224" t="s">
        <v>39</v>
      </c>
      <c r="O268" s="91"/>
      <c r="P268" s="225">
        <f>O268*H268</f>
        <v>0</v>
      </c>
      <c r="Q268" s="225">
        <v>0.29999999999999999</v>
      </c>
      <c r="R268" s="225">
        <f>Q268*H268</f>
        <v>1.2</v>
      </c>
      <c r="S268" s="225">
        <v>0</v>
      </c>
      <c r="T268" s="22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7" t="s">
        <v>210</v>
      </c>
      <c r="AT268" s="227" t="s">
        <v>134</v>
      </c>
      <c r="AU268" s="227" t="s">
        <v>84</v>
      </c>
      <c r="AY268" s="17" t="s">
        <v>131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7" t="s">
        <v>82</v>
      </c>
      <c r="BK268" s="228">
        <f>ROUND(I268*H268,2)</f>
        <v>0</v>
      </c>
      <c r="BL268" s="17" t="s">
        <v>210</v>
      </c>
      <c r="BM268" s="227" t="s">
        <v>449</v>
      </c>
    </row>
    <row r="269" s="2" customFormat="1" ht="21.75" customHeight="1">
      <c r="A269" s="38"/>
      <c r="B269" s="39"/>
      <c r="C269" s="262" t="s">
        <v>450</v>
      </c>
      <c r="D269" s="262" t="s">
        <v>225</v>
      </c>
      <c r="E269" s="263" t="s">
        <v>451</v>
      </c>
      <c r="F269" s="264" t="s">
        <v>452</v>
      </c>
      <c r="G269" s="265" t="s">
        <v>209</v>
      </c>
      <c r="H269" s="266">
        <v>4</v>
      </c>
      <c r="I269" s="267"/>
      <c r="J269" s="268">
        <f>ROUND(I269*H269,2)</f>
        <v>0</v>
      </c>
      <c r="K269" s="269"/>
      <c r="L269" s="270"/>
      <c r="M269" s="271" t="s">
        <v>1</v>
      </c>
      <c r="N269" s="272" t="s">
        <v>39</v>
      </c>
      <c r="O269" s="91"/>
      <c r="P269" s="225">
        <f>O269*H269</f>
        <v>0</v>
      </c>
      <c r="Q269" s="225">
        <v>0.015100000000000001</v>
      </c>
      <c r="R269" s="225">
        <f>Q269*H269</f>
        <v>0.060400000000000002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228</v>
      </c>
      <c r="AT269" s="227" t="s">
        <v>225</v>
      </c>
      <c r="AU269" s="227" t="s">
        <v>84</v>
      </c>
      <c r="AY269" s="17" t="s">
        <v>131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82</v>
      </c>
      <c r="BK269" s="228">
        <f>ROUND(I269*H269,2)</f>
        <v>0</v>
      </c>
      <c r="BL269" s="17" t="s">
        <v>210</v>
      </c>
      <c r="BM269" s="227" t="s">
        <v>453</v>
      </c>
    </row>
    <row r="270" s="2" customFormat="1" ht="24.15" customHeight="1">
      <c r="A270" s="38"/>
      <c r="B270" s="39"/>
      <c r="C270" s="215" t="s">
        <v>454</v>
      </c>
      <c r="D270" s="215" t="s">
        <v>134</v>
      </c>
      <c r="E270" s="216" t="s">
        <v>455</v>
      </c>
      <c r="F270" s="217" t="s">
        <v>456</v>
      </c>
      <c r="G270" s="218" t="s">
        <v>209</v>
      </c>
      <c r="H270" s="219">
        <v>4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39</v>
      </c>
      <c r="O270" s="91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210</v>
      </c>
      <c r="AT270" s="227" t="s">
        <v>134</v>
      </c>
      <c r="AU270" s="227" t="s">
        <v>84</v>
      </c>
      <c r="AY270" s="17" t="s">
        <v>131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82</v>
      </c>
      <c r="BK270" s="228">
        <f>ROUND(I270*H270,2)</f>
        <v>0</v>
      </c>
      <c r="BL270" s="17" t="s">
        <v>210</v>
      </c>
      <c r="BM270" s="227" t="s">
        <v>457</v>
      </c>
    </row>
    <row r="271" s="2" customFormat="1" ht="21.75" customHeight="1">
      <c r="A271" s="38"/>
      <c r="B271" s="39"/>
      <c r="C271" s="262" t="s">
        <v>458</v>
      </c>
      <c r="D271" s="262" t="s">
        <v>225</v>
      </c>
      <c r="E271" s="263" t="s">
        <v>459</v>
      </c>
      <c r="F271" s="264" t="s">
        <v>460</v>
      </c>
      <c r="G271" s="265" t="s">
        <v>209</v>
      </c>
      <c r="H271" s="266">
        <v>4</v>
      </c>
      <c r="I271" s="267"/>
      <c r="J271" s="268">
        <f>ROUND(I271*H271,2)</f>
        <v>0</v>
      </c>
      <c r="K271" s="269"/>
      <c r="L271" s="270"/>
      <c r="M271" s="271" t="s">
        <v>1</v>
      </c>
      <c r="N271" s="272" t="s">
        <v>39</v>
      </c>
      <c r="O271" s="91"/>
      <c r="P271" s="225">
        <f>O271*H271</f>
        <v>0</v>
      </c>
      <c r="Q271" s="225">
        <v>0.02111</v>
      </c>
      <c r="R271" s="225">
        <f>Q271*H271</f>
        <v>0.084440000000000001</v>
      </c>
      <c r="S271" s="225">
        <v>0</v>
      </c>
      <c r="T271" s="22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7" t="s">
        <v>228</v>
      </c>
      <c r="AT271" s="227" t="s">
        <v>225</v>
      </c>
      <c r="AU271" s="227" t="s">
        <v>84</v>
      </c>
      <c r="AY271" s="17" t="s">
        <v>131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82</v>
      </c>
      <c r="BK271" s="228">
        <f>ROUND(I271*H271,2)</f>
        <v>0</v>
      </c>
      <c r="BL271" s="17" t="s">
        <v>210</v>
      </c>
      <c r="BM271" s="227" t="s">
        <v>461</v>
      </c>
    </row>
    <row r="272" s="2" customFormat="1" ht="24.15" customHeight="1">
      <c r="A272" s="38"/>
      <c r="B272" s="39"/>
      <c r="C272" s="215" t="s">
        <v>462</v>
      </c>
      <c r="D272" s="215" t="s">
        <v>134</v>
      </c>
      <c r="E272" s="216" t="s">
        <v>463</v>
      </c>
      <c r="F272" s="217" t="s">
        <v>464</v>
      </c>
      <c r="G272" s="218" t="s">
        <v>209</v>
      </c>
      <c r="H272" s="219">
        <v>1</v>
      </c>
      <c r="I272" s="220"/>
      <c r="J272" s="221">
        <f>ROUND(I272*H272,2)</f>
        <v>0</v>
      </c>
      <c r="K272" s="222"/>
      <c r="L272" s="44"/>
      <c r="M272" s="223" t="s">
        <v>1</v>
      </c>
      <c r="N272" s="224" t="s">
        <v>39</v>
      </c>
      <c r="O272" s="91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210</v>
      </c>
      <c r="AT272" s="227" t="s">
        <v>134</v>
      </c>
      <c r="AU272" s="227" t="s">
        <v>84</v>
      </c>
      <c r="AY272" s="17" t="s">
        <v>131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82</v>
      </c>
      <c r="BK272" s="228">
        <f>ROUND(I272*H272,2)</f>
        <v>0</v>
      </c>
      <c r="BL272" s="17" t="s">
        <v>210</v>
      </c>
      <c r="BM272" s="227" t="s">
        <v>465</v>
      </c>
    </row>
    <row r="273" s="2" customFormat="1" ht="24.15" customHeight="1">
      <c r="A273" s="38"/>
      <c r="B273" s="39"/>
      <c r="C273" s="262" t="s">
        <v>466</v>
      </c>
      <c r="D273" s="262" t="s">
        <v>225</v>
      </c>
      <c r="E273" s="263" t="s">
        <v>467</v>
      </c>
      <c r="F273" s="264" t="s">
        <v>468</v>
      </c>
      <c r="G273" s="265" t="s">
        <v>147</v>
      </c>
      <c r="H273" s="266">
        <v>5.7999999999999998</v>
      </c>
      <c r="I273" s="267"/>
      <c r="J273" s="268">
        <f>ROUND(I273*H273,2)</f>
        <v>0</v>
      </c>
      <c r="K273" s="269"/>
      <c r="L273" s="270"/>
      <c r="M273" s="271" t="s">
        <v>1</v>
      </c>
      <c r="N273" s="272" t="s">
        <v>39</v>
      </c>
      <c r="O273" s="91"/>
      <c r="P273" s="225">
        <f>O273*H273</f>
        <v>0</v>
      </c>
      <c r="Q273" s="225">
        <v>0.034200000000000001</v>
      </c>
      <c r="R273" s="225">
        <f>Q273*H273</f>
        <v>0.19836000000000001</v>
      </c>
      <c r="S273" s="225">
        <v>0</v>
      </c>
      <c r="T273" s="22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7" t="s">
        <v>228</v>
      </c>
      <c r="AT273" s="227" t="s">
        <v>225</v>
      </c>
      <c r="AU273" s="227" t="s">
        <v>84</v>
      </c>
      <c r="AY273" s="17" t="s">
        <v>131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7" t="s">
        <v>82</v>
      </c>
      <c r="BK273" s="228">
        <f>ROUND(I273*H273,2)</f>
        <v>0</v>
      </c>
      <c r="BL273" s="17" t="s">
        <v>210</v>
      </c>
      <c r="BM273" s="227" t="s">
        <v>469</v>
      </c>
    </row>
    <row r="274" s="14" customFormat="1">
      <c r="A274" s="14"/>
      <c r="B274" s="240"/>
      <c r="C274" s="241"/>
      <c r="D274" s="231" t="s">
        <v>140</v>
      </c>
      <c r="E274" s="241"/>
      <c r="F274" s="243" t="s">
        <v>470</v>
      </c>
      <c r="G274" s="241"/>
      <c r="H274" s="244">
        <v>5.7999999999999998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140</v>
      </c>
      <c r="AU274" s="250" t="s">
        <v>84</v>
      </c>
      <c r="AV274" s="14" t="s">
        <v>84</v>
      </c>
      <c r="AW274" s="14" t="s">
        <v>4</v>
      </c>
      <c r="AX274" s="14" t="s">
        <v>82</v>
      </c>
      <c r="AY274" s="250" t="s">
        <v>131</v>
      </c>
    </row>
    <row r="275" s="2" customFormat="1" ht="24.15" customHeight="1">
      <c r="A275" s="38"/>
      <c r="B275" s="39"/>
      <c r="C275" s="215" t="s">
        <v>471</v>
      </c>
      <c r="D275" s="215" t="s">
        <v>134</v>
      </c>
      <c r="E275" s="216" t="s">
        <v>472</v>
      </c>
      <c r="F275" s="217" t="s">
        <v>473</v>
      </c>
      <c r="G275" s="218" t="s">
        <v>209</v>
      </c>
      <c r="H275" s="219">
        <v>1</v>
      </c>
      <c r="I275" s="220"/>
      <c r="J275" s="221">
        <f>ROUND(I275*H275,2)</f>
        <v>0</v>
      </c>
      <c r="K275" s="222"/>
      <c r="L275" s="44"/>
      <c r="M275" s="223" t="s">
        <v>1</v>
      </c>
      <c r="N275" s="224" t="s">
        <v>39</v>
      </c>
      <c r="O275" s="91"/>
      <c r="P275" s="225">
        <f>O275*H275</f>
        <v>0</v>
      </c>
      <c r="Q275" s="225">
        <v>0.00021002999999999999</v>
      </c>
      <c r="R275" s="225">
        <f>Q275*H275</f>
        <v>0.00021002999999999999</v>
      </c>
      <c r="S275" s="225">
        <v>0</v>
      </c>
      <c r="T275" s="22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210</v>
      </c>
      <c r="AT275" s="227" t="s">
        <v>134</v>
      </c>
      <c r="AU275" s="227" t="s">
        <v>84</v>
      </c>
      <c r="AY275" s="17" t="s">
        <v>131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82</v>
      </c>
      <c r="BK275" s="228">
        <f>ROUND(I275*H275,2)</f>
        <v>0</v>
      </c>
      <c r="BL275" s="17" t="s">
        <v>210</v>
      </c>
      <c r="BM275" s="227" t="s">
        <v>474</v>
      </c>
    </row>
    <row r="276" s="2" customFormat="1" ht="24.15" customHeight="1">
      <c r="A276" s="38"/>
      <c r="B276" s="39"/>
      <c r="C276" s="262" t="s">
        <v>475</v>
      </c>
      <c r="D276" s="262" t="s">
        <v>225</v>
      </c>
      <c r="E276" s="263" t="s">
        <v>476</v>
      </c>
      <c r="F276" s="264" t="s">
        <v>477</v>
      </c>
      <c r="G276" s="265" t="s">
        <v>209</v>
      </c>
      <c r="H276" s="266">
        <v>1</v>
      </c>
      <c r="I276" s="267"/>
      <c r="J276" s="268">
        <f>ROUND(I276*H276,2)</f>
        <v>0</v>
      </c>
      <c r="K276" s="269"/>
      <c r="L276" s="270"/>
      <c r="M276" s="271" t="s">
        <v>1</v>
      </c>
      <c r="N276" s="272" t="s">
        <v>39</v>
      </c>
      <c r="O276" s="91"/>
      <c r="P276" s="225">
        <f>O276*H276</f>
        <v>0</v>
      </c>
      <c r="Q276" s="225">
        <v>0.0044999999999999997</v>
      </c>
      <c r="R276" s="225">
        <f>Q276*H276</f>
        <v>0.0044999999999999997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228</v>
      </c>
      <c r="AT276" s="227" t="s">
        <v>225</v>
      </c>
      <c r="AU276" s="227" t="s">
        <v>84</v>
      </c>
      <c r="AY276" s="17" t="s">
        <v>131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82</v>
      </c>
      <c r="BK276" s="228">
        <f>ROUND(I276*H276,2)</f>
        <v>0</v>
      </c>
      <c r="BL276" s="17" t="s">
        <v>210</v>
      </c>
      <c r="BM276" s="227" t="s">
        <v>478</v>
      </c>
    </row>
    <row r="277" s="2" customFormat="1" ht="24.15" customHeight="1">
      <c r="A277" s="38"/>
      <c r="B277" s="39"/>
      <c r="C277" s="215" t="s">
        <v>479</v>
      </c>
      <c r="D277" s="215" t="s">
        <v>134</v>
      </c>
      <c r="E277" s="216" t="s">
        <v>480</v>
      </c>
      <c r="F277" s="217" t="s">
        <v>481</v>
      </c>
      <c r="G277" s="218" t="s">
        <v>209</v>
      </c>
      <c r="H277" s="219">
        <v>1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39</v>
      </c>
      <c r="O277" s="91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210</v>
      </c>
      <c r="AT277" s="227" t="s">
        <v>134</v>
      </c>
      <c r="AU277" s="227" t="s">
        <v>84</v>
      </c>
      <c r="AY277" s="17" t="s">
        <v>131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82</v>
      </c>
      <c r="BK277" s="228">
        <f>ROUND(I277*H277,2)</f>
        <v>0</v>
      </c>
      <c r="BL277" s="17" t="s">
        <v>210</v>
      </c>
      <c r="BM277" s="227" t="s">
        <v>482</v>
      </c>
    </row>
    <row r="278" s="2" customFormat="1" ht="24.15" customHeight="1">
      <c r="A278" s="38"/>
      <c r="B278" s="39"/>
      <c r="C278" s="262" t="s">
        <v>483</v>
      </c>
      <c r="D278" s="262" t="s">
        <v>225</v>
      </c>
      <c r="E278" s="263" t="s">
        <v>484</v>
      </c>
      <c r="F278" s="264" t="s">
        <v>485</v>
      </c>
      <c r="G278" s="265" t="s">
        <v>147</v>
      </c>
      <c r="H278" s="266">
        <v>5.7999999999999998</v>
      </c>
      <c r="I278" s="267"/>
      <c r="J278" s="268">
        <f>ROUND(I278*H278,2)</f>
        <v>0</v>
      </c>
      <c r="K278" s="269"/>
      <c r="L278" s="270"/>
      <c r="M278" s="271" t="s">
        <v>1</v>
      </c>
      <c r="N278" s="272" t="s">
        <v>39</v>
      </c>
      <c r="O278" s="91"/>
      <c r="P278" s="225">
        <f>O278*H278</f>
        <v>0</v>
      </c>
      <c r="Q278" s="225">
        <v>0.01652</v>
      </c>
      <c r="R278" s="225">
        <f>Q278*H278</f>
        <v>0.095815999999999998</v>
      </c>
      <c r="S278" s="225">
        <v>0</v>
      </c>
      <c r="T278" s="22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228</v>
      </c>
      <c r="AT278" s="227" t="s">
        <v>225</v>
      </c>
      <c r="AU278" s="227" t="s">
        <v>84</v>
      </c>
      <c r="AY278" s="17" t="s">
        <v>131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82</v>
      </c>
      <c r="BK278" s="228">
        <f>ROUND(I278*H278,2)</f>
        <v>0</v>
      </c>
      <c r="BL278" s="17" t="s">
        <v>210</v>
      </c>
      <c r="BM278" s="227" t="s">
        <v>486</v>
      </c>
    </row>
    <row r="279" s="14" customFormat="1">
      <c r="A279" s="14"/>
      <c r="B279" s="240"/>
      <c r="C279" s="241"/>
      <c r="D279" s="231" t="s">
        <v>140</v>
      </c>
      <c r="E279" s="241"/>
      <c r="F279" s="243" t="s">
        <v>470</v>
      </c>
      <c r="G279" s="241"/>
      <c r="H279" s="244">
        <v>5.7999999999999998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140</v>
      </c>
      <c r="AU279" s="250" t="s">
        <v>84</v>
      </c>
      <c r="AV279" s="14" t="s">
        <v>84</v>
      </c>
      <c r="AW279" s="14" t="s">
        <v>4</v>
      </c>
      <c r="AX279" s="14" t="s">
        <v>82</v>
      </c>
      <c r="AY279" s="250" t="s">
        <v>131</v>
      </c>
    </row>
    <row r="280" s="2" customFormat="1" ht="24.15" customHeight="1">
      <c r="A280" s="38"/>
      <c r="B280" s="39"/>
      <c r="C280" s="215" t="s">
        <v>487</v>
      </c>
      <c r="D280" s="215" t="s">
        <v>134</v>
      </c>
      <c r="E280" s="216" t="s">
        <v>488</v>
      </c>
      <c r="F280" s="217" t="s">
        <v>489</v>
      </c>
      <c r="G280" s="218" t="s">
        <v>137</v>
      </c>
      <c r="H280" s="219">
        <v>2</v>
      </c>
      <c r="I280" s="220"/>
      <c r="J280" s="221">
        <f>ROUND(I280*H280,2)</f>
        <v>0</v>
      </c>
      <c r="K280" s="222"/>
      <c r="L280" s="44"/>
      <c r="M280" s="223" t="s">
        <v>1</v>
      </c>
      <c r="N280" s="224" t="s">
        <v>39</v>
      </c>
      <c r="O280" s="91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7" t="s">
        <v>210</v>
      </c>
      <c r="AT280" s="227" t="s">
        <v>134</v>
      </c>
      <c r="AU280" s="227" t="s">
        <v>84</v>
      </c>
      <c r="AY280" s="17" t="s">
        <v>131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82</v>
      </c>
      <c r="BK280" s="228">
        <f>ROUND(I280*H280,2)</f>
        <v>0</v>
      </c>
      <c r="BL280" s="17" t="s">
        <v>210</v>
      </c>
      <c r="BM280" s="227" t="s">
        <v>490</v>
      </c>
    </row>
    <row r="281" s="2" customFormat="1" ht="16.5" customHeight="1">
      <c r="A281" s="38"/>
      <c r="B281" s="39"/>
      <c r="C281" s="262" t="s">
        <v>491</v>
      </c>
      <c r="D281" s="262" t="s">
        <v>225</v>
      </c>
      <c r="E281" s="263" t="s">
        <v>492</v>
      </c>
      <c r="F281" s="264" t="s">
        <v>493</v>
      </c>
      <c r="G281" s="265" t="s">
        <v>137</v>
      </c>
      <c r="H281" s="266">
        <v>2.2000000000000002</v>
      </c>
      <c r="I281" s="267"/>
      <c r="J281" s="268">
        <f>ROUND(I281*H281,2)</f>
        <v>0</v>
      </c>
      <c r="K281" s="269"/>
      <c r="L281" s="270"/>
      <c r="M281" s="271" t="s">
        <v>1</v>
      </c>
      <c r="N281" s="272" t="s">
        <v>39</v>
      </c>
      <c r="O281" s="91"/>
      <c r="P281" s="225">
        <f>O281*H281</f>
        <v>0</v>
      </c>
      <c r="Q281" s="225">
        <v>0.00059999999999999995</v>
      </c>
      <c r="R281" s="225">
        <f>Q281*H281</f>
        <v>0.00132</v>
      </c>
      <c r="S281" s="225">
        <v>0</v>
      </c>
      <c r="T281" s="22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7" t="s">
        <v>228</v>
      </c>
      <c r="AT281" s="227" t="s">
        <v>225</v>
      </c>
      <c r="AU281" s="227" t="s">
        <v>84</v>
      </c>
      <c r="AY281" s="17" t="s">
        <v>131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7" t="s">
        <v>82</v>
      </c>
      <c r="BK281" s="228">
        <f>ROUND(I281*H281,2)</f>
        <v>0</v>
      </c>
      <c r="BL281" s="17" t="s">
        <v>210</v>
      </c>
      <c r="BM281" s="227" t="s">
        <v>494</v>
      </c>
    </row>
    <row r="282" s="14" customFormat="1">
      <c r="A282" s="14"/>
      <c r="B282" s="240"/>
      <c r="C282" s="241"/>
      <c r="D282" s="231" t="s">
        <v>140</v>
      </c>
      <c r="E282" s="241"/>
      <c r="F282" s="243" t="s">
        <v>495</v>
      </c>
      <c r="G282" s="241"/>
      <c r="H282" s="244">
        <v>2.2000000000000002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140</v>
      </c>
      <c r="AU282" s="250" t="s">
        <v>84</v>
      </c>
      <c r="AV282" s="14" t="s">
        <v>84</v>
      </c>
      <c r="AW282" s="14" t="s">
        <v>4</v>
      </c>
      <c r="AX282" s="14" t="s">
        <v>82</v>
      </c>
      <c r="AY282" s="250" t="s">
        <v>131</v>
      </c>
    </row>
    <row r="283" s="2" customFormat="1" ht="24.15" customHeight="1">
      <c r="A283" s="38"/>
      <c r="B283" s="39"/>
      <c r="C283" s="215" t="s">
        <v>496</v>
      </c>
      <c r="D283" s="215" t="s">
        <v>134</v>
      </c>
      <c r="E283" s="216" t="s">
        <v>497</v>
      </c>
      <c r="F283" s="217" t="s">
        <v>498</v>
      </c>
      <c r="G283" s="218" t="s">
        <v>209</v>
      </c>
      <c r="H283" s="219">
        <v>1</v>
      </c>
      <c r="I283" s="220"/>
      <c r="J283" s="221">
        <f>ROUND(I283*H283,2)</f>
        <v>0</v>
      </c>
      <c r="K283" s="222"/>
      <c r="L283" s="44"/>
      <c r="M283" s="223" t="s">
        <v>1</v>
      </c>
      <c r="N283" s="224" t="s">
        <v>39</v>
      </c>
      <c r="O283" s="91"/>
      <c r="P283" s="225">
        <f>O283*H283</f>
        <v>0</v>
      </c>
      <c r="Q283" s="225">
        <v>0</v>
      </c>
      <c r="R283" s="225">
        <f>Q283*H283</f>
        <v>0</v>
      </c>
      <c r="S283" s="225">
        <v>0.17399999999999999</v>
      </c>
      <c r="T283" s="226">
        <f>S283*H283</f>
        <v>0.17399999999999999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210</v>
      </c>
      <c r="AT283" s="227" t="s">
        <v>134</v>
      </c>
      <c r="AU283" s="227" t="s">
        <v>84</v>
      </c>
      <c r="AY283" s="17" t="s">
        <v>131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82</v>
      </c>
      <c r="BK283" s="228">
        <f>ROUND(I283*H283,2)</f>
        <v>0</v>
      </c>
      <c r="BL283" s="17" t="s">
        <v>210</v>
      </c>
      <c r="BM283" s="227" t="s">
        <v>499</v>
      </c>
    </row>
    <row r="284" s="2" customFormat="1" ht="24.15" customHeight="1">
      <c r="A284" s="38"/>
      <c r="B284" s="39"/>
      <c r="C284" s="215" t="s">
        <v>500</v>
      </c>
      <c r="D284" s="215" t="s">
        <v>134</v>
      </c>
      <c r="E284" s="216" t="s">
        <v>501</v>
      </c>
      <c r="F284" s="217" t="s">
        <v>502</v>
      </c>
      <c r="G284" s="218" t="s">
        <v>176</v>
      </c>
      <c r="H284" s="219">
        <v>1.901</v>
      </c>
      <c r="I284" s="220"/>
      <c r="J284" s="221">
        <f>ROUND(I284*H284,2)</f>
        <v>0</v>
      </c>
      <c r="K284" s="222"/>
      <c r="L284" s="44"/>
      <c r="M284" s="223" t="s">
        <v>1</v>
      </c>
      <c r="N284" s="224" t="s">
        <v>39</v>
      </c>
      <c r="O284" s="91"/>
      <c r="P284" s="225">
        <f>O284*H284</f>
        <v>0</v>
      </c>
      <c r="Q284" s="225">
        <v>0</v>
      </c>
      <c r="R284" s="225">
        <f>Q284*H284</f>
        <v>0</v>
      </c>
      <c r="S284" s="225">
        <v>0</v>
      </c>
      <c r="T284" s="22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7" t="s">
        <v>210</v>
      </c>
      <c r="AT284" s="227" t="s">
        <v>134</v>
      </c>
      <c r="AU284" s="227" t="s">
        <v>84</v>
      </c>
      <c r="AY284" s="17" t="s">
        <v>131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7" t="s">
        <v>82</v>
      </c>
      <c r="BK284" s="228">
        <f>ROUND(I284*H284,2)</f>
        <v>0</v>
      </c>
      <c r="BL284" s="17" t="s">
        <v>210</v>
      </c>
      <c r="BM284" s="227" t="s">
        <v>503</v>
      </c>
    </row>
    <row r="285" s="2" customFormat="1" ht="24.15" customHeight="1">
      <c r="A285" s="38"/>
      <c r="B285" s="39"/>
      <c r="C285" s="215" t="s">
        <v>504</v>
      </c>
      <c r="D285" s="215" t="s">
        <v>134</v>
      </c>
      <c r="E285" s="216" t="s">
        <v>505</v>
      </c>
      <c r="F285" s="217" t="s">
        <v>506</v>
      </c>
      <c r="G285" s="218" t="s">
        <v>176</v>
      </c>
      <c r="H285" s="219">
        <v>1.901</v>
      </c>
      <c r="I285" s="220"/>
      <c r="J285" s="221">
        <f>ROUND(I285*H285,2)</f>
        <v>0</v>
      </c>
      <c r="K285" s="222"/>
      <c r="L285" s="44"/>
      <c r="M285" s="223" t="s">
        <v>1</v>
      </c>
      <c r="N285" s="224" t="s">
        <v>39</v>
      </c>
      <c r="O285" s="91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7" t="s">
        <v>210</v>
      </c>
      <c r="AT285" s="227" t="s">
        <v>134</v>
      </c>
      <c r="AU285" s="227" t="s">
        <v>84</v>
      </c>
      <c r="AY285" s="17" t="s">
        <v>131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82</v>
      </c>
      <c r="BK285" s="228">
        <f>ROUND(I285*H285,2)</f>
        <v>0</v>
      </c>
      <c r="BL285" s="17" t="s">
        <v>210</v>
      </c>
      <c r="BM285" s="227" t="s">
        <v>507</v>
      </c>
    </row>
    <row r="286" s="12" customFormat="1" ht="22.8" customHeight="1">
      <c r="A286" s="12"/>
      <c r="B286" s="199"/>
      <c r="C286" s="200"/>
      <c r="D286" s="201" t="s">
        <v>73</v>
      </c>
      <c r="E286" s="213" t="s">
        <v>508</v>
      </c>
      <c r="F286" s="213" t="s">
        <v>509</v>
      </c>
      <c r="G286" s="200"/>
      <c r="H286" s="200"/>
      <c r="I286" s="203"/>
      <c r="J286" s="214">
        <f>BK286</f>
        <v>0</v>
      </c>
      <c r="K286" s="200"/>
      <c r="L286" s="205"/>
      <c r="M286" s="206"/>
      <c r="N286" s="207"/>
      <c r="O286" s="207"/>
      <c r="P286" s="208">
        <f>SUM(P287:P320)</f>
        <v>0</v>
      </c>
      <c r="Q286" s="207"/>
      <c r="R286" s="208">
        <f>SUM(R287:R320)</f>
        <v>0.23099641919999997</v>
      </c>
      <c r="S286" s="207"/>
      <c r="T286" s="209">
        <f>SUM(T287:T320)</f>
        <v>1.9234707999999998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0" t="s">
        <v>84</v>
      </c>
      <c r="AT286" s="211" t="s">
        <v>73</v>
      </c>
      <c r="AU286" s="211" t="s">
        <v>82</v>
      </c>
      <c r="AY286" s="210" t="s">
        <v>131</v>
      </c>
      <c r="BK286" s="212">
        <f>SUM(BK287:BK320)</f>
        <v>0</v>
      </c>
    </row>
    <row r="287" s="2" customFormat="1" ht="16.5" customHeight="1">
      <c r="A287" s="38"/>
      <c r="B287" s="39"/>
      <c r="C287" s="215" t="s">
        <v>510</v>
      </c>
      <c r="D287" s="215" t="s">
        <v>134</v>
      </c>
      <c r="E287" s="216" t="s">
        <v>511</v>
      </c>
      <c r="F287" s="217" t="s">
        <v>512</v>
      </c>
      <c r="G287" s="218" t="s">
        <v>147</v>
      </c>
      <c r="H287" s="219">
        <v>5.4000000000000004</v>
      </c>
      <c r="I287" s="220"/>
      <c r="J287" s="221">
        <f>ROUND(I287*H287,2)</f>
        <v>0</v>
      </c>
      <c r="K287" s="222"/>
      <c r="L287" s="44"/>
      <c r="M287" s="223" t="s">
        <v>1</v>
      </c>
      <c r="N287" s="224" t="s">
        <v>39</v>
      </c>
      <c r="O287" s="91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7" t="s">
        <v>210</v>
      </c>
      <c r="AT287" s="227" t="s">
        <v>134</v>
      </c>
      <c r="AU287" s="227" t="s">
        <v>84</v>
      </c>
      <c r="AY287" s="17" t="s">
        <v>131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7" t="s">
        <v>82</v>
      </c>
      <c r="BK287" s="228">
        <f>ROUND(I287*H287,2)</f>
        <v>0</v>
      </c>
      <c r="BL287" s="17" t="s">
        <v>210</v>
      </c>
      <c r="BM287" s="227" t="s">
        <v>513</v>
      </c>
    </row>
    <row r="288" s="2" customFormat="1" ht="24.15" customHeight="1">
      <c r="A288" s="38"/>
      <c r="B288" s="39"/>
      <c r="C288" s="215" t="s">
        <v>514</v>
      </c>
      <c r="D288" s="215" t="s">
        <v>134</v>
      </c>
      <c r="E288" s="216" t="s">
        <v>515</v>
      </c>
      <c r="F288" s="217" t="s">
        <v>516</v>
      </c>
      <c r="G288" s="218" t="s">
        <v>147</v>
      </c>
      <c r="H288" s="219">
        <v>5.4000000000000004</v>
      </c>
      <c r="I288" s="220"/>
      <c r="J288" s="221">
        <f>ROUND(I288*H288,2)</f>
        <v>0</v>
      </c>
      <c r="K288" s="222"/>
      <c r="L288" s="44"/>
      <c r="M288" s="223" t="s">
        <v>1</v>
      </c>
      <c r="N288" s="224" t="s">
        <v>39</v>
      </c>
      <c r="O288" s="91"/>
      <c r="P288" s="225">
        <f>O288*H288</f>
        <v>0</v>
      </c>
      <c r="Q288" s="225">
        <v>4.4799999999999999E-07</v>
      </c>
      <c r="R288" s="225">
        <f>Q288*H288</f>
        <v>2.4192000000000001E-06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210</v>
      </c>
      <c r="AT288" s="227" t="s">
        <v>134</v>
      </c>
      <c r="AU288" s="227" t="s">
        <v>84</v>
      </c>
      <c r="AY288" s="17" t="s">
        <v>131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82</v>
      </c>
      <c r="BK288" s="228">
        <f>ROUND(I288*H288,2)</f>
        <v>0</v>
      </c>
      <c r="BL288" s="17" t="s">
        <v>210</v>
      </c>
      <c r="BM288" s="227" t="s">
        <v>517</v>
      </c>
    </row>
    <row r="289" s="2" customFormat="1" ht="21.75" customHeight="1">
      <c r="A289" s="38"/>
      <c r="B289" s="39"/>
      <c r="C289" s="215" t="s">
        <v>518</v>
      </c>
      <c r="D289" s="215" t="s">
        <v>134</v>
      </c>
      <c r="E289" s="216" t="s">
        <v>519</v>
      </c>
      <c r="F289" s="217" t="s">
        <v>520</v>
      </c>
      <c r="G289" s="218" t="s">
        <v>147</v>
      </c>
      <c r="H289" s="219">
        <v>5.4000000000000004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39</v>
      </c>
      <c r="O289" s="91"/>
      <c r="P289" s="225">
        <f>O289*H289</f>
        <v>0</v>
      </c>
      <c r="Q289" s="225">
        <v>0.0044999999999999997</v>
      </c>
      <c r="R289" s="225">
        <f>Q289*H289</f>
        <v>0.024299999999999999</v>
      </c>
      <c r="S289" s="225">
        <v>0</v>
      </c>
      <c r="T289" s="22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210</v>
      </c>
      <c r="AT289" s="227" t="s">
        <v>134</v>
      </c>
      <c r="AU289" s="227" t="s">
        <v>84</v>
      </c>
      <c r="AY289" s="17" t="s">
        <v>131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82</v>
      </c>
      <c r="BK289" s="228">
        <f>ROUND(I289*H289,2)</f>
        <v>0</v>
      </c>
      <c r="BL289" s="17" t="s">
        <v>210</v>
      </c>
      <c r="BM289" s="227" t="s">
        <v>521</v>
      </c>
    </row>
    <row r="290" s="2" customFormat="1" ht="24.15" customHeight="1">
      <c r="A290" s="38"/>
      <c r="B290" s="39"/>
      <c r="C290" s="215" t="s">
        <v>522</v>
      </c>
      <c r="D290" s="215" t="s">
        <v>134</v>
      </c>
      <c r="E290" s="216" t="s">
        <v>523</v>
      </c>
      <c r="F290" s="217" t="s">
        <v>524</v>
      </c>
      <c r="G290" s="218" t="s">
        <v>137</v>
      </c>
      <c r="H290" s="219">
        <v>13.699999999999999</v>
      </c>
      <c r="I290" s="220"/>
      <c r="J290" s="221">
        <f>ROUND(I290*H290,2)</f>
        <v>0</v>
      </c>
      <c r="K290" s="222"/>
      <c r="L290" s="44"/>
      <c r="M290" s="223" t="s">
        <v>1</v>
      </c>
      <c r="N290" s="224" t="s">
        <v>39</v>
      </c>
      <c r="O290" s="91"/>
      <c r="P290" s="225">
        <f>O290*H290</f>
        <v>0</v>
      </c>
      <c r="Q290" s="225">
        <v>0</v>
      </c>
      <c r="R290" s="225">
        <f>Q290*H290</f>
        <v>0</v>
      </c>
      <c r="S290" s="225">
        <v>0.01174</v>
      </c>
      <c r="T290" s="226">
        <f>S290*H290</f>
        <v>0.16083800000000001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7" t="s">
        <v>210</v>
      </c>
      <c r="AT290" s="227" t="s">
        <v>134</v>
      </c>
      <c r="AU290" s="227" t="s">
        <v>84</v>
      </c>
      <c r="AY290" s="17" t="s">
        <v>131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7" t="s">
        <v>82</v>
      </c>
      <c r="BK290" s="228">
        <f>ROUND(I290*H290,2)</f>
        <v>0</v>
      </c>
      <c r="BL290" s="17" t="s">
        <v>210</v>
      </c>
      <c r="BM290" s="227" t="s">
        <v>525</v>
      </c>
    </row>
    <row r="291" s="13" customFormat="1">
      <c r="A291" s="13"/>
      <c r="B291" s="229"/>
      <c r="C291" s="230"/>
      <c r="D291" s="231" t="s">
        <v>140</v>
      </c>
      <c r="E291" s="232" t="s">
        <v>1</v>
      </c>
      <c r="F291" s="233" t="s">
        <v>150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140</v>
      </c>
      <c r="AU291" s="239" t="s">
        <v>84</v>
      </c>
      <c r="AV291" s="13" t="s">
        <v>82</v>
      </c>
      <c r="AW291" s="13" t="s">
        <v>32</v>
      </c>
      <c r="AX291" s="13" t="s">
        <v>74</v>
      </c>
      <c r="AY291" s="239" t="s">
        <v>131</v>
      </c>
    </row>
    <row r="292" s="14" customFormat="1">
      <c r="A292" s="14"/>
      <c r="B292" s="240"/>
      <c r="C292" s="241"/>
      <c r="D292" s="231" t="s">
        <v>140</v>
      </c>
      <c r="E292" s="242" t="s">
        <v>1</v>
      </c>
      <c r="F292" s="243" t="s">
        <v>526</v>
      </c>
      <c r="G292" s="241"/>
      <c r="H292" s="244">
        <v>13.699999999999999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140</v>
      </c>
      <c r="AU292" s="250" t="s">
        <v>84</v>
      </c>
      <c r="AV292" s="14" t="s">
        <v>84</v>
      </c>
      <c r="AW292" s="14" t="s">
        <v>32</v>
      </c>
      <c r="AX292" s="14" t="s">
        <v>82</v>
      </c>
      <c r="AY292" s="250" t="s">
        <v>131</v>
      </c>
    </row>
    <row r="293" s="2" customFormat="1" ht="24.15" customHeight="1">
      <c r="A293" s="38"/>
      <c r="B293" s="39"/>
      <c r="C293" s="215" t="s">
        <v>527</v>
      </c>
      <c r="D293" s="215" t="s">
        <v>134</v>
      </c>
      <c r="E293" s="216" t="s">
        <v>528</v>
      </c>
      <c r="F293" s="217" t="s">
        <v>529</v>
      </c>
      <c r="G293" s="218" t="s">
        <v>137</v>
      </c>
      <c r="H293" s="219">
        <v>14.119999999999999</v>
      </c>
      <c r="I293" s="220"/>
      <c r="J293" s="221">
        <f>ROUND(I293*H293,2)</f>
        <v>0</v>
      </c>
      <c r="K293" s="222"/>
      <c r="L293" s="44"/>
      <c r="M293" s="223" t="s">
        <v>1</v>
      </c>
      <c r="N293" s="224" t="s">
        <v>39</v>
      </c>
      <c r="O293" s="91"/>
      <c r="P293" s="225">
        <f>O293*H293</f>
        <v>0</v>
      </c>
      <c r="Q293" s="225">
        <v>0</v>
      </c>
      <c r="R293" s="225">
        <f>Q293*H293</f>
        <v>0</v>
      </c>
      <c r="S293" s="225">
        <v>0.01174</v>
      </c>
      <c r="T293" s="226">
        <f>S293*H293</f>
        <v>0.16576879999999999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7" t="s">
        <v>210</v>
      </c>
      <c r="AT293" s="227" t="s">
        <v>134</v>
      </c>
      <c r="AU293" s="227" t="s">
        <v>84</v>
      </c>
      <c r="AY293" s="17" t="s">
        <v>131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7" t="s">
        <v>82</v>
      </c>
      <c r="BK293" s="228">
        <f>ROUND(I293*H293,2)</f>
        <v>0</v>
      </c>
      <c r="BL293" s="17" t="s">
        <v>210</v>
      </c>
      <c r="BM293" s="227" t="s">
        <v>530</v>
      </c>
    </row>
    <row r="294" s="13" customFormat="1">
      <c r="A294" s="13"/>
      <c r="B294" s="229"/>
      <c r="C294" s="230"/>
      <c r="D294" s="231" t="s">
        <v>140</v>
      </c>
      <c r="E294" s="232" t="s">
        <v>1</v>
      </c>
      <c r="F294" s="233" t="s">
        <v>531</v>
      </c>
      <c r="G294" s="230"/>
      <c r="H294" s="232" t="s">
        <v>1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140</v>
      </c>
      <c r="AU294" s="239" t="s">
        <v>84</v>
      </c>
      <c r="AV294" s="13" t="s">
        <v>82</v>
      </c>
      <c r="AW294" s="13" t="s">
        <v>32</v>
      </c>
      <c r="AX294" s="13" t="s">
        <v>74</v>
      </c>
      <c r="AY294" s="239" t="s">
        <v>131</v>
      </c>
    </row>
    <row r="295" s="14" customFormat="1">
      <c r="A295" s="14"/>
      <c r="B295" s="240"/>
      <c r="C295" s="241"/>
      <c r="D295" s="231" t="s">
        <v>140</v>
      </c>
      <c r="E295" s="242" t="s">
        <v>1</v>
      </c>
      <c r="F295" s="243" t="s">
        <v>532</v>
      </c>
      <c r="G295" s="241"/>
      <c r="H295" s="244">
        <v>7.8200000000000003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0" t="s">
        <v>140</v>
      </c>
      <c r="AU295" s="250" t="s">
        <v>84</v>
      </c>
      <c r="AV295" s="14" t="s">
        <v>84</v>
      </c>
      <c r="AW295" s="14" t="s">
        <v>32</v>
      </c>
      <c r="AX295" s="14" t="s">
        <v>74</v>
      </c>
      <c r="AY295" s="250" t="s">
        <v>131</v>
      </c>
    </row>
    <row r="296" s="14" customFormat="1">
      <c r="A296" s="14"/>
      <c r="B296" s="240"/>
      <c r="C296" s="241"/>
      <c r="D296" s="231" t="s">
        <v>140</v>
      </c>
      <c r="E296" s="242" t="s">
        <v>1</v>
      </c>
      <c r="F296" s="243" t="s">
        <v>533</v>
      </c>
      <c r="G296" s="241"/>
      <c r="H296" s="244">
        <v>6.2999999999999998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140</v>
      </c>
      <c r="AU296" s="250" t="s">
        <v>84</v>
      </c>
      <c r="AV296" s="14" t="s">
        <v>84</v>
      </c>
      <c r="AW296" s="14" t="s">
        <v>32</v>
      </c>
      <c r="AX296" s="14" t="s">
        <v>74</v>
      </c>
      <c r="AY296" s="250" t="s">
        <v>131</v>
      </c>
    </row>
    <row r="297" s="15" customFormat="1">
      <c r="A297" s="15"/>
      <c r="B297" s="251"/>
      <c r="C297" s="252"/>
      <c r="D297" s="231" t="s">
        <v>140</v>
      </c>
      <c r="E297" s="253" t="s">
        <v>1</v>
      </c>
      <c r="F297" s="254" t="s">
        <v>162</v>
      </c>
      <c r="G297" s="252"/>
      <c r="H297" s="255">
        <v>14.120000000000001</v>
      </c>
      <c r="I297" s="256"/>
      <c r="J297" s="252"/>
      <c r="K297" s="252"/>
      <c r="L297" s="257"/>
      <c r="M297" s="258"/>
      <c r="N297" s="259"/>
      <c r="O297" s="259"/>
      <c r="P297" s="259"/>
      <c r="Q297" s="259"/>
      <c r="R297" s="259"/>
      <c r="S297" s="259"/>
      <c r="T297" s="26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1" t="s">
        <v>140</v>
      </c>
      <c r="AU297" s="261" t="s">
        <v>84</v>
      </c>
      <c r="AV297" s="15" t="s">
        <v>138</v>
      </c>
      <c r="AW297" s="15" t="s">
        <v>32</v>
      </c>
      <c r="AX297" s="15" t="s">
        <v>82</v>
      </c>
      <c r="AY297" s="261" t="s">
        <v>131</v>
      </c>
    </row>
    <row r="298" s="2" customFormat="1" ht="37.8" customHeight="1">
      <c r="A298" s="38"/>
      <c r="B298" s="39"/>
      <c r="C298" s="215" t="s">
        <v>534</v>
      </c>
      <c r="D298" s="215" t="s">
        <v>134</v>
      </c>
      <c r="E298" s="216" t="s">
        <v>535</v>
      </c>
      <c r="F298" s="217" t="s">
        <v>536</v>
      </c>
      <c r="G298" s="218" t="s">
        <v>137</v>
      </c>
      <c r="H298" s="219">
        <v>15.300000000000001</v>
      </c>
      <c r="I298" s="220"/>
      <c r="J298" s="221">
        <f>ROUND(I298*H298,2)</f>
        <v>0</v>
      </c>
      <c r="K298" s="222"/>
      <c r="L298" s="44"/>
      <c r="M298" s="223" t="s">
        <v>1</v>
      </c>
      <c r="N298" s="224" t="s">
        <v>39</v>
      </c>
      <c r="O298" s="91"/>
      <c r="P298" s="225">
        <f>O298*H298</f>
        <v>0</v>
      </c>
      <c r="Q298" s="225">
        <v>0.00058399999999999999</v>
      </c>
      <c r="R298" s="225">
        <f>Q298*H298</f>
        <v>0.0089352000000000008</v>
      </c>
      <c r="S298" s="225">
        <v>0</v>
      </c>
      <c r="T298" s="22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210</v>
      </c>
      <c r="AT298" s="227" t="s">
        <v>134</v>
      </c>
      <c r="AU298" s="227" t="s">
        <v>84</v>
      </c>
      <c r="AY298" s="17" t="s">
        <v>131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82</v>
      </c>
      <c r="BK298" s="228">
        <f>ROUND(I298*H298,2)</f>
        <v>0</v>
      </c>
      <c r="BL298" s="17" t="s">
        <v>210</v>
      </c>
      <c r="BM298" s="227" t="s">
        <v>537</v>
      </c>
    </row>
    <row r="299" s="13" customFormat="1">
      <c r="A299" s="13"/>
      <c r="B299" s="229"/>
      <c r="C299" s="230"/>
      <c r="D299" s="231" t="s">
        <v>140</v>
      </c>
      <c r="E299" s="232" t="s">
        <v>1</v>
      </c>
      <c r="F299" s="233" t="s">
        <v>538</v>
      </c>
      <c r="G299" s="230"/>
      <c r="H299" s="232" t="s">
        <v>1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140</v>
      </c>
      <c r="AU299" s="239" t="s">
        <v>84</v>
      </c>
      <c r="AV299" s="13" t="s">
        <v>82</v>
      </c>
      <c r="AW299" s="13" t="s">
        <v>32</v>
      </c>
      <c r="AX299" s="13" t="s">
        <v>74</v>
      </c>
      <c r="AY299" s="239" t="s">
        <v>131</v>
      </c>
    </row>
    <row r="300" s="14" customFormat="1">
      <c r="A300" s="14"/>
      <c r="B300" s="240"/>
      <c r="C300" s="241"/>
      <c r="D300" s="231" t="s">
        <v>140</v>
      </c>
      <c r="E300" s="242" t="s">
        <v>1</v>
      </c>
      <c r="F300" s="243" t="s">
        <v>539</v>
      </c>
      <c r="G300" s="241"/>
      <c r="H300" s="244">
        <v>6.5999999999999996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140</v>
      </c>
      <c r="AU300" s="250" t="s">
        <v>84</v>
      </c>
      <c r="AV300" s="14" t="s">
        <v>84</v>
      </c>
      <c r="AW300" s="14" t="s">
        <v>32</v>
      </c>
      <c r="AX300" s="14" t="s">
        <v>74</v>
      </c>
      <c r="AY300" s="250" t="s">
        <v>131</v>
      </c>
    </row>
    <row r="301" s="13" customFormat="1">
      <c r="A301" s="13"/>
      <c r="B301" s="229"/>
      <c r="C301" s="230"/>
      <c r="D301" s="231" t="s">
        <v>140</v>
      </c>
      <c r="E301" s="232" t="s">
        <v>1</v>
      </c>
      <c r="F301" s="233" t="s">
        <v>540</v>
      </c>
      <c r="G301" s="230"/>
      <c r="H301" s="232" t="s">
        <v>1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140</v>
      </c>
      <c r="AU301" s="239" t="s">
        <v>84</v>
      </c>
      <c r="AV301" s="13" t="s">
        <v>82</v>
      </c>
      <c r="AW301" s="13" t="s">
        <v>32</v>
      </c>
      <c r="AX301" s="13" t="s">
        <v>74</v>
      </c>
      <c r="AY301" s="239" t="s">
        <v>131</v>
      </c>
    </row>
    <row r="302" s="14" customFormat="1">
      <c r="A302" s="14"/>
      <c r="B302" s="240"/>
      <c r="C302" s="241"/>
      <c r="D302" s="231" t="s">
        <v>140</v>
      </c>
      <c r="E302" s="242" t="s">
        <v>1</v>
      </c>
      <c r="F302" s="243" t="s">
        <v>541</v>
      </c>
      <c r="G302" s="241"/>
      <c r="H302" s="244">
        <v>8.6999999999999993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140</v>
      </c>
      <c r="AU302" s="250" t="s">
        <v>84</v>
      </c>
      <c r="AV302" s="14" t="s">
        <v>84</v>
      </c>
      <c r="AW302" s="14" t="s">
        <v>32</v>
      </c>
      <c r="AX302" s="14" t="s">
        <v>74</v>
      </c>
      <c r="AY302" s="250" t="s">
        <v>131</v>
      </c>
    </row>
    <row r="303" s="15" customFormat="1">
      <c r="A303" s="15"/>
      <c r="B303" s="251"/>
      <c r="C303" s="252"/>
      <c r="D303" s="231" t="s">
        <v>140</v>
      </c>
      <c r="E303" s="253" t="s">
        <v>1</v>
      </c>
      <c r="F303" s="254" t="s">
        <v>162</v>
      </c>
      <c r="G303" s="252"/>
      <c r="H303" s="255">
        <v>15.299999999999999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1" t="s">
        <v>140</v>
      </c>
      <c r="AU303" s="261" t="s">
        <v>84</v>
      </c>
      <c r="AV303" s="15" t="s">
        <v>138</v>
      </c>
      <c r="AW303" s="15" t="s">
        <v>32</v>
      </c>
      <c r="AX303" s="15" t="s">
        <v>82</v>
      </c>
      <c r="AY303" s="261" t="s">
        <v>131</v>
      </c>
    </row>
    <row r="304" s="2" customFormat="1" ht="24.15" customHeight="1">
      <c r="A304" s="38"/>
      <c r="B304" s="39"/>
      <c r="C304" s="262" t="s">
        <v>542</v>
      </c>
      <c r="D304" s="262" t="s">
        <v>225</v>
      </c>
      <c r="E304" s="263" t="s">
        <v>543</v>
      </c>
      <c r="F304" s="264" t="s">
        <v>544</v>
      </c>
      <c r="G304" s="265" t="s">
        <v>137</v>
      </c>
      <c r="H304" s="266">
        <v>16.829999999999998</v>
      </c>
      <c r="I304" s="267"/>
      <c r="J304" s="268">
        <f>ROUND(I304*H304,2)</f>
        <v>0</v>
      </c>
      <c r="K304" s="269"/>
      <c r="L304" s="270"/>
      <c r="M304" s="271" t="s">
        <v>1</v>
      </c>
      <c r="N304" s="272" t="s">
        <v>39</v>
      </c>
      <c r="O304" s="91"/>
      <c r="P304" s="225">
        <f>O304*H304</f>
        <v>0</v>
      </c>
      <c r="Q304" s="225">
        <v>0.00198</v>
      </c>
      <c r="R304" s="225">
        <f>Q304*H304</f>
        <v>0.033323399999999996</v>
      </c>
      <c r="S304" s="225">
        <v>0</v>
      </c>
      <c r="T304" s="22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7" t="s">
        <v>228</v>
      </c>
      <c r="AT304" s="227" t="s">
        <v>225</v>
      </c>
      <c r="AU304" s="227" t="s">
        <v>84</v>
      </c>
      <c r="AY304" s="17" t="s">
        <v>131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82</v>
      </c>
      <c r="BK304" s="228">
        <f>ROUND(I304*H304,2)</f>
        <v>0</v>
      </c>
      <c r="BL304" s="17" t="s">
        <v>210</v>
      </c>
      <c r="BM304" s="227" t="s">
        <v>545</v>
      </c>
    </row>
    <row r="305" s="14" customFormat="1">
      <c r="A305" s="14"/>
      <c r="B305" s="240"/>
      <c r="C305" s="241"/>
      <c r="D305" s="231" t="s">
        <v>140</v>
      </c>
      <c r="E305" s="241"/>
      <c r="F305" s="243" t="s">
        <v>546</v>
      </c>
      <c r="G305" s="241"/>
      <c r="H305" s="244">
        <v>16.829999999999998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140</v>
      </c>
      <c r="AU305" s="250" t="s">
        <v>84</v>
      </c>
      <c r="AV305" s="14" t="s">
        <v>84</v>
      </c>
      <c r="AW305" s="14" t="s">
        <v>4</v>
      </c>
      <c r="AX305" s="14" t="s">
        <v>82</v>
      </c>
      <c r="AY305" s="250" t="s">
        <v>131</v>
      </c>
    </row>
    <row r="306" s="2" customFormat="1" ht="24.15" customHeight="1">
      <c r="A306" s="38"/>
      <c r="B306" s="39"/>
      <c r="C306" s="215" t="s">
        <v>547</v>
      </c>
      <c r="D306" s="215" t="s">
        <v>134</v>
      </c>
      <c r="E306" s="216" t="s">
        <v>548</v>
      </c>
      <c r="F306" s="217" t="s">
        <v>549</v>
      </c>
      <c r="G306" s="218" t="s">
        <v>147</v>
      </c>
      <c r="H306" s="219">
        <v>19.199999999999999</v>
      </c>
      <c r="I306" s="220"/>
      <c r="J306" s="221">
        <f>ROUND(I306*H306,2)</f>
        <v>0</v>
      </c>
      <c r="K306" s="222"/>
      <c r="L306" s="44"/>
      <c r="M306" s="223" t="s">
        <v>1</v>
      </c>
      <c r="N306" s="224" t="s">
        <v>39</v>
      </c>
      <c r="O306" s="91"/>
      <c r="P306" s="225">
        <f>O306*H306</f>
        <v>0</v>
      </c>
      <c r="Q306" s="225">
        <v>0</v>
      </c>
      <c r="R306" s="225">
        <f>Q306*H306</f>
        <v>0</v>
      </c>
      <c r="S306" s="225">
        <v>0.083169999999999994</v>
      </c>
      <c r="T306" s="226">
        <f>S306*H306</f>
        <v>1.5968639999999998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7" t="s">
        <v>210</v>
      </c>
      <c r="AT306" s="227" t="s">
        <v>134</v>
      </c>
      <c r="AU306" s="227" t="s">
        <v>84</v>
      </c>
      <c r="AY306" s="17" t="s">
        <v>131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82</v>
      </c>
      <c r="BK306" s="228">
        <f>ROUND(I306*H306,2)</f>
        <v>0</v>
      </c>
      <c r="BL306" s="17" t="s">
        <v>210</v>
      </c>
      <c r="BM306" s="227" t="s">
        <v>550</v>
      </c>
    </row>
    <row r="307" s="13" customFormat="1">
      <c r="A307" s="13"/>
      <c r="B307" s="229"/>
      <c r="C307" s="230"/>
      <c r="D307" s="231" t="s">
        <v>140</v>
      </c>
      <c r="E307" s="232" t="s">
        <v>1</v>
      </c>
      <c r="F307" s="233" t="s">
        <v>149</v>
      </c>
      <c r="G307" s="230"/>
      <c r="H307" s="232" t="s">
        <v>1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140</v>
      </c>
      <c r="AU307" s="239" t="s">
        <v>84</v>
      </c>
      <c r="AV307" s="13" t="s">
        <v>82</v>
      </c>
      <c r="AW307" s="13" t="s">
        <v>32</v>
      </c>
      <c r="AX307" s="13" t="s">
        <v>74</v>
      </c>
      <c r="AY307" s="239" t="s">
        <v>131</v>
      </c>
    </row>
    <row r="308" s="13" customFormat="1">
      <c r="A308" s="13"/>
      <c r="B308" s="229"/>
      <c r="C308" s="230"/>
      <c r="D308" s="231" t="s">
        <v>140</v>
      </c>
      <c r="E308" s="232" t="s">
        <v>1</v>
      </c>
      <c r="F308" s="233" t="s">
        <v>150</v>
      </c>
      <c r="G308" s="230"/>
      <c r="H308" s="232" t="s">
        <v>1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140</v>
      </c>
      <c r="AU308" s="239" t="s">
        <v>84</v>
      </c>
      <c r="AV308" s="13" t="s">
        <v>82</v>
      </c>
      <c r="AW308" s="13" t="s">
        <v>32</v>
      </c>
      <c r="AX308" s="13" t="s">
        <v>74</v>
      </c>
      <c r="AY308" s="239" t="s">
        <v>131</v>
      </c>
    </row>
    <row r="309" s="14" customFormat="1">
      <c r="A309" s="14"/>
      <c r="B309" s="240"/>
      <c r="C309" s="241"/>
      <c r="D309" s="231" t="s">
        <v>140</v>
      </c>
      <c r="E309" s="242" t="s">
        <v>1</v>
      </c>
      <c r="F309" s="243" t="s">
        <v>551</v>
      </c>
      <c r="G309" s="241"/>
      <c r="H309" s="244">
        <v>13.800000000000001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0" t="s">
        <v>140</v>
      </c>
      <c r="AU309" s="250" t="s">
        <v>84</v>
      </c>
      <c r="AV309" s="14" t="s">
        <v>84</v>
      </c>
      <c r="AW309" s="14" t="s">
        <v>32</v>
      </c>
      <c r="AX309" s="14" t="s">
        <v>74</v>
      </c>
      <c r="AY309" s="250" t="s">
        <v>131</v>
      </c>
    </row>
    <row r="310" s="13" customFormat="1">
      <c r="A310" s="13"/>
      <c r="B310" s="229"/>
      <c r="C310" s="230"/>
      <c r="D310" s="231" t="s">
        <v>140</v>
      </c>
      <c r="E310" s="232" t="s">
        <v>1</v>
      </c>
      <c r="F310" s="233" t="s">
        <v>538</v>
      </c>
      <c r="G310" s="230"/>
      <c r="H310" s="232" t="s">
        <v>1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140</v>
      </c>
      <c r="AU310" s="239" t="s">
        <v>84</v>
      </c>
      <c r="AV310" s="13" t="s">
        <v>82</v>
      </c>
      <c r="AW310" s="13" t="s">
        <v>32</v>
      </c>
      <c r="AX310" s="13" t="s">
        <v>74</v>
      </c>
      <c r="AY310" s="239" t="s">
        <v>131</v>
      </c>
    </row>
    <row r="311" s="14" customFormat="1">
      <c r="A311" s="14"/>
      <c r="B311" s="240"/>
      <c r="C311" s="241"/>
      <c r="D311" s="231" t="s">
        <v>140</v>
      </c>
      <c r="E311" s="242" t="s">
        <v>1</v>
      </c>
      <c r="F311" s="243" t="s">
        <v>552</v>
      </c>
      <c r="G311" s="241"/>
      <c r="H311" s="244">
        <v>5.4000000000000004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140</v>
      </c>
      <c r="AU311" s="250" t="s">
        <v>84</v>
      </c>
      <c r="AV311" s="14" t="s">
        <v>84</v>
      </c>
      <c r="AW311" s="14" t="s">
        <v>32</v>
      </c>
      <c r="AX311" s="14" t="s">
        <v>74</v>
      </c>
      <c r="AY311" s="250" t="s">
        <v>131</v>
      </c>
    </row>
    <row r="312" s="15" customFormat="1">
      <c r="A312" s="15"/>
      <c r="B312" s="251"/>
      <c r="C312" s="252"/>
      <c r="D312" s="231" t="s">
        <v>140</v>
      </c>
      <c r="E312" s="253" t="s">
        <v>1</v>
      </c>
      <c r="F312" s="254" t="s">
        <v>162</v>
      </c>
      <c r="G312" s="252"/>
      <c r="H312" s="255">
        <v>19.200000000000003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1" t="s">
        <v>140</v>
      </c>
      <c r="AU312" s="261" t="s">
        <v>84</v>
      </c>
      <c r="AV312" s="15" t="s">
        <v>138</v>
      </c>
      <c r="AW312" s="15" t="s">
        <v>32</v>
      </c>
      <c r="AX312" s="15" t="s">
        <v>82</v>
      </c>
      <c r="AY312" s="261" t="s">
        <v>131</v>
      </c>
    </row>
    <row r="313" s="2" customFormat="1" ht="33" customHeight="1">
      <c r="A313" s="38"/>
      <c r="B313" s="39"/>
      <c r="C313" s="215" t="s">
        <v>553</v>
      </c>
      <c r="D313" s="215" t="s">
        <v>134</v>
      </c>
      <c r="E313" s="216" t="s">
        <v>554</v>
      </c>
      <c r="F313" s="217" t="s">
        <v>555</v>
      </c>
      <c r="G313" s="218" t="s">
        <v>147</v>
      </c>
      <c r="H313" s="219">
        <v>5.4000000000000004</v>
      </c>
      <c r="I313" s="220"/>
      <c r="J313" s="221">
        <f>ROUND(I313*H313,2)</f>
        <v>0</v>
      </c>
      <c r="K313" s="222"/>
      <c r="L313" s="44"/>
      <c r="M313" s="223" t="s">
        <v>1</v>
      </c>
      <c r="N313" s="224" t="s">
        <v>39</v>
      </c>
      <c r="O313" s="91"/>
      <c r="P313" s="225">
        <f>O313*H313</f>
        <v>0</v>
      </c>
      <c r="Q313" s="225">
        <v>0.0059959999999999996</v>
      </c>
      <c r="R313" s="225">
        <f>Q313*H313</f>
        <v>0.032378400000000002</v>
      </c>
      <c r="S313" s="225">
        <v>0</v>
      </c>
      <c r="T313" s="22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7" t="s">
        <v>210</v>
      </c>
      <c r="AT313" s="227" t="s">
        <v>134</v>
      </c>
      <c r="AU313" s="227" t="s">
        <v>84</v>
      </c>
      <c r="AY313" s="17" t="s">
        <v>131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7" t="s">
        <v>82</v>
      </c>
      <c r="BK313" s="228">
        <f>ROUND(I313*H313,2)</f>
        <v>0</v>
      </c>
      <c r="BL313" s="17" t="s">
        <v>210</v>
      </c>
      <c r="BM313" s="227" t="s">
        <v>556</v>
      </c>
    </row>
    <row r="314" s="13" customFormat="1">
      <c r="A314" s="13"/>
      <c r="B314" s="229"/>
      <c r="C314" s="230"/>
      <c r="D314" s="231" t="s">
        <v>140</v>
      </c>
      <c r="E314" s="232" t="s">
        <v>1</v>
      </c>
      <c r="F314" s="233" t="s">
        <v>538</v>
      </c>
      <c r="G314" s="230"/>
      <c r="H314" s="232" t="s">
        <v>1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140</v>
      </c>
      <c r="AU314" s="239" t="s">
        <v>84</v>
      </c>
      <c r="AV314" s="13" t="s">
        <v>82</v>
      </c>
      <c r="AW314" s="13" t="s">
        <v>32</v>
      </c>
      <c r="AX314" s="13" t="s">
        <v>74</v>
      </c>
      <c r="AY314" s="239" t="s">
        <v>131</v>
      </c>
    </row>
    <row r="315" s="14" customFormat="1">
      <c r="A315" s="14"/>
      <c r="B315" s="240"/>
      <c r="C315" s="241"/>
      <c r="D315" s="231" t="s">
        <v>140</v>
      </c>
      <c r="E315" s="242" t="s">
        <v>1</v>
      </c>
      <c r="F315" s="243" t="s">
        <v>552</v>
      </c>
      <c r="G315" s="241"/>
      <c r="H315" s="244">
        <v>5.4000000000000004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0" t="s">
        <v>140</v>
      </c>
      <c r="AU315" s="250" t="s">
        <v>84</v>
      </c>
      <c r="AV315" s="14" t="s">
        <v>84</v>
      </c>
      <c r="AW315" s="14" t="s">
        <v>32</v>
      </c>
      <c r="AX315" s="14" t="s">
        <v>82</v>
      </c>
      <c r="AY315" s="250" t="s">
        <v>131</v>
      </c>
    </row>
    <row r="316" s="2" customFormat="1" ht="24.15" customHeight="1">
      <c r="A316" s="38"/>
      <c r="B316" s="39"/>
      <c r="C316" s="262" t="s">
        <v>557</v>
      </c>
      <c r="D316" s="262" t="s">
        <v>225</v>
      </c>
      <c r="E316" s="263" t="s">
        <v>558</v>
      </c>
      <c r="F316" s="264" t="s">
        <v>559</v>
      </c>
      <c r="G316" s="265" t="s">
        <v>147</v>
      </c>
      <c r="H316" s="266">
        <v>5.9400000000000004</v>
      </c>
      <c r="I316" s="267"/>
      <c r="J316" s="268">
        <f>ROUND(I316*H316,2)</f>
        <v>0</v>
      </c>
      <c r="K316" s="269"/>
      <c r="L316" s="270"/>
      <c r="M316" s="271" t="s">
        <v>1</v>
      </c>
      <c r="N316" s="272" t="s">
        <v>39</v>
      </c>
      <c r="O316" s="91"/>
      <c r="P316" s="225">
        <f>O316*H316</f>
        <v>0</v>
      </c>
      <c r="Q316" s="225">
        <v>0.021999999999999999</v>
      </c>
      <c r="R316" s="225">
        <f>Q316*H316</f>
        <v>0.13067999999999999</v>
      </c>
      <c r="S316" s="225">
        <v>0</v>
      </c>
      <c r="T316" s="22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7" t="s">
        <v>228</v>
      </c>
      <c r="AT316" s="227" t="s">
        <v>225</v>
      </c>
      <c r="AU316" s="227" t="s">
        <v>84</v>
      </c>
      <c r="AY316" s="17" t="s">
        <v>131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7" t="s">
        <v>82</v>
      </c>
      <c r="BK316" s="228">
        <f>ROUND(I316*H316,2)</f>
        <v>0</v>
      </c>
      <c r="BL316" s="17" t="s">
        <v>210</v>
      </c>
      <c r="BM316" s="227" t="s">
        <v>560</v>
      </c>
    </row>
    <row r="317" s="14" customFormat="1">
      <c r="A317" s="14"/>
      <c r="B317" s="240"/>
      <c r="C317" s="241"/>
      <c r="D317" s="231" t="s">
        <v>140</v>
      </c>
      <c r="E317" s="241"/>
      <c r="F317" s="243" t="s">
        <v>561</v>
      </c>
      <c r="G317" s="241"/>
      <c r="H317" s="244">
        <v>5.9400000000000004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0" t="s">
        <v>140</v>
      </c>
      <c r="AU317" s="250" t="s">
        <v>84</v>
      </c>
      <c r="AV317" s="14" t="s">
        <v>84</v>
      </c>
      <c r="AW317" s="14" t="s">
        <v>4</v>
      </c>
      <c r="AX317" s="14" t="s">
        <v>82</v>
      </c>
      <c r="AY317" s="250" t="s">
        <v>131</v>
      </c>
    </row>
    <row r="318" s="2" customFormat="1" ht="16.5" customHeight="1">
      <c r="A318" s="38"/>
      <c r="B318" s="39"/>
      <c r="C318" s="215" t="s">
        <v>562</v>
      </c>
      <c r="D318" s="215" t="s">
        <v>134</v>
      </c>
      <c r="E318" s="216" t="s">
        <v>563</v>
      </c>
      <c r="F318" s="217" t="s">
        <v>564</v>
      </c>
      <c r="G318" s="218" t="s">
        <v>137</v>
      </c>
      <c r="H318" s="219">
        <v>15.300000000000001</v>
      </c>
      <c r="I318" s="220"/>
      <c r="J318" s="221">
        <f>ROUND(I318*H318,2)</f>
        <v>0</v>
      </c>
      <c r="K318" s="222"/>
      <c r="L318" s="44"/>
      <c r="M318" s="223" t="s">
        <v>1</v>
      </c>
      <c r="N318" s="224" t="s">
        <v>39</v>
      </c>
      <c r="O318" s="91"/>
      <c r="P318" s="225">
        <f>O318*H318</f>
        <v>0</v>
      </c>
      <c r="Q318" s="225">
        <v>9.0000000000000006E-05</v>
      </c>
      <c r="R318" s="225">
        <f>Q318*H318</f>
        <v>0.0013770000000000002</v>
      </c>
      <c r="S318" s="225">
        <v>0</v>
      </c>
      <c r="T318" s="22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7" t="s">
        <v>210</v>
      </c>
      <c r="AT318" s="227" t="s">
        <v>134</v>
      </c>
      <c r="AU318" s="227" t="s">
        <v>84</v>
      </c>
      <c r="AY318" s="17" t="s">
        <v>131</v>
      </c>
      <c r="BE318" s="228">
        <f>IF(N318="základní",J318,0)</f>
        <v>0</v>
      </c>
      <c r="BF318" s="228">
        <f>IF(N318="snížená",J318,0)</f>
        <v>0</v>
      </c>
      <c r="BG318" s="228">
        <f>IF(N318="zákl. přenesená",J318,0)</f>
        <v>0</v>
      </c>
      <c r="BH318" s="228">
        <f>IF(N318="sníž. přenesená",J318,0)</f>
        <v>0</v>
      </c>
      <c r="BI318" s="228">
        <f>IF(N318="nulová",J318,0)</f>
        <v>0</v>
      </c>
      <c r="BJ318" s="17" t="s">
        <v>82</v>
      </c>
      <c r="BK318" s="228">
        <f>ROUND(I318*H318,2)</f>
        <v>0</v>
      </c>
      <c r="BL318" s="17" t="s">
        <v>210</v>
      </c>
      <c r="BM318" s="227" t="s">
        <v>565</v>
      </c>
    </row>
    <row r="319" s="2" customFormat="1" ht="24.15" customHeight="1">
      <c r="A319" s="38"/>
      <c r="B319" s="39"/>
      <c r="C319" s="215" t="s">
        <v>566</v>
      </c>
      <c r="D319" s="215" t="s">
        <v>134</v>
      </c>
      <c r="E319" s="216" t="s">
        <v>567</v>
      </c>
      <c r="F319" s="217" t="s">
        <v>568</v>
      </c>
      <c r="G319" s="218" t="s">
        <v>176</v>
      </c>
      <c r="H319" s="219">
        <v>0.23100000000000001</v>
      </c>
      <c r="I319" s="220"/>
      <c r="J319" s="221">
        <f>ROUND(I319*H319,2)</f>
        <v>0</v>
      </c>
      <c r="K319" s="222"/>
      <c r="L319" s="44"/>
      <c r="M319" s="223" t="s">
        <v>1</v>
      </c>
      <c r="N319" s="224" t="s">
        <v>39</v>
      </c>
      <c r="O319" s="91"/>
      <c r="P319" s="225">
        <f>O319*H319</f>
        <v>0</v>
      </c>
      <c r="Q319" s="225">
        <v>0</v>
      </c>
      <c r="R319" s="225">
        <f>Q319*H319</f>
        <v>0</v>
      </c>
      <c r="S319" s="225">
        <v>0</v>
      </c>
      <c r="T319" s="22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7" t="s">
        <v>210</v>
      </c>
      <c r="AT319" s="227" t="s">
        <v>134</v>
      </c>
      <c r="AU319" s="227" t="s">
        <v>84</v>
      </c>
      <c r="AY319" s="17" t="s">
        <v>131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7" t="s">
        <v>82</v>
      </c>
      <c r="BK319" s="228">
        <f>ROUND(I319*H319,2)</f>
        <v>0</v>
      </c>
      <c r="BL319" s="17" t="s">
        <v>210</v>
      </c>
      <c r="BM319" s="227" t="s">
        <v>569</v>
      </c>
    </row>
    <row r="320" s="2" customFormat="1" ht="33" customHeight="1">
      <c r="A320" s="38"/>
      <c r="B320" s="39"/>
      <c r="C320" s="215" t="s">
        <v>570</v>
      </c>
      <c r="D320" s="215" t="s">
        <v>134</v>
      </c>
      <c r="E320" s="216" t="s">
        <v>571</v>
      </c>
      <c r="F320" s="217" t="s">
        <v>572</v>
      </c>
      <c r="G320" s="218" t="s">
        <v>176</v>
      </c>
      <c r="H320" s="219">
        <v>0.23100000000000001</v>
      </c>
      <c r="I320" s="220"/>
      <c r="J320" s="221">
        <f>ROUND(I320*H320,2)</f>
        <v>0</v>
      </c>
      <c r="K320" s="222"/>
      <c r="L320" s="44"/>
      <c r="M320" s="223" t="s">
        <v>1</v>
      </c>
      <c r="N320" s="224" t="s">
        <v>39</v>
      </c>
      <c r="O320" s="91"/>
      <c r="P320" s="225">
        <f>O320*H320</f>
        <v>0</v>
      </c>
      <c r="Q320" s="225">
        <v>0</v>
      </c>
      <c r="R320" s="225">
        <f>Q320*H320</f>
        <v>0</v>
      </c>
      <c r="S320" s="225">
        <v>0</v>
      </c>
      <c r="T320" s="22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7" t="s">
        <v>210</v>
      </c>
      <c r="AT320" s="227" t="s">
        <v>134</v>
      </c>
      <c r="AU320" s="227" t="s">
        <v>84</v>
      </c>
      <c r="AY320" s="17" t="s">
        <v>131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7" t="s">
        <v>82</v>
      </c>
      <c r="BK320" s="228">
        <f>ROUND(I320*H320,2)</f>
        <v>0</v>
      </c>
      <c r="BL320" s="17" t="s">
        <v>210</v>
      </c>
      <c r="BM320" s="227" t="s">
        <v>573</v>
      </c>
    </row>
    <row r="321" s="12" customFormat="1" ht="22.8" customHeight="1">
      <c r="A321" s="12"/>
      <c r="B321" s="199"/>
      <c r="C321" s="200"/>
      <c r="D321" s="201" t="s">
        <v>73</v>
      </c>
      <c r="E321" s="213" t="s">
        <v>574</v>
      </c>
      <c r="F321" s="213" t="s">
        <v>575</v>
      </c>
      <c r="G321" s="200"/>
      <c r="H321" s="200"/>
      <c r="I321" s="203"/>
      <c r="J321" s="214">
        <f>BK321</f>
        <v>0</v>
      </c>
      <c r="K321" s="200"/>
      <c r="L321" s="205"/>
      <c r="M321" s="206"/>
      <c r="N321" s="207"/>
      <c r="O321" s="207"/>
      <c r="P321" s="208">
        <f>SUM(P322:P392)</f>
        <v>0</v>
      </c>
      <c r="Q321" s="207"/>
      <c r="R321" s="208">
        <f>SUM(R322:R392)</f>
        <v>0.82219860130199995</v>
      </c>
      <c r="S321" s="207"/>
      <c r="T321" s="209">
        <f>SUM(T322:T392)</f>
        <v>0.2367985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0" t="s">
        <v>84</v>
      </c>
      <c r="AT321" s="211" t="s">
        <v>73</v>
      </c>
      <c r="AU321" s="211" t="s">
        <v>82</v>
      </c>
      <c r="AY321" s="210" t="s">
        <v>131</v>
      </c>
      <c r="BK321" s="212">
        <f>SUM(BK322:BK392)</f>
        <v>0</v>
      </c>
    </row>
    <row r="322" s="2" customFormat="1" ht="24.15" customHeight="1">
      <c r="A322" s="38"/>
      <c r="B322" s="39"/>
      <c r="C322" s="215" t="s">
        <v>576</v>
      </c>
      <c r="D322" s="215" t="s">
        <v>134</v>
      </c>
      <c r="E322" s="216" t="s">
        <v>577</v>
      </c>
      <c r="F322" s="217" t="s">
        <v>578</v>
      </c>
      <c r="G322" s="218" t="s">
        <v>147</v>
      </c>
      <c r="H322" s="219">
        <v>99.013000000000005</v>
      </c>
      <c r="I322" s="220"/>
      <c r="J322" s="221">
        <f>ROUND(I322*H322,2)</f>
        <v>0</v>
      </c>
      <c r="K322" s="222"/>
      <c r="L322" s="44"/>
      <c r="M322" s="223" t="s">
        <v>1</v>
      </c>
      <c r="N322" s="224" t="s">
        <v>39</v>
      </c>
      <c r="O322" s="91"/>
      <c r="P322" s="225">
        <f>O322*H322</f>
        <v>0</v>
      </c>
      <c r="Q322" s="225">
        <v>4.4799999999999999E-07</v>
      </c>
      <c r="R322" s="225">
        <f>Q322*H322</f>
        <v>4.4357824000000003E-05</v>
      </c>
      <c r="S322" s="225">
        <v>0</v>
      </c>
      <c r="T322" s="22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7" t="s">
        <v>210</v>
      </c>
      <c r="AT322" s="227" t="s">
        <v>134</v>
      </c>
      <c r="AU322" s="227" t="s">
        <v>84</v>
      </c>
      <c r="AY322" s="17" t="s">
        <v>131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82</v>
      </c>
      <c r="BK322" s="228">
        <f>ROUND(I322*H322,2)</f>
        <v>0</v>
      </c>
      <c r="BL322" s="17" t="s">
        <v>210</v>
      </c>
      <c r="BM322" s="227" t="s">
        <v>579</v>
      </c>
    </row>
    <row r="323" s="2" customFormat="1" ht="16.5" customHeight="1">
      <c r="A323" s="38"/>
      <c r="B323" s="39"/>
      <c r="C323" s="215" t="s">
        <v>580</v>
      </c>
      <c r="D323" s="215" t="s">
        <v>134</v>
      </c>
      <c r="E323" s="216" t="s">
        <v>581</v>
      </c>
      <c r="F323" s="217" t="s">
        <v>582</v>
      </c>
      <c r="G323" s="218" t="s">
        <v>147</v>
      </c>
      <c r="H323" s="219">
        <v>99.013000000000005</v>
      </c>
      <c r="I323" s="220"/>
      <c r="J323" s="221">
        <f>ROUND(I323*H323,2)</f>
        <v>0</v>
      </c>
      <c r="K323" s="222"/>
      <c r="L323" s="44"/>
      <c r="M323" s="223" t="s">
        <v>1</v>
      </c>
      <c r="N323" s="224" t="s">
        <v>39</v>
      </c>
      <c r="O323" s="91"/>
      <c r="P323" s="225">
        <f>O323*H323</f>
        <v>0</v>
      </c>
      <c r="Q323" s="225">
        <v>0</v>
      </c>
      <c r="R323" s="225">
        <f>Q323*H323</f>
        <v>0</v>
      </c>
      <c r="S323" s="225">
        <v>0</v>
      </c>
      <c r="T323" s="22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7" t="s">
        <v>210</v>
      </c>
      <c r="AT323" s="227" t="s">
        <v>134</v>
      </c>
      <c r="AU323" s="227" t="s">
        <v>84</v>
      </c>
      <c r="AY323" s="17" t="s">
        <v>131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17" t="s">
        <v>82</v>
      </c>
      <c r="BK323" s="228">
        <f>ROUND(I323*H323,2)</f>
        <v>0</v>
      </c>
      <c r="BL323" s="17" t="s">
        <v>210</v>
      </c>
      <c r="BM323" s="227" t="s">
        <v>583</v>
      </c>
    </row>
    <row r="324" s="2" customFormat="1" ht="24.15" customHeight="1">
      <c r="A324" s="38"/>
      <c r="B324" s="39"/>
      <c r="C324" s="215" t="s">
        <v>584</v>
      </c>
      <c r="D324" s="215" t="s">
        <v>134</v>
      </c>
      <c r="E324" s="216" t="s">
        <v>585</v>
      </c>
      <c r="F324" s="217" t="s">
        <v>586</v>
      </c>
      <c r="G324" s="218" t="s">
        <v>147</v>
      </c>
      <c r="H324" s="219">
        <v>99.013000000000005</v>
      </c>
      <c r="I324" s="220"/>
      <c r="J324" s="221">
        <f>ROUND(I324*H324,2)</f>
        <v>0</v>
      </c>
      <c r="K324" s="222"/>
      <c r="L324" s="44"/>
      <c r="M324" s="223" t="s">
        <v>1</v>
      </c>
      <c r="N324" s="224" t="s">
        <v>39</v>
      </c>
      <c r="O324" s="91"/>
      <c r="P324" s="225">
        <f>O324*H324</f>
        <v>0</v>
      </c>
      <c r="Q324" s="225">
        <v>0.00020000000000000001</v>
      </c>
      <c r="R324" s="225">
        <f>Q324*H324</f>
        <v>0.019802600000000004</v>
      </c>
      <c r="S324" s="225">
        <v>0</v>
      </c>
      <c r="T324" s="22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7" t="s">
        <v>210</v>
      </c>
      <c r="AT324" s="227" t="s">
        <v>134</v>
      </c>
      <c r="AU324" s="227" t="s">
        <v>84</v>
      </c>
      <c r="AY324" s="17" t="s">
        <v>131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7" t="s">
        <v>82</v>
      </c>
      <c r="BK324" s="228">
        <f>ROUND(I324*H324,2)</f>
        <v>0</v>
      </c>
      <c r="BL324" s="17" t="s">
        <v>210</v>
      </c>
      <c r="BM324" s="227" t="s">
        <v>587</v>
      </c>
    </row>
    <row r="325" s="2" customFormat="1" ht="33" customHeight="1">
      <c r="A325" s="38"/>
      <c r="B325" s="39"/>
      <c r="C325" s="215" t="s">
        <v>588</v>
      </c>
      <c r="D325" s="215" t="s">
        <v>134</v>
      </c>
      <c r="E325" s="216" t="s">
        <v>589</v>
      </c>
      <c r="F325" s="217" t="s">
        <v>590</v>
      </c>
      <c r="G325" s="218" t="s">
        <v>147</v>
      </c>
      <c r="H325" s="219">
        <v>99.013000000000005</v>
      </c>
      <c r="I325" s="220"/>
      <c r="J325" s="221">
        <f>ROUND(I325*H325,2)</f>
        <v>0</v>
      </c>
      <c r="K325" s="222"/>
      <c r="L325" s="44"/>
      <c r="M325" s="223" t="s">
        <v>1</v>
      </c>
      <c r="N325" s="224" t="s">
        <v>39</v>
      </c>
      <c r="O325" s="91"/>
      <c r="P325" s="225">
        <f>O325*H325</f>
        <v>0</v>
      </c>
      <c r="Q325" s="225">
        <v>0.0044999999999999997</v>
      </c>
      <c r="R325" s="225">
        <f>Q325*H325</f>
        <v>0.44555849999999997</v>
      </c>
      <c r="S325" s="225">
        <v>0</v>
      </c>
      <c r="T325" s="22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7" t="s">
        <v>210</v>
      </c>
      <c r="AT325" s="227" t="s">
        <v>134</v>
      </c>
      <c r="AU325" s="227" t="s">
        <v>84</v>
      </c>
      <c r="AY325" s="17" t="s">
        <v>131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7" t="s">
        <v>82</v>
      </c>
      <c r="BK325" s="228">
        <f>ROUND(I325*H325,2)</f>
        <v>0</v>
      </c>
      <c r="BL325" s="17" t="s">
        <v>210</v>
      </c>
      <c r="BM325" s="227" t="s">
        <v>591</v>
      </c>
    </row>
    <row r="326" s="2" customFormat="1" ht="24.15" customHeight="1">
      <c r="A326" s="38"/>
      <c r="B326" s="39"/>
      <c r="C326" s="215" t="s">
        <v>592</v>
      </c>
      <c r="D326" s="215" t="s">
        <v>134</v>
      </c>
      <c r="E326" s="216" t="s">
        <v>593</v>
      </c>
      <c r="F326" s="217" t="s">
        <v>594</v>
      </c>
      <c r="G326" s="218" t="s">
        <v>147</v>
      </c>
      <c r="H326" s="219">
        <v>85.212999999999994</v>
      </c>
      <c r="I326" s="220"/>
      <c r="J326" s="221">
        <f>ROUND(I326*H326,2)</f>
        <v>0</v>
      </c>
      <c r="K326" s="222"/>
      <c r="L326" s="44"/>
      <c r="M326" s="223" t="s">
        <v>1</v>
      </c>
      <c r="N326" s="224" t="s">
        <v>39</v>
      </c>
      <c r="O326" s="91"/>
      <c r="P326" s="225">
        <f>O326*H326</f>
        <v>0</v>
      </c>
      <c r="Q326" s="225">
        <v>0</v>
      </c>
      <c r="R326" s="225">
        <f>Q326*H326</f>
        <v>0</v>
      </c>
      <c r="S326" s="225">
        <v>0.0025000000000000001</v>
      </c>
      <c r="T326" s="226">
        <f>S326*H326</f>
        <v>0.21303249999999999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7" t="s">
        <v>210</v>
      </c>
      <c r="AT326" s="227" t="s">
        <v>134</v>
      </c>
      <c r="AU326" s="227" t="s">
        <v>84</v>
      </c>
      <c r="AY326" s="17" t="s">
        <v>131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17" t="s">
        <v>82</v>
      </c>
      <c r="BK326" s="228">
        <f>ROUND(I326*H326,2)</f>
        <v>0</v>
      </c>
      <c r="BL326" s="17" t="s">
        <v>210</v>
      </c>
      <c r="BM326" s="227" t="s">
        <v>595</v>
      </c>
    </row>
    <row r="327" s="13" customFormat="1">
      <c r="A327" s="13"/>
      <c r="B327" s="229"/>
      <c r="C327" s="230"/>
      <c r="D327" s="231" t="s">
        <v>140</v>
      </c>
      <c r="E327" s="232" t="s">
        <v>1</v>
      </c>
      <c r="F327" s="233" t="s">
        <v>149</v>
      </c>
      <c r="G327" s="230"/>
      <c r="H327" s="232" t="s">
        <v>1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140</v>
      </c>
      <c r="AU327" s="239" t="s">
        <v>84</v>
      </c>
      <c r="AV327" s="13" t="s">
        <v>82</v>
      </c>
      <c r="AW327" s="13" t="s">
        <v>32</v>
      </c>
      <c r="AX327" s="13" t="s">
        <v>74</v>
      </c>
      <c r="AY327" s="239" t="s">
        <v>131</v>
      </c>
    </row>
    <row r="328" s="13" customFormat="1">
      <c r="A328" s="13"/>
      <c r="B328" s="229"/>
      <c r="C328" s="230"/>
      <c r="D328" s="231" t="s">
        <v>140</v>
      </c>
      <c r="E328" s="232" t="s">
        <v>1</v>
      </c>
      <c r="F328" s="233" t="s">
        <v>152</v>
      </c>
      <c r="G328" s="230"/>
      <c r="H328" s="232" t="s">
        <v>1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140</v>
      </c>
      <c r="AU328" s="239" t="s">
        <v>84</v>
      </c>
      <c r="AV328" s="13" t="s">
        <v>82</v>
      </c>
      <c r="AW328" s="13" t="s">
        <v>32</v>
      </c>
      <c r="AX328" s="13" t="s">
        <v>74</v>
      </c>
      <c r="AY328" s="239" t="s">
        <v>131</v>
      </c>
    </row>
    <row r="329" s="14" customFormat="1">
      <c r="A329" s="14"/>
      <c r="B329" s="240"/>
      <c r="C329" s="241"/>
      <c r="D329" s="231" t="s">
        <v>140</v>
      </c>
      <c r="E329" s="242" t="s">
        <v>1</v>
      </c>
      <c r="F329" s="243" t="s">
        <v>153</v>
      </c>
      <c r="G329" s="241"/>
      <c r="H329" s="244">
        <v>14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0" t="s">
        <v>140</v>
      </c>
      <c r="AU329" s="250" t="s">
        <v>84</v>
      </c>
      <c r="AV329" s="14" t="s">
        <v>84</v>
      </c>
      <c r="AW329" s="14" t="s">
        <v>32</v>
      </c>
      <c r="AX329" s="14" t="s">
        <v>74</v>
      </c>
      <c r="AY329" s="250" t="s">
        <v>131</v>
      </c>
    </row>
    <row r="330" s="13" customFormat="1">
      <c r="A330" s="13"/>
      <c r="B330" s="229"/>
      <c r="C330" s="230"/>
      <c r="D330" s="231" t="s">
        <v>140</v>
      </c>
      <c r="E330" s="232" t="s">
        <v>1</v>
      </c>
      <c r="F330" s="233" t="s">
        <v>154</v>
      </c>
      <c r="G330" s="230"/>
      <c r="H330" s="232" t="s">
        <v>1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140</v>
      </c>
      <c r="AU330" s="239" t="s">
        <v>84</v>
      </c>
      <c r="AV330" s="13" t="s">
        <v>82</v>
      </c>
      <c r="AW330" s="13" t="s">
        <v>32</v>
      </c>
      <c r="AX330" s="13" t="s">
        <v>74</v>
      </c>
      <c r="AY330" s="239" t="s">
        <v>131</v>
      </c>
    </row>
    <row r="331" s="14" customFormat="1">
      <c r="A331" s="14"/>
      <c r="B331" s="240"/>
      <c r="C331" s="241"/>
      <c r="D331" s="231" t="s">
        <v>140</v>
      </c>
      <c r="E331" s="242" t="s">
        <v>1</v>
      </c>
      <c r="F331" s="243" t="s">
        <v>155</v>
      </c>
      <c r="G331" s="241"/>
      <c r="H331" s="244">
        <v>16.537499999999998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0" t="s">
        <v>140</v>
      </c>
      <c r="AU331" s="250" t="s">
        <v>84</v>
      </c>
      <c r="AV331" s="14" t="s">
        <v>84</v>
      </c>
      <c r="AW331" s="14" t="s">
        <v>32</v>
      </c>
      <c r="AX331" s="14" t="s">
        <v>74</v>
      </c>
      <c r="AY331" s="250" t="s">
        <v>131</v>
      </c>
    </row>
    <row r="332" s="13" customFormat="1">
      <c r="A332" s="13"/>
      <c r="B332" s="229"/>
      <c r="C332" s="230"/>
      <c r="D332" s="231" t="s">
        <v>140</v>
      </c>
      <c r="E332" s="232" t="s">
        <v>1</v>
      </c>
      <c r="F332" s="233" t="s">
        <v>156</v>
      </c>
      <c r="G332" s="230"/>
      <c r="H332" s="232" t="s">
        <v>1</v>
      </c>
      <c r="I332" s="234"/>
      <c r="J332" s="230"/>
      <c r="K332" s="230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140</v>
      </c>
      <c r="AU332" s="239" t="s">
        <v>84</v>
      </c>
      <c r="AV332" s="13" t="s">
        <v>82</v>
      </c>
      <c r="AW332" s="13" t="s">
        <v>32</v>
      </c>
      <c r="AX332" s="13" t="s">
        <v>74</v>
      </c>
      <c r="AY332" s="239" t="s">
        <v>131</v>
      </c>
    </row>
    <row r="333" s="14" customFormat="1">
      <c r="A333" s="14"/>
      <c r="B333" s="240"/>
      <c r="C333" s="241"/>
      <c r="D333" s="231" t="s">
        <v>140</v>
      </c>
      <c r="E333" s="242" t="s">
        <v>1</v>
      </c>
      <c r="F333" s="243" t="s">
        <v>157</v>
      </c>
      <c r="G333" s="241"/>
      <c r="H333" s="244">
        <v>18.375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0" t="s">
        <v>140</v>
      </c>
      <c r="AU333" s="250" t="s">
        <v>84</v>
      </c>
      <c r="AV333" s="14" t="s">
        <v>84</v>
      </c>
      <c r="AW333" s="14" t="s">
        <v>32</v>
      </c>
      <c r="AX333" s="14" t="s">
        <v>74</v>
      </c>
      <c r="AY333" s="250" t="s">
        <v>131</v>
      </c>
    </row>
    <row r="334" s="13" customFormat="1">
      <c r="A334" s="13"/>
      <c r="B334" s="229"/>
      <c r="C334" s="230"/>
      <c r="D334" s="231" t="s">
        <v>140</v>
      </c>
      <c r="E334" s="232" t="s">
        <v>1</v>
      </c>
      <c r="F334" s="233" t="s">
        <v>158</v>
      </c>
      <c r="G334" s="230"/>
      <c r="H334" s="232" t="s">
        <v>1</v>
      </c>
      <c r="I334" s="234"/>
      <c r="J334" s="230"/>
      <c r="K334" s="230"/>
      <c r="L334" s="235"/>
      <c r="M334" s="236"/>
      <c r="N334" s="237"/>
      <c r="O334" s="237"/>
      <c r="P334" s="237"/>
      <c r="Q334" s="237"/>
      <c r="R334" s="237"/>
      <c r="S334" s="237"/>
      <c r="T334" s="23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9" t="s">
        <v>140</v>
      </c>
      <c r="AU334" s="239" t="s">
        <v>84</v>
      </c>
      <c r="AV334" s="13" t="s">
        <v>82</v>
      </c>
      <c r="AW334" s="13" t="s">
        <v>32</v>
      </c>
      <c r="AX334" s="13" t="s">
        <v>74</v>
      </c>
      <c r="AY334" s="239" t="s">
        <v>131</v>
      </c>
    </row>
    <row r="335" s="14" customFormat="1">
      <c r="A335" s="14"/>
      <c r="B335" s="240"/>
      <c r="C335" s="241"/>
      <c r="D335" s="231" t="s">
        <v>140</v>
      </c>
      <c r="E335" s="242" t="s">
        <v>1</v>
      </c>
      <c r="F335" s="243" t="s">
        <v>159</v>
      </c>
      <c r="G335" s="241"/>
      <c r="H335" s="244">
        <v>23.100000000000001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140</v>
      </c>
      <c r="AU335" s="250" t="s">
        <v>84</v>
      </c>
      <c r="AV335" s="14" t="s">
        <v>84</v>
      </c>
      <c r="AW335" s="14" t="s">
        <v>32</v>
      </c>
      <c r="AX335" s="14" t="s">
        <v>74</v>
      </c>
      <c r="AY335" s="250" t="s">
        <v>131</v>
      </c>
    </row>
    <row r="336" s="13" customFormat="1">
      <c r="A336" s="13"/>
      <c r="B336" s="229"/>
      <c r="C336" s="230"/>
      <c r="D336" s="231" t="s">
        <v>140</v>
      </c>
      <c r="E336" s="232" t="s">
        <v>1</v>
      </c>
      <c r="F336" s="233" t="s">
        <v>160</v>
      </c>
      <c r="G336" s="230"/>
      <c r="H336" s="232" t="s">
        <v>1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140</v>
      </c>
      <c r="AU336" s="239" t="s">
        <v>84</v>
      </c>
      <c r="AV336" s="13" t="s">
        <v>82</v>
      </c>
      <c r="AW336" s="13" t="s">
        <v>32</v>
      </c>
      <c r="AX336" s="13" t="s">
        <v>74</v>
      </c>
      <c r="AY336" s="239" t="s">
        <v>131</v>
      </c>
    </row>
    <row r="337" s="14" customFormat="1">
      <c r="A337" s="14"/>
      <c r="B337" s="240"/>
      <c r="C337" s="241"/>
      <c r="D337" s="231" t="s">
        <v>140</v>
      </c>
      <c r="E337" s="242" t="s">
        <v>1</v>
      </c>
      <c r="F337" s="243" t="s">
        <v>161</v>
      </c>
      <c r="G337" s="241"/>
      <c r="H337" s="244">
        <v>13.200000000000001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140</v>
      </c>
      <c r="AU337" s="250" t="s">
        <v>84</v>
      </c>
      <c r="AV337" s="14" t="s">
        <v>84</v>
      </c>
      <c r="AW337" s="14" t="s">
        <v>32</v>
      </c>
      <c r="AX337" s="14" t="s">
        <v>74</v>
      </c>
      <c r="AY337" s="250" t="s">
        <v>131</v>
      </c>
    </row>
    <row r="338" s="15" customFormat="1">
      <c r="A338" s="15"/>
      <c r="B338" s="251"/>
      <c r="C338" s="252"/>
      <c r="D338" s="231" t="s">
        <v>140</v>
      </c>
      <c r="E338" s="253" t="s">
        <v>1</v>
      </c>
      <c r="F338" s="254" t="s">
        <v>162</v>
      </c>
      <c r="G338" s="252"/>
      <c r="H338" s="255">
        <v>85.212499999999991</v>
      </c>
      <c r="I338" s="256"/>
      <c r="J338" s="252"/>
      <c r="K338" s="252"/>
      <c r="L338" s="257"/>
      <c r="M338" s="258"/>
      <c r="N338" s="259"/>
      <c r="O338" s="259"/>
      <c r="P338" s="259"/>
      <c r="Q338" s="259"/>
      <c r="R338" s="259"/>
      <c r="S338" s="259"/>
      <c r="T338" s="260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1" t="s">
        <v>140</v>
      </c>
      <c r="AU338" s="261" t="s">
        <v>84</v>
      </c>
      <c r="AV338" s="15" t="s">
        <v>138</v>
      </c>
      <c r="AW338" s="15" t="s">
        <v>32</v>
      </c>
      <c r="AX338" s="15" t="s">
        <v>82</v>
      </c>
      <c r="AY338" s="261" t="s">
        <v>131</v>
      </c>
    </row>
    <row r="339" s="2" customFormat="1" ht="16.5" customHeight="1">
      <c r="A339" s="38"/>
      <c r="B339" s="39"/>
      <c r="C339" s="215" t="s">
        <v>596</v>
      </c>
      <c r="D339" s="215" t="s">
        <v>134</v>
      </c>
      <c r="E339" s="216" t="s">
        <v>597</v>
      </c>
      <c r="F339" s="217" t="s">
        <v>598</v>
      </c>
      <c r="G339" s="218" t="s">
        <v>147</v>
      </c>
      <c r="H339" s="219">
        <v>99.013000000000005</v>
      </c>
      <c r="I339" s="220"/>
      <c r="J339" s="221">
        <f>ROUND(I339*H339,2)</f>
        <v>0</v>
      </c>
      <c r="K339" s="222"/>
      <c r="L339" s="44"/>
      <c r="M339" s="223" t="s">
        <v>1</v>
      </c>
      <c r="N339" s="224" t="s">
        <v>39</v>
      </c>
      <c r="O339" s="91"/>
      <c r="P339" s="225">
        <f>O339*H339</f>
        <v>0</v>
      </c>
      <c r="Q339" s="225">
        <v>0.00029999999999999997</v>
      </c>
      <c r="R339" s="225">
        <f>Q339*H339</f>
        <v>0.029703899999999998</v>
      </c>
      <c r="S339" s="225">
        <v>0</v>
      </c>
      <c r="T339" s="22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7" t="s">
        <v>210</v>
      </c>
      <c r="AT339" s="227" t="s">
        <v>134</v>
      </c>
      <c r="AU339" s="227" t="s">
        <v>84</v>
      </c>
      <c r="AY339" s="17" t="s">
        <v>131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17" t="s">
        <v>82</v>
      </c>
      <c r="BK339" s="228">
        <f>ROUND(I339*H339,2)</f>
        <v>0</v>
      </c>
      <c r="BL339" s="17" t="s">
        <v>210</v>
      </c>
      <c r="BM339" s="227" t="s">
        <v>599</v>
      </c>
    </row>
    <row r="340" s="13" customFormat="1">
      <c r="A340" s="13"/>
      <c r="B340" s="229"/>
      <c r="C340" s="230"/>
      <c r="D340" s="231" t="s">
        <v>140</v>
      </c>
      <c r="E340" s="232" t="s">
        <v>1</v>
      </c>
      <c r="F340" s="233" t="s">
        <v>149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140</v>
      </c>
      <c r="AU340" s="239" t="s">
        <v>84</v>
      </c>
      <c r="AV340" s="13" t="s">
        <v>82</v>
      </c>
      <c r="AW340" s="13" t="s">
        <v>32</v>
      </c>
      <c r="AX340" s="13" t="s">
        <v>74</v>
      </c>
      <c r="AY340" s="239" t="s">
        <v>131</v>
      </c>
    </row>
    <row r="341" s="13" customFormat="1">
      <c r="A341" s="13"/>
      <c r="B341" s="229"/>
      <c r="C341" s="230"/>
      <c r="D341" s="231" t="s">
        <v>140</v>
      </c>
      <c r="E341" s="232" t="s">
        <v>1</v>
      </c>
      <c r="F341" s="233" t="s">
        <v>150</v>
      </c>
      <c r="G341" s="230"/>
      <c r="H341" s="232" t="s">
        <v>1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140</v>
      </c>
      <c r="AU341" s="239" t="s">
        <v>84</v>
      </c>
      <c r="AV341" s="13" t="s">
        <v>82</v>
      </c>
      <c r="AW341" s="13" t="s">
        <v>32</v>
      </c>
      <c r="AX341" s="13" t="s">
        <v>74</v>
      </c>
      <c r="AY341" s="239" t="s">
        <v>131</v>
      </c>
    </row>
    <row r="342" s="14" customFormat="1">
      <c r="A342" s="14"/>
      <c r="B342" s="240"/>
      <c r="C342" s="241"/>
      <c r="D342" s="231" t="s">
        <v>140</v>
      </c>
      <c r="E342" s="242" t="s">
        <v>1</v>
      </c>
      <c r="F342" s="243" t="s">
        <v>151</v>
      </c>
      <c r="G342" s="241"/>
      <c r="H342" s="244">
        <v>13.800000000000001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140</v>
      </c>
      <c r="AU342" s="250" t="s">
        <v>84</v>
      </c>
      <c r="AV342" s="14" t="s">
        <v>84</v>
      </c>
      <c r="AW342" s="14" t="s">
        <v>32</v>
      </c>
      <c r="AX342" s="14" t="s">
        <v>74</v>
      </c>
      <c r="AY342" s="250" t="s">
        <v>131</v>
      </c>
    </row>
    <row r="343" s="13" customFormat="1">
      <c r="A343" s="13"/>
      <c r="B343" s="229"/>
      <c r="C343" s="230"/>
      <c r="D343" s="231" t="s">
        <v>140</v>
      </c>
      <c r="E343" s="232" t="s">
        <v>1</v>
      </c>
      <c r="F343" s="233" t="s">
        <v>152</v>
      </c>
      <c r="G343" s="230"/>
      <c r="H343" s="232" t="s">
        <v>1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9" t="s">
        <v>140</v>
      </c>
      <c r="AU343" s="239" t="s">
        <v>84</v>
      </c>
      <c r="AV343" s="13" t="s">
        <v>82</v>
      </c>
      <c r="AW343" s="13" t="s">
        <v>32</v>
      </c>
      <c r="AX343" s="13" t="s">
        <v>74</v>
      </c>
      <c r="AY343" s="239" t="s">
        <v>131</v>
      </c>
    </row>
    <row r="344" s="14" customFormat="1">
      <c r="A344" s="14"/>
      <c r="B344" s="240"/>
      <c r="C344" s="241"/>
      <c r="D344" s="231" t="s">
        <v>140</v>
      </c>
      <c r="E344" s="242" t="s">
        <v>1</v>
      </c>
      <c r="F344" s="243" t="s">
        <v>153</v>
      </c>
      <c r="G344" s="241"/>
      <c r="H344" s="244">
        <v>14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0" t="s">
        <v>140</v>
      </c>
      <c r="AU344" s="250" t="s">
        <v>84</v>
      </c>
      <c r="AV344" s="14" t="s">
        <v>84</v>
      </c>
      <c r="AW344" s="14" t="s">
        <v>32</v>
      </c>
      <c r="AX344" s="14" t="s">
        <v>74</v>
      </c>
      <c r="AY344" s="250" t="s">
        <v>131</v>
      </c>
    </row>
    <row r="345" s="13" customFormat="1">
      <c r="A345" s="13"/>
      <c r="B345" s="229"/>
      <c r="C345" s="230"/>
      <c r="D345" s="231" t="s">
        <v>140</v>
      </c>
      <c r="E345" s="232" t="s">
        <v>1</v>
      </c>
      <c r="F345" s="233" t="s">
        <v>154</v>
      </c>
      <c r="G345" s="230"/>
      <c r="H345" s="232" t="s">
        <v>1</v>
      </c>
      <c r="I345" s="234"/>
      <c r="J345" s="230"/>
      <c r="K345" s="230"/>
      <c r="L345" s="235"/>
      <c r="M345" s="236"/>
      <c r="N345" s="237"/>
      <c r="O345" s="237"/>
      <c r="P345" s="237"/>
      <c r="Q345" s="237"/>
      <c r="R345" s="237"/>
      <c r="S345" s="237"/>
      <c r="T345" s="23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9" t="s">
        <v>140</v>
      </c>
      <c r="AU345" s="239" t="s">
        <v>84</v>
      </c>
      <c r="AV345" s="13" t="s">
        <v>82</v>
      </c>
      <c r="AW345" s="13" t="s">
        <v>32</v>
      </c>
      <c r="AX345" s="13" t="s">
        <v>74</v>
      </c>
      <c r="AY345" s="239" t="s">
        <v>131</v>
      </c>
    </row>
    <row r="346" s="14" customFormat="1">
      <c r="A346" s="14"/>
      <c r="B346" s="240"/>
      <c r="C346" s="241"/>
      <c r="D346" s="231" t="s">
        <v>140</v>
      </c>
      <c r="E346" s="242" t="s">
        <v>1</v>
      </c>
      <c r="F346" s="243" t="s">
        <v>155</v>
      </c>
      <c r="G346" s="241"/>
      <c r="H346" s="244">
        <v>16.537499999999998</v>
      </c>
      <c r="I346" s="245"/>
      <c r="J346" s="241"/>
      <c r="K346" s="241"/>
      <c r="L346" s="246"/>
      <c r="M346" s="247"/>
      <c r="N346" s="248"/>
      <c r="O346" s="248"/>
      <c r="P346" s="248"/>
      <c r="Q346" s="248"/>
      <c r="R346" s="248"/>
      <c r="S346" s="248"/>
      <c r="T346" s="24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0" t="s">
        <v>140</v>
      </c>
      <c r="AU346" s="250" t="s">
        <v>84</v>
      </c>
      <c r="AV346" s="14" t="s">
        <v>84</v>
      </c>
      <c r="AW346" s="14" t="s">
        <v>32</v>
      </c>
      <c r="AX346" s="14" t="s">
        <v>74</v>
      </c>
      <c r="AY346" s="250" t="s">
        <v>131</v>
      </c>
    </row>
    <row r="347" s="13" customFormat="1">
      <c r="A347" s="13"/>
      <c r="B347" s="229"/>
      <c r="C347" s="230"/>
      <c r="D347" s="231" t="s">
        <v>140</v>
      </c>
      <c r="E347" s="232" t="s">
        <v>1</v>
      </c>
      <c r="F347" s="233" t="s">
        <v>156</v>
      </c>
      <c r="G347" s="230"/>
      <c r="H347" s="232" t="s">
        <v>1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140</v>
      </c>
      <c r="AU347" s="239" t="s">
        <v>84</v>
      </c>
      <c r="AV347" s="13" t="s">
        <v>82</v>
      </c>
      <c r="AW347" s="13" t="s">
        <v>32</v>
      </c>
      <c r="AX347" s="13" t="s">
        <v>74</v>
      </c>
      <c r="AY347" s="239" t="s">
        <v>131</v>
      </c>
    </row>
    <row r="348" s="14" customFormat="1">
      <c r="A348" s="14"/>
      <c r="B348" s="240"/>
      <c r="C348" s="241"/>
      <c r="D348" s="231" t="s">
        <v>140</v>
      </c>
      <c r="E348" s="242" t="s">
        <v>1</v>
      </c>
      <c r="F348" s="243" t="s">
        <v>157</v>
      </c>
      <c r="G348" s="241"/>
      <c r="H348" s="244">
        <v>18.375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140</v>
      </c>
      <c r="AU348" s="250" t="s">
        <v>84</v>
      </c>
      <c r="AV348" s="14" t="s">
        <v>84</v>
      </c>
      <c r="AW348" s="14" t="s">
        <v>32</v>
      </c>
      <c r="AX348" s="14" t="s">
        <v>74</v>
      </c>
      <c r="AY348" s="250" t="s">
        <v>131</v>
      </c>
    </row>
    <row r="349" s="13" customFormat="1">
      <c r="A349" s="13"/>
      <c r="B349" s="229"/>
      <c r="C349" s="230"/>
      <c r="D349" s="231" t="s">
        <v>140</v>
      </c>
      <c r="E349" s="232" t="s">
        <v>1</v>
      </c>
      <c r="F349" s="233" t="s">
        <v>158</v>
      </c>
      <c r="G349" s="230"/>
      <c r="H349" s="232" t="s">
        <v>1</v>
      </c>
      <c r="I349" s="234"/>
      <c r="J349" s="230"/>
      <c r="K349" s="230"/>
      <c r="L349" s="235"/>
      <c r="M349" s="236"/>
      <c r="N349" s="237"/>
      <c r="O349" s="237"/>
      <c r="P349" s="237"/>
      <c r="Q349" s="237"/>
      <c r="R349" s="237"/>
      <c r="S349" s="237"/>
      <c r="T349" s="23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9" t="s">
        <v>140</v>
      </c>
      <c r="AU349" s="239" t="s">
        <v>84</v>
      </c>
      <c r="AV349" s="13" t="s">
        <v>82</v>
      </c>
      <c r="AW349" s="13" t="s">
        <v>32</v>
      </c>
      <c r="AX349" s="13" t="s">
        <v>74</v>
      </c>
      <c r="AY349" s="239" t="s">
        <v>131</v>
      </c>
    </row>
    <row r="350" s="14" customFormat="1">
      <c r="A350" s="14"/>
      <c r="B350" s="240"/>
      <c r="C350" s="241"/>
      <c r="D350" s="231" t="s">
        <v>140</v>
      </c>
      <c r="E350" s="242" t="s">
        <v>1</v>
      </c>
      <c r="F350" s="243" t="s">
        <v>159</v>
      </c>
      <c r="G350" s="241"/>
      <c r="H350" s="244">
        <v>23.100000000000001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0" t="s">
        <v>140</v>
      </c>
      <c r="AU350" s="250" t="s">
        <v>84</v>
      </c>
      <c r="AV350" s="14" t="s">
        <v>84</v>
      </c>
      <c r="AW350" s="14" t="s">
        <v>32</v>
      </c>
      <c r="AX350" s="14" t="s">
        <v>74</v>
      </c>
      <c r="AY350" s="250" t="s">
        <v>131</v>
      </c>
    </row>
    <row r="351" s="13" customFormat="1">
      <c r="A351" s="13"/>
      <c r="B351" s="229"/>
      <c r="C351" s="230"/>
      <c r="D351" s="231" t="s">
        <v>140</v>
      </c>
      <c r="E351" s="232" t="s">
        <v>1</v>
      </c>
      <c r="F351" s="233" t="s">
        <v>160</v>
      </c>
      <c r="G351" s="230"/>
      <c r="H351" s="232" t="s">
        <v>1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9" t="s">
        <v>140</v>
      </c>
      <c r="AU351" s="239" t="s">
        <v>84</v>
      </c>
      <c r="AV351" s="13" t="s">
        <v>82</v>
      </c>
      <c r="AW351" s="13" t="s">
        <v>32</v>
      </c>
      <c r="AX351" s="13" t="s">
        <v>74</v>
      </c>
      <c r="AY351" s="239" t="s">
        <v>131</v>
      </c>
    </row>
    <row r="352" s="14" customFormat="1">
      <c r="A352" s="14"/>
      <c r="B352" s="240"/>
      <c r="C352" s="241"/>
      <c r="D352" s="231" t="s">
        <v>140</v>
      </c>
      <c r="E352" s="242" t="s">
        <v>1</v>
      </c>
      <c r="F352" s="243" t="s">
        <v>161</v>
      </c>
      <c r="G352" s="241"/>
      <c r="H352" s="244">
        <v>13.200000000000001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0" t="s">
        <v>140</v>
      </c>
      <c r="AU352" s="250" t="s">
        <v>84</v>
      </c>
      <c r="AV352" s="14" t="s">
        <v>84</v>
      </c>
      <c r="AW352" s="14" t="s">
        <v>32</v>
      </c>
      <c r="AX352" s="14" t="s">
        <v>74</v>
      </c>
      <c r="AY352" s="250" t="s">
        <v>131</v>
      </c>
    </row>
    <row r="353" s="15" customFormat="1">
      <c r="A353" s="15"/>
      <c r="B353" s="251"/>
      <c r="C353" s="252"/>
      <c r="D353" s="231" t="s">
        <v>140</v>
      </c>
      <c r="E353" s="253" t="s">
        <v>1</v>
      </c>
      <c r="F353" s="254" t="s">
        <v>162</v>
      </c>
      <c r="G353" s="252"/>
      <c r="H353" s="255">
        <v>99.012500000000003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1" t="s">
        <v>140</v>
      </c>
      <c r="AU353" s="261" t="s">
        <v>84</v>
      </c>
      <c r="AV353" s="15" t="s">
        <v>138</v>
      </c>
      <c r="AW353" s="15" t="s">
        <v>32</v>
      </c>
      <c r="AX353" s="15" t="s">
        <v>82</v>
      </c>
      <c r="AY353" s="261" t="s">
        <v>131</v>
      </c>
    </row>
    <row r="354" s="2" customFormat="1" ht="37.8" customHeight="1">
      <c r="A354" s="38"/>
      <c r="B354" s="39"/>
      <c r="C354" s="262" t="s">
        <v>600</v>
      </c>
      <c r="D354" s="262" t="s">
        <v>225</v>
      </c>
      <c r="E354" s="263" t="s">
        <v>601</v>
      </c>
      <c r="F354" s="264" t="s">
        <v>602</v>
      </c>
      <c r="G354" s="265" t="s">
        <v>147</v>
      </c>
      <c r="H354" s="266">
        <v>108.914</v>
      </c>
      <c r="I354" s="267"/>
      <c r="J354" s="268">
        <f>ROUND(I354*H354,2)</f>
        <v>0</v>
      </c>
      <c r="K354" s="269"/>
      <c r="L354" s="270"/>
      <c r="M354" s="271" t="s">
        <v>1</v>
      </c>
      <c r="N354" s="272" t="s">
        <v>39</v>
      </c>
      <c r="O354" s="91"/>
      <c r="P354" s="225">
        <f>O354*H354</f>
        <v>0</v>
      </c>
      <c r="Q354" s="225">
        <v>0.0025999999999999999</v>
      </c>
      <c r="R354" s="225">
        <f>Q354*H354</f>
        <v>0.28317639999999999</v>
      </c>
      <c r="S354" s="225">
        <v>0</v>
      </c>
      <c r="T354" s="22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7" t="s">
        <v>228</v>
      </c>
      <c r="AT354" s="227" t="s">
        <v>225</v>
      </c>
      <c r="AU354" s="227" t="s">
        <v>84</v>
      </c>
      <c r="AY354" s="17" t="s">
        <v>131</v>
      </c>
      <c r="BE354" s="228">
        <f>IF(N354="základní",J354,0)</f>
        <v>0</v>
      </c>
      <c r="BF354" s="228">
        <f>IF(N354="snížená",J354,0)</f>
        <v>0</v>
      </c>
      <c r="BG354" s="228">
        <f>IF(N354="zákl. přenesená",J354,0)</f>
        <v>0</v>
      </c>
      <c r="BH354" s="228">
        <f>IF(N354="sníž. přenesená",J354,0)</f>
        <v>0</v>
      </c>
      <c r="BI354" s="228">
        <f>IF(N354="nulová",J354,0)</f>
        <v>0</v>
      </c>
      <c r="BJ354" s="17" t="s">
        <v>82</v>
      </c>
      <c r="BK354" s="228">
        <f>ROUND(I354*H354,2)</f>
        <v>0</v>
      </c>
      <c r="BL354" s="17" t="s">
        <v>210</v>
      </c>
      <c r="BM354" s="227" t="s">
        <v>603</v>
      </c>
    </row>
    <row r="355" s="14" customFormat="1">
      <c r="A355" s="14"/>
      <c r="B355" s="240"/>
      <c r="C355" s="241"/>
      <c r="D355" s="231" t="s">
        <v>140</v>
      </c>
      <c r="E355" s="241"/>
      <c r="F355" s="243" t="s">
        <v>604</v>
      </c>
      <c r="G355" s="241"/>
      <c r="H355" s="244">
        <v>108.914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140</v>
      </c>
      <c r="AU355" s="250" t="s">
        <v>84</v>
      </c>
      <c r="AV355" s="14" t="s">
        <v>84</v>
      </c>
      <c r="AW355" s="14" t="s">
        <v>4</v>
      </c>
      <c r="AX355" s="14" t="s">
        <v>82</v>
      </c>
      <c r="AY355" s="250" t="s">
        <v>131</v>
      </c>
    </row>
    <row r="356" s="2" customFormat="1" ht="24.15" customHeight="1">
      <c r="A356" s="38"/>
      <c r="B356" s="39"/>
      <c r="C356" s="215" t="s">
        <v>605</v>
      </c>
      <c r="D356" s="215" t="s">
        <v>134</v>
      </c>
      <c r="E356" s="216" t="s">
        <v>606</v>
      </c>
      <c r="F356" s="217" t="s">
        <v>607</v>
      </c>
      <c r="G356" s="218" t="s">
        <v>137</v>
      </c>
      <c r="H356" s="219">
        <v>20</v>
      </c>
      <c r="I356" s="220"/>
      <c r="J356" s="221">
        <f>ROUND(I356*H356,2)</f>
        <v>0</v>
      </c>
      <c r="K356" s="222"/>
      <c r="L356" s="44"/>
      <c r="M356" s="223" t="s">
        <v>1</v>
      </c>
      <c r="N356" s="224" t="s">
        <v>39</v>
      </c>
      <c r="O356" s="91"/>
      <c r="P356" s="225">
        <f>O356*H356</f>
        <v>0</v>
      </c>
      <c r="Q356" s="225">
        <v>2.464E-06</v>
      </c>
      <c r="R356" s="225">
        <f>Q356*H356</f>
        <v>4.9280000000000003E-05</v>
      </c>
      <c r="S356" s="225">
        <v>0</v>
      </c>
      <c r="T356" s="22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7" t="s">
        <v>210</v>
      </c>
      <c r="AT356" s="227" t="s">
        <v>134</v>
      </c>
      <c r="AU356" s="227" t="s">
        <v>84</v>
      </c>
      <c r="AY356" s="17" t="s">
        <v>131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7" t="s">
        <v>82</v>
      </c>
      <c r="BK356" s="228">
        <f>ROUND(I356*H356,2)</f>
        <v>0</v>
      </c>
      <c r="BL356" s="17" t="s">
        <v>210</v>
      </c>
      <c r="BM356" s="227" t="s">
        <v>608</v>
      </c>
    </row>
    <row r="357" s="2" customFormat="1" ht="21.75" customHeight="1">
      <c r="A357" s="38"/>
      <c r="B357" s="39"/>
      <c r="C357" s="215" t="s">
        <v>609</v>
      </c>
      <c r="D357" s="215" t="s">
        <v>134</v>
      </c>
      <c r="E357" s="216" t="s">
        <v>610</v>
      </c>
      <c r="F357" s="217" t="s">
        <v>611</v>
      </c>
      <c r="G357" s="218" t="s">
        <v>137</v>
      </c>
      <c r="H357" s="219">
        <v>79.219999999999999</v>
      </c>
      <c r="I357" s="220"/>
      <c r="J357" s="221">
        <f>ROUND(I357*H357,2)</f>
        <v>0</v>
      </c>
      <c r="K357" s="222"/>
      <c r="L357" s="44"/>
      <c r="M357" s="223" t="s">
        <v>1</v>
      </c>
      <c r="N357" s="224" t="s">
        <v>39</v>
      </c>
      <c r="O357" s="91"/>
      <c r="P357" s="225">
        <f>O357*H357</f>
        <v>0</v>
      </c>
      <c r="Q357" s="225">
        <v>0</v>
      </c>
      <c r="R357" s="225">
        <f>Q357*H357</f>
        <v>0</v>
      </c>
      <c r="S357" s="225">
        <v>0.00029999999999999997</v>
      </c>
      <c r="T357" s="226">
        <f>S357*H357</f>
        <v>0.023765999999999999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7" t="s">
        <v>210</v>
      </c>
      <c r="AT357" s="227" t="s">
        <v>134</v>
      </c>
      <c r="AU357" s="227" t="s">
        <v>84</v>
      </c>
      <c r="AY357" s="17" t="s">
        <v>131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7" t="s">
        <v>82</v>
      </c>
      <c r="BK357" s="228">
        <f>ROUND(I357*H357,2)</f>
        <v>0</v>
      </c>
      <c r="BL357" s="17" t="s">
        <v>210</v>
      </c>
      <c r="BM357" s="227" t="s">
        <v>612</v>
      </c>
    </row>
    <row r="358" s="13" customFormat="1">
      <c r="A358" s="13"/>
      <c r="B358" s="229"/>
      <c r="C358" s="230"/>
      <c r="D358" s="231" t="s">
        <v>140</v>
      </c>
      <c r="E358" s="232" t="s">
        <v>1</v>
      </c>
      <c r="F358" s="233" t="s">
        <v>149</v>
      </c>
      <c r="G358" s="230"/>
      <c r="H358" s="232" t="s">
        <v>1</v>
      </c>
      <c r="I358" s="234"/>
      <c r="J358" s="230"/>
      <c r="K358" s="230"/>
      <c r="L358" s="235"/>
      <c r="M358" s="236"/>
      <c r="N358" s="237"/>
      <c r="O358" s="237"/>
      <c r="P358" s="237"/>
      <c r="Q358" s="237"/>
      <c r="R358" s="237"/>
      <c r="S358" s="237"/>
      <c r="T358" s="23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9" t="s">
        <v>140</v>
      </c>
      <c r="AU358" s="239" t="s">
        <v>84</v>
      </c>
      <c r="AV358" s="13" t="s">
        <v>82</v>
      </c>
      <c r="AW358" s="13" t="s">
        <v>32</v>
      </c>
      <c r="AX358" s="13" t="s">
        <v>74</v>
      </c>
      <c r="AY358" s="239" t="s">
        <v>131</v>
      </c>
    </row>
    <row r="359" s="13" customFormat="1">
      <c r="A359" s="13"/>
      <c r="B359" s="229"/>
      <c r="C359" s="230"/>
      <c r="D359" s="231" t="s">
        <v>140</v>
      </c>
      <c r="E359" s="232" t="s">
        <v>1</v>
      </c>
      <c r="F359" s="233" t="s">
        <v>152</v>
      </c>
      <c r="G359" s="230"/>
      <c r="H359" s="232" t="s">
        <v>1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9" t="s">
        <v>140</v>
      </c>
      <c r="AU359" s="239" t="s">
        <v>84</v>
      </c>
      <c r="AV359" s="13" t="s">
        <v>82</v>
      </c>
      <c r="AW359" s="13" t="s">
        <v>32</v>
      </c>
      <c r="AX359" s="13" t="s">
        <v>74</v>
      </c>
      <c r="AY359" s="239" t="s">
        <v>131</v>
      </c>
    </row>
    <row r="360" s="14" customFormat="1">
      <c r="A360" s="14"/>
      <c r="B360" s="240"/>
      <c r="C360" s="241"/>
      <c r="D360" s="231" t="s">
        <v>140</v>
      </c>
      <c r="E360" s="242" t="s">
        <v>1</v>
      </c>
      <c r="F360" s="243" t="s">
        <v>613</v>
      </c>
      <c r="G360" s="241"/>
      <c r="H360" s="244">
        <v>14.82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140</v>
      </c>
      <c r="AU360" s="250" t="s">
        <v>84</v>
      </c>
      <c r="AV360" s="14" t="s">
        <v>84</v>
      </c>
      <c r="AW360" s="14" t="s">
        <v>32</v>
      </c>
      <c r="AX360" s="14" t="s">
        <v>74</v>
      </c>
      <c r="AY360" s="250" t="s">
        <v>131</v>
      </c>
    </row>
    <row r="361" s="13" customFormat="1">
      <c r="A361" s="13"/>
      <c r="B361" s="229"/>
      <c r="C361" s="230"/>
      <c r="D361" s="231" t="s">
        <v>140</v>
      </c>
      <c r="E361" s="232" t="s">
        <v>1</v>
      </c>
      <c r="F361" s="233" t="s">
        <v>154</v>
      </c>
      <c r="G361" s="230"/>
      <c r="H361" s="232" t="s">
        <v>1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140</v>
      </c>
      <c r="AU361" s="239" t="s">
        <v>84</v>
      </c>
      <c r="AV361" s="13" t="s">
        <v>82</v>
      </c>
      <c r="AW361" s="13" t="s">
        <v>32</v>
      </c>
      <c r="AX361" s="13" t="s">
        <v>74</v>
      </c>
      <c r="AY361" s="239" t="s">
        <v>131</v>
      </c>
    </row>
    <row r="362" s="14" customFormat="1">
      <c r="A362" s="14"/>
      <c r="B362" s="240"/>
      <c r="C362" s="241"/>
      <c r="D362" s="231" t="s">
        <v>140</v>
      </c>
      <c r="E362" s="242" t="s">
        <v>1</v>
      </c>
      <c r="F362" s="243" t="s">
        <v>614</v>
      </c>
      <c r="G362" s="241"/>
      <c r="H362" s="244">
        <v>16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140</v>
      </c>
      <c r="AU362" s="250" t="s">
        <v>84</v>
      </c>
      <c r="AV362" s="14" t="s">
        <v>84</v>
      </c>
      <c r="AW362" s="14" t="s">
        <v>32</v>
      </c>
      <c r="AX362" s="14" t="s">
        <v>74</v>
      </c>
      <c r="AY362" s="250" t="s">
        <v>131</v>
      </c>
    </row>
    <row r="363" s="13" customFormat="1">
      <c r="A363" s="13"/>
      <c r="B363" s="229"/>
      <c r="C363" s="230"/>
      <c r="D363" s="231" t="s">
        <v>140</v>
      </c>
      <c r="E363" s="232" t="s">
        <v>1</v>
      </c>
      <c r="F363" s="233" t="s">
        <v>156</v>
      </c>
      <c r="G363" s="230"/>
      <c r="H363" s="232" t="s">
        <v>1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140</v>
      </c>
      <c r="AU363" s="239" t="s">
        <v>84</v>
      </c>
      <c r="AV363" s="13" t="s">
        <v>82</v>
      </c>
      <c r="AW363" s="13" t="s">
        <v>32</v>
      </c>
      <c r="AX363" s="13" t="s">
        <v>74</v>
      </c>
      <c r="AY363" s="239" t="s">
        <v>131</v>
      </c>
    </row>
    <row r="364" s="14" customFormat="1">
      <c r="A364" s="14"/>
      <c r="B364" s="240"/>
      <c r="C364" s="241"/>
      <c r="D364" s="231" t="s">
        <v>140</v>
      </c>
      <c r="E364" s="242" t="s">
        <v>1</v>
      </c>
      <c r="F364" s="243" t="s">
        <v>615</v>
      </c>
      <c r="G364" s="241"/>
      <c r="H364" s="244">
        <v>16.699999999999999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140</v>
      </c>
      <c r="AU364" s="250" t="s">
        <v>84</v>
      </c>
      <c r="AV364" s="14" t="s">
        <v>84</v>
      </c>
      <c r="AW364" s="14" t="s">
        <v>32</v>
      </c>
      <c r="AX364" s="14" t="s">
        <v>74</v>
      </c>
      <c r="AY364" s="250" t="s">
        <v>131</v>
      </c>
    </row>
    <row r="365" s="13" customFormat="1">
      <c r="A365" s="13"/>
      <c r="B365" s="229"/>
      <c r="C365" s="230"/>
      <c r="D365" s="231" t="s">
        <v>140</v>
      </c>
      <c r="E365" s="232" t="s">
        <v>1</v>
      </c>
      <c r="F365" s="233" t="s">
        <v>158</v>
      </c>
      <c r="G365" s="230"/>
      <c r="H365" s="232" t="s">
        <v>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140</v>
      </c>
      <c r="AU365" s="239" t="s">
        <v>84</v>
      </c>
      <c r="AV365" s="13" t="s">
        <v>82</v>
      </c>
      <c r="AW365" s="13" t="s">
        <v>32</v>
      </c>
      <c r="AX365" s="13" t="s">
        <v>74</v>
      </c>
      <c r="AY365" s="239" t="s">
        <v>131</v>
      </c>
    </row>
    <row r="366" s="14" customFormat="1">
      <c r="A366" s="14"/>
      <c r="B366" s="240"/>
      <c r="C366" s="241"/>
      <c r="D366" s="231" t="s">
        <v>140</v>
      </c>
      <c r="E366" s="242" t="s">
        <v>1</v>
      </c>
      <c r="F366" s="243" t="s">
        <v>616</v>
      </c>
      <c r="G366" s="241"/>
      <c r="H366" s="244">
        <v>18.5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0" t="s">
        <v>140</v>
      </c>
      <c r="AU366" s="250" t="s">
        <v>84</v>
      </c>
      <c r="AV366" s="14" t="s">
        <v>84</v>
      </c>
      <c r="AW366" s="14" t="s">
        <v>32</v>
      </c>
      <c r="AX366" s="14" t="s">
        <v>74</v>
      </c>
      <c r="AY366" s="250" t="s">
        <v>131</v>
      </c>
    </row>
    <row r="367" s="13" customFormat="1">
      <c r="A367" s="13"/>
      <c r="B367" s="229"/>
      <c r="C367" s="230"/>
      <c r="D367" s="231" t="s">
        <v>140</v>
      </c>
      <c r="E367" s="232" t="s">
        <v>1</v>
      </c>
      <c r="F367" s="233" t="s">
        <v>160</v>
      </c>
      <c r="G367" s="230"/>
      <c r="H367" s="232" t="s">
        <v>1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140</v>
      </c>
      <c r="AU367" s="239" t="s">
        <v>84</v>
      </c>
      <c r="AV367" s="13" t="s">
        <v>82</v>
      </c>
      <c r="AW367" s="13" t="s">
        <v>32</v>
      </c>
      <c r="AX367" s="13" t="s">
        <v>74</v>
      </c>
      <c r="AY367" s="239" t="s">
        <v>131</v>
      </c>
    </row>
    <row r="368" s="14" customFormat="1">
      <c r="A368" s="14"/>
      <c r="B368" s="240"/>
      <c r="C368" s="241"/>
      <c r="D368" s="231" t="s">
        <v>140</v>
      </c>
      <c r="E368" s="242" t="s">
        <v>1</v>
      </c>
      <c r="F368" s="243" t="s">
        <v>617</v>
      </c>
      <c r="G368" s="241"/>
      <c r="H368" s="244">
        <v>13.200000000000001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140</v>
      </c>
      <c r="AU368" s="250" t="s">
        <v>84</v>
      </c>
      <c r="AV368" s="14" t="s">
        <v>84</v>
      </c>
      <c r="AW368" s="14" t="s">
        <v>32</v>
      </c>
      <c r="AX368" s="14" t="s">
        <v>74</v>
      </c>
      <c r="AY368" s="250" t="s">
        <v>131</v>
      </c>
    </row>
    <row r="369" s="15" customFormat="1">
      <c r="A369" s="15"/>
      <c r="B369" s="251"/>
      <c r="C369" s="252"/>
      <c r="D369" s="231" t="s">
        <v>140</v>
      </c>
      <c r="E369" s="253" t="s">
        <v>1</v>
      </c>
      <c r="F369" s="254" t="s">
        <v>162</v>
      </c>
      <c r="G369" s="252"/>
      <c r="H369" s="255">
        <v>79.219999999999999</v>
      </c>
      <c r="I369" s="256"/>
      <c r="J369" s="252"/>
      <c r="K369" s="252"/>
      <c r="L369" s="257"/>
      <c r="M369" s="258"/>
      <c r="N369" s="259"/>
      <c r="O369" s="259"/>
      <c r="P369" s="259"/>
      <c r="Q369" s="259"/>
      <c r="R369" s="259"/>
      <c r="S369" s="259"/>
      <c r="T369" s="260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1" t="s">
        <v>140</v>
      </c>
      <c r="AU369" s="261" t="s">
        <v>84</v>
      </c>
      <c r="AV369" s="15" t="s">
        <v>138</v>
      </c>
      <c r="AW369" s="15" t="s">
        <v>32</v>
      </c>
      <c r="AX369" s="15" t="s">
        <v>82</v>
      </c>
      <c r="AY369" s="261" t="s">
        <v>131</v>
      </c>
    </row>
    <row r="370" s="2" customFormat="1" ht="16.5" customHeight="1">
      <c r="A370" s="38"/>
      <c r="B370" s="39"/>
      <c r="C370" s="215" t="s">
        <v>618</v>
      </c>
      <c r="D370" s="215" t="s">
        <v>134</v>
      </c>
      <c r="E370" s="216" t="s">
        <v>619</v>
      </c>
      <c r="F370" s="217" t="s">
        <v>620</v>
      </c>
      <c r="G370" s="218" t="s">
        <v>137</v>
      </c>
      <c r="H370" s="219">
        <v>105.22</v>
      </c>
      <c r="I370" s="220"/>
      <c r="J370" s="221">
        <f>ROUND(I370*H370,2)</f>
        <v>0</v>
      </c>
      <c r="K370" s="222"/>
      <c r="L370" s="44"/>
      <c r="M370" s="223" t="s">
        <v>1</v>
      </c>
      <c r="N370" s="224" t="s">
        <v>39</v>
      </c>
      <c r="O370" s="91"/>
      <c r="P370" s="225">
        <f>O370*H370</f>
        <v>0</v>
      </c>
      <c r="Q370" s="225">
        <v>1.26999E-05</v>
      </c>
      <c r="R370" s="225">
        <f>Q370*H370</f>
        <v>0.001336283478</v>
      </c>
      <c r="S370" s="225">
        <v>0</v>
      </c>
      <c r="T370" s="226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7" t="s">
        <v>210</v>
      </c>
      <c r="AT370" s="227" t="s">
        <v>134</v>
      </c>
      <c r="AU370" s="227" t="s">
        <v>84</v>
      </c>
      <c r="AY370" s="17" t="s">
        <v>131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17" t="s">
        <v>82</v>
      </c>
      <c r="BK370" s="228">
        <f>ROUND(I370*H370,2)</f>
        <v>0</v>
      </c>
      <c r="BL370" s="17" t="s">
        <v>210</v>
      </c>
      <c r="BM370" s="227" t="s">
        <v>621</v>
      </c>
    </row>
    <row r="371" s="13" customFormat="1">
      <c r="A371" s="13"/>
      <c r="B371" s="229"/>
      <c r="C371" s="230"/>
      <c r="D371" s="231" t="s">
        <v>140</v>
      </c>
      <c r="E371" s="232" t="s">
        <v>1</v>
      </c>
      <c r="F371" s="233" t="s">
        <v>149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140</v>
      </c>
      <c r="AU371" s="239" t="s">
        <v>84</v>
      </c>
      <c r="AV371" s="13" t="s">
        <v>82</v>
      </c>
      <c r="AW371" s="13" t="s">
        <v>32</v>
      </c>
      <c r="AX371" s="13" t="s">
        <v>74</v>
      </c>
      <c r="AY371" s="239" t="s">
        <v>131</v>
      </c>
    </row>
    <row r="372" s="13" customFormat="1">
      <c r="A372" s="13"/>
      <c r="B372" s="229"/>
      <c r="C372" s="230"/>
      <c r="D372" s="231" t="s">
        <v>140</v>
      </c>
      <c r="E372" s="232" t="s">
        <v>1</v>
      </c>
      <c r="F372" s="233" t="s">
        <v>150</v>
      </c>
      <c r="G372" s="230"/>
      <c r="H372" s="232" t="s">
        <v>1</v>
      </c>
      <c r="I372" s="234"/>
      <c r="J372" s="230"/>
      <c r="K372" s="230"/>
      <c r="L372" s="235"/>
      <c r="M372" s="236"/>
      <c r="N372" s="237"/>
      <c r="O372" s="237"/>
      <c r="P372" s="237"/>
      <c r="Q372" s="237"/>
      <c r="R372" s="237"/>
      <c r="S372" s="237"/>
      <c r="T372" s="23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9" t="s">
        <v>140</v>
      </c>
      <c r="AU372" s="239" t="s">
        <v>84</v>
      </c>
      <c r="AV372" s="13" t="s">
        <v>82</v>
      </c>
      <c r="AW372" s="13" t="s">
        <v>32</v>
      </c>
      <c r="AX372" s="13" t="s">
        <v>74</v>
      </c>
      <c r="AY372" s="239" t="s">
        <v>131</v>
      </c>
    </row>
    <row r="373" s="14" customFormat="1">
      <c r="A373" s="14"/>
      <c r="B373" s="240"/>
      <c r="C373" s="241"/>
      <c r="D373" s="231" t="s">
        <v>140</v>
      </c>
      <c r="E373" s="242" t="s">
        <v>1</v>
      </c>
      <c r="F373" s="243" t="s">
        <v>622</v>
      </c>
      <c r="G373" s="241"/>
      <c r="H373" s="244">
        <v>13.700000000000001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0" t="s">
        <v>140</v>
      </c>
      <c r="AU373" s="250" t="s">
        <v>84</v>
      </c>
      <c r="AV373" s="14" t="s">
        <v>84</v>
      </c>
      <c r="AW373" s="14" t="s">
        <v>32</v>
      </c>
      <c r="AX373" s="14" t="s">
        <v>74</v>
      </c>
      <c r="AY373" s="250" t="s">
        <v>131</v>
      </c>
    </row>
    <row r="374" s="13" customFormat="1">
      <c r="A374" s="13"/>
      <c r="B374" s="229"/>
      <c r="C374" s="230"/>
      <c r="D374" s="231" t="s">
        <v>140</v>
      </c>
      <c r="E374" s="232" t="s">
        <v>1</v>
      </c>
      <c r="F374" s="233" t="s">
        <v>152</v>
      </c>
      <c r="G374" s="230"/>
      <c r="H374" s="232" t="s">
        <v>1</v>
      </c>
      <c r="I374" s="234"/>
      <c r="J374" s="230"/>
      <c r="K374" s="230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140</v>
      </c>
      <c r="AU374" s="239" t="s">
        <v>84</v>
      </c>
      <c r="AV374" s="13" t="s">
        <v>82</v>
      </c>
      <c r="AW374" s="13" t="s">
        <v>32</v>
      </c>
      <c r="AX374" s="13" t="s">
        <v>74</v>
      </c>
      <c r="AY374" s="239" t="s">
        <v>131</v>
      </c>
    </row>
    <row r="375" s="14" customFormat="1">
      <c r="A375" s="14"/>
      <c r="B375" s="240"/>
      <c r="C375" s="241"/>
      <c r="D375" s="231" t="s">
        <v>140</v>
      </c>
      <c r="E375" s="242" t="s">
        <v>1</v>
      </c>
      <c r="F375" s="243" t="s">
        <v>613</v>
      </c>
      <c r="G375" s="241"/>
      <c r="H375" s="244">
        <v>14.82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140</v>
      </c>
      <c r="AU375" s="250" t="s">
        <v>84</v>
      </c>
      <c r="AV375" s="14" t="s">
        <v>84</v>
      </c>
      <c r="AW375" s="14" t="s">
        <v>32</v>
      </c>
      <c r="AX375" s="14" t="s">
        <v>74</v>
      </c>
      <c r="AY375" s="250" t="s">
        <v>131</v>
      </c>
    </row>
    <row r="376" s="13" customFormat="1">
      <c r="A376" s="13"/>
      <c r="B376" s="229"/>
      <c r="C376" s="230"/>
      <c r="D376" s="231" t="s">
        <v>140</v>
      </c>
      <c r="E376" s="232" t="s">
        <v>1</v>
      </c>
      <c r="F376" s="233" t="s">
        <v>154</v>
      </c>
      <c r="G376" s="230"/>
      <c r="H376" s="232" t="s">
        <v>1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140</v>
      </c>
      <c r="AU376" s="239" t="s">
        <v>84</v>
      </c>
      <c r="AV376" s="13" t="s">
        <v>82</v>
      </c>
      <c r="AW376" s="13" t="s">
        <v>32</v>
      </c>
      <c r="AX376" s="13" t="s">
        <v>74</v>
      </c>
      <c r="AY376" s="239" t="s">
        <v>131</v>
      </c>
    </row>
    <row r="377" s="14" customFormat="1">
      <c r="A377" s="14"/>
      <c r="B377" s="240"/>
      <c r="C377" s="241"/>
      <c r="D377" s="231" t="s">
        <v>140</v>
      </c>
      <c r="E377" s="242" t="s">
        <v>1</v>
      </c>
      <c r="F377" s="243" t="s">
        <v>614</v>
      </c>
      <c r="G377" s="241"/>
      <c r="H377" s="244">
        <v>16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140</v>
      </c>
      <c r="AU377" s="250" t="s">
        <v>84</v>
      </c>
      <c r="AV377" s="14" t="s">
        <v>84</v>
      </c>
      <c r="AW377" s="14" t="s">
        <v>32</v>
      </c>
      <c r="AX377" s="14" t="s">
        <v>74</v>
      </c>
      <c r="AY377" s="250" t="s">
        <v>131</v>
      </c>
    </row>
    <row r="378" s="13" customFormat="1">
      <c r="A378" s="13"/>
      <c r="B378" s="229"/>
      <c r="C378" s="230"/>
      <c r="D378" s="231" t="s">
        <v>140</v>
      </c>
      <c r="E378" s="232" t="s">
        <v>1</v>
      </c>
      <c r="F378" s="233" t="s">
        <v>156</v>
      </c>
      <c r="G378" s="230"/>
      <c r="H378" s="232" t="s">
        <v>1</v>
      </c>
      <c r="I378" s="234"/>
      <c r="J378" s="230"/>
      <c r="K378" s="230"/>
      <c r="L378" s="235"/>
      <c r="M378" s="236"/>
      <c r="N378" s="237"/>
      <c r="O378" s="237"/>
      <c r="P378" s="237"/>
      <c r="Q378" s="237"/>
      <c r="R378" s="237"/>
      <c r="S378" s="237"/>
      <c r="T378" s="23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9" t="s">
        <v>140</v>
      </c>
      <c r="AU378" s="239" t="s">
        <v>84</v>
      </c>
      <c r="AV378" s="13" t="s">
        <v>82</v>
      </c>
      <c r="AW378" s="13" t="s">
        <v>32</v>
      </c>
      <c r="AX378" s="13" t="s">
        <v>74</v>
      </c>
      <c r="AY378" s="239" t="s">
        <v>131</v>
      </c>
    </row>
    <row r="379" s="14" customFormat="1">
      <c r="A379" s="14"/>
      <c r="B379" s="240"/>
      <c r="C379" s="241"/>
      <c r="D379" s="231" t="s">
        <v>140</v>
      </c>
      <c r="E379" s="242" t="s">
        <v>1</v>
      </c>
      <c r="F379" s="243" t="s">
        <v>623</v>
      </c>
      <c r="G379" s="241"/>
      <c r="H379" s="244">
        <v>21.100000000000001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0" t="s">
        <v>140</v>
      </c>
      <c r="AU379" s="250" t="s">
        <v>84</v>
      </c>
      <c r="AV379" s="14" t="s">
        <v>84</v>
      </c>
      <c r="AW379" s="14" t="s">
        <v>32</v>
      </c>
      <c r="AX379" s="14" t="s">
        <v>74</v>
      </c>
      <c r="AY379" s="250" t="s">
        <v>131</v>
      </c>
    </row>
    <row r="380" s="13" customFormat="1">
      <c r="A380" s="13"/>
      <c r="B380" s="229"/>
      <c r="C380" s="230"/>
      <c r="D380" s="231" t="s">
        <v>140</v>
      </c>
      <c r="E380" s="232" t="s">
        <v>1</v>
      </c>
      <c r="F380" s="233" t="s">
        <v>158</v>
      </c>
      <c r="G380" s="230"/>
      <c r="H380" s="232" t="s">
        <v>1</v>
      </c>
      <c r="I380" s="234"/>
      <c r="J380" s="230"/>
      <c r="K380" s="230"/>
      <c r="L380" s="235"/>
      <c r="M380" s="236"/>
      <c r="N380" s="237"/>
      <c r="O380" s="237"/>
      <c r="P380" s="237"/>
      <c r="Q380" s="237"/>
      <c r="R380" s="237"/>
      <c r="S380" s="237"/>
      <c r="T380" s="23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9" t="s">
        <v>140</v>
      </c>
      <c r="AU380" s="239" t="s">
        <v>84</v>
      </c>
      <c r="AV380" s="13" t="s">
        <v>82</v>
      </c>
      <c r="AW380" s="13" t="s">
        <v>32</v>
      </c>
      <c r="AX380" s="13" t="s">
        <v>74</v>
      </c>
      <c r="AY380" s="239" t="s">
        <v>131</v>
      </c>
    </row>
    <row r="381" s="14" customFormat="1">
      <c r="A381" s="14"/>
      <c r="B381" s="240"/>
      <c r="C381" s="241"/>
      <c r="D381" s="231" t="s">
        <v>140</v>
      </c>
      <c r="E381" s="242" t="s">
        <v>1</v>
      </c>
      <c r="F381" s="243" t="s">
        <v>624</v>
      </c>
      <c r="G381" s="241"/>
      <c r="H381" s="244">
        <v>24.700000000000003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140</v>
      </c>
      <c r="AU381" s="250" t="s">
        <v>84</v>
      </c>
      <c r="AV381" s="14" t="s">
        <v>84</v>
      </c>
      <c r="AW381" s="14" t="s">
        <v>32</v>
      </c>
      <c r="AX381" s="14" t="s">
        <v>74</v>
      </c>
      <c r="AY381" s="250" t="s">
        <v>131</v>
      </c>
    </row>
    <row r="382" s="13" customFormat="1">
      <c r="A382" s="13"/>
      <c r="B382" s="229"/>
      <c r="C382" s="230"/>
      <c r="D382" s="231" t="s">
        <v>140</v>
      </c>
      <c r="E382" s="232" t="s">
        <v>1</v>
      </c>
      <c r="F382" s="233" t="s">
        <v>160</v>
      </c>
      <c r="G382" s="230"/>
      <c r="H382" s="232" t="s">
        <v>1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140</v>
      </c>
      <c r="AU382" s="239" t="s">
        <v>84</v>
      </c>
      <c r="AV382" s="13" t="s">
        <v>82</v>
      </c>
      <c r="AW382" s="13" t="s">
        <v>32</v>
      </c>
      <c r="AX382" s="13" t="s">
        <v>74</v>
      </c>
      <c r="AY382" s="239" t="s">
        <v>131</v>
      </c>
    </row>
    <row r="383" s="14" customFormat="1">
      <c r="A383" s="14"/>
      <c r="B383" s="240"/>
      <c r="C383" s="241"/>
      <c r="D383" s="231" t="s">
        <v>140</v>
      </c>
      <c r="E383" s="242" t="s">
        <v>1</v>
      </c>
      <c r="F383" s="243" t="s">
        <v>625</v>
      </c>
      <c r="G383" s="241"/>
      <c r="H383" s="244">
        <v>14.9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140</v>
      </c>
      <c r="AU383" s="250" t="s">
        <v>84</v>
      </c>
      <c r="AV383" s="14" t="s">
        <v>84</v>
      </c>
      <c r="AW383" s="14" t="s">
        <v>32</v>
      </c>
      <c r="AX383" s="14" t="s">
        <v>74</v>
      </c>
      <c r="AY383" s="250" t="s">
        <v>131</v>
      </c>
    </row>
    <row r="384" s="15" customFormat="1">
      <c r="A384" s="15"/>
      <c r="B384" s="251"/>
      <c r="C384" s="252"/>
      <c r="D384" s="231" t="s">
        <v>140</v>
      </c>
      <c r="E384" s="253" t="s">
        <v>1</v>
      </c>
      <c r="F384" s="254" t="s">
        <v>162</v>
      </c>
      <c r="G384" s="252"/>
      <c r="H384" s="255">
        <v>105.22000000000001</v>
      </c>
      <c r="I384" s="256"/>
      <c r="J384" s="252"/>
      <c r="K384" s="252"/>
      <c r="L384" s="257"/>
      <c r="M384" s="258"/>
      <c r="N384" s="259"/>
      <c r="O384" s="259"/>
      <c r="P384" s="259"/>
      <c r="Q384" s="259"/>
      <c r="R384" s="259"/>
      <c r="S384" s="259"/>
      <c r="T384" s="26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1" t="s">
        <v>140</v>
      </c>
      <c r="AU384" s="261" t="s">
        <v>84</v>
      </c>
      <c r="AV384" s="15" t="s">
        <v>138</v>
      </c>
      <c r="AW384" s="15" t="s">
        <v>32</v>
      </c>
      <c r="AX384" s="15" t="s">
        <v>82</v>
      </c>
      <c r="AY384" s="261" t="s">
        <v>131</v>
      </c>
    </row>
    <row r="385" s="2" customFormat="1" ht="16.5" customHeight="1">
      <c r="A385" s="38"/>
      <c r="B385" s="39"/>
      <c r="C385" s="262" t="s">
        <v>626</v>
      </c>
      <c r="D385" s="262" t="s">
        <v>225</v>
      </c>
      <c r="E385" s="263" t="s">
        <v>627</v>
      </c>
      <c r="F385" s="264" t="s">
        <v>628</v>
      </c>
      <c r="G385" s="265" t="s">
        <v>137</v>
      </c>
      <c r="H385" s="266">
        <v>107.324</v>
      </c>
      <c r="I385" s="267"/>
      <c r="J385" s="268">
        <f>ROUND(I385*H385,2)</f>
        <v>0</v>
      </c>
      <c r="K385" s="269"/>
      <c r="L385" s="270"/>
      <c r="M385" s="271" t="s">
        <v>1</v>
      </c>
      <c r="N385" s="272" t="s">
        <v>39</v>
      </c>
      <c r="O385" s="91"/>
      <c r="P385" s="225">
        <f>O385*H385</f>
        <v>0</v>
      </c>
      <c r="Q385" s="225">
        <v>0.00027</v>
      </c>
      <c r="R385" s="225">
        <f>Q385*H385</f>
        <v>0.02897748</v>
      </c>
      <c r="S385" s="225">
        <v>0</v>
      </c>
      <c r="T385" s="22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7" t="s">
        <v>228</v>
      </c>
      <c r="AT385" s="227" t="s">
        <v>225</v>
      </c>
      <c r="AU385" s="227" t="s">
        <v>84</v>
      </c>
      <c r="AY385" s="17" t="s">
        <v>131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7" t="s">
        <v>82</v>
      </c>
      <c r="BK385" s="228">
        <f>ROUND(I385*H385,2)</f>
        <v>0</v>
      </c>
      <c r="BL385" s="17" t="s">
        <v>210</v>
      </c>
      <c r="BM385" s="227" t="s">
        <v>629</v>
      </c>
    </row>
    <row r="386" s="14" customFormat="1">
      <c r="A386" s="14"/>
      <c r="B386" s="240"/>
      <c r="C386" s="241"/>
      <c r="D386" s="231" t="s">
        <v>140</v>
      </c>
      <c r="E386" s="241"/>
      <c r="F386" s="243" t="s">
        <v>630</v>
      </c>
      <c r="G386" s="241"/>
      <c r="H386" s="244">
        <v>107.324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0" t="s">
        <v>140</v>
      </c>
      <c r="AU386" s="250" t="s">
        <v>84</v>
      </c>
      <c r="AV386" s="14" t="s">
        <v>84</v>
      </c>
      <c r="AW386" s="14" t="s">
        <v>4</v>
      </c>
      <c r="AX386" s="14" t="s">
        <v>82</v>
      </c>
      <c r="AY386" s="250" t="s">
        <v>131</v>
      </c>
    </row>
    <row r="387" s="2" customFormat="1" ht="16.5" customHeight="1">
      <c r="A387" s="38"/>
      <c r="B387" s="39"/>
      <c r="C387" s="215" t="s">
        <v>631</v>
      </c>
      <c r="D387" s="215" t="s">
        <v>134</v>
      </c>
      <c r="E387" s="216" t="s">
        <v>632</v>
      </c>
      <c r="F387" s="217" t="s">
        <v>633</v>
      </c>
      <c r="G387" s="218" t="s">
        <v>137</v>
      </c>
      <c r="H387" s="219">
        <v>10</v>
      </c>
      <c r="I387" s="220"/>
      <c r="J387" s="221">
        <f>ROUND(I387*H387,2)</f>
        <v>0</v>
      </c>
      <c r="K387" s="222"/>
      <c r="L387" s="44"/>
      <c r="M387" s="223" t="s">
        <v>1</v>
      </c>
      <c r="N387" s="224" t="s">
        <v>39</v>
      </c>
      <c r="O387" s="91"/>
      <c r="P387" s="225">
        <f>O387*H387</f>
        <v>0</v>
      </c>
      <c r="Q387" s="225">
        <v>0</v>
      </c>
      <c r="R387" s="225">
        <f>Q387*H387</f>
        <v>0</v>
      </c>
      <c r="S387" s="225">
        <v>0</v>
      </c>
      <c r="T387" s="22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7" t="s">
        <v>210</v>
      </c>
      <c r="AT387" s="227" t="s">
        <v>134</v>
      </c>
      <c r="AU387" s="227" t="s">
        <v>84</v>
      </c>
      <c r="AY387" s="17" t="s">
        <v>131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17" t="s">
        <v>82</v>
      </c>
      <c r="BK387" s="228">
        <f>ROUND(I387*H387,2)</f>
        <v>0</v>
      </c>
      <c r="BL387" s="17" t="s">
        <v>210</v>
      </c>
      <c r="BM387" s="227" t="s">
        <v>634</v>
      </c>
    </row>
    <row r="388" s="2" customFormat="1" ht="16.5" customHeight="1">
      <c r="A388" s="38"/>
      <c r="B388" s="39"/>
      <c r="C388" s="262" t="s">
        <v>635</v>
      </c>
      <c r="D388" s="262" t="s">
        <v>225</v>
      </c>
      <c r="E388" s="263" t="s">
        <v>636</v>
      </c>
      <c r="F388" s="264" t="s">
        <v>637</v>
      </c>
      <c r="G388" s="265" t="s">
        <v>137</v>
      </c>
      <c r="H388" s="266">
        <v>10.199999999999999</v>
      </c>
      <c r="I388" s="267"/>
      <c r="J388" s="268">
        <f>ROUND(I388*H388,2)</f>
        <v>0</v>
      </c>
      <c r="K388" s="269"/>
      <c r="L388" s="270"/>
      <c r="M388" s="271" t="s">
        <v>1</v>
      </c>
      <c r="N388" s="272" t="s">
        <v>39</v>
      </c>
      <c r="O388" s="91"/>
      <c r="P388" s="225">
        <f>O388*H388</f>
        <v>0</v>
      </c>
      <c r="Q388" s="225">
        <v>0.00040000000000000002</v>
      </c>
      <c r="R388" s="225">
        <f>Q388*H388</f>
        <v>0.0040800000000000003</v>
      </c>
      <c r="S388" s="225">
        <v>0</v>
      </c>
      <c r="T388" s="22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7" t="s">
        <v>228</v>
      </c>
      <c r="AT388" s="227" t="s">
        <v>225</v>
      </c>
      <c r="AU388" s="227" t="s">
        <v>84</v>
      </c>
      <c r="AY388" s="17" t="s">
        <v>131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17" t="s">
        <v>82</v>
      </c>
      <c r="BK388" s="228">
        <f>ROUND(I388*H388,2)</f>
        <v>0</v>
      </c>
      <c r="BL388" s="17" t="s">
        <v>210</v>
      </c>
      <c r="BM388" s="227" t="s">
        <v>638</v>
      </c>
    </row>
    <row r="389" s="14" customFormat="1">
      <c r="A389" s="14"/>
      <c r="B389" s="240"/>
      <c r="C389" s="241"/>
      <c r="D389" s="231" t="s">
        <v>140</v>
      </c>
      <c r="E389" s="241"/>
      <c r="F389" s="243" t="s">
        <v>639</v>
      </c>
      <c r="G389" s="241"/>
      <c r="H389" s="244">
        <v>10.199999999999999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140</v>
      </c>
      <c r="AU389" s="250" t="s">
        <v>84</v>
      </c>
      <c r="AV389" s="14" t="s">
        <v>84</v>
      </c>
      <c r="AW389" s="14" t="s">
        <v>4</v>
      </c>
      <c r="AX389" s="14" t="s">
        <v>82</v>
      </c>
      <c r="AY389" s="250" t="s">
        <v>131</v>
      </c>
    </row>
    <row r="390" s="2" customFormat="1" ht="16.5" customHeight="1">
      <c r="A390" s="38"/>
      <c r="B390" s="39"/>
      <c r="C390" s="215" t="s">
        <v>640</v>
      </c>
      <c r="D390" s="215" t="s">
        <v>134</v>
      </c>
      <c r="E390" s="216" t="s">
        <v>641</v>
      </c>
      <c r="F390" s="217" t="s">
        <v>642</v>
      </c>
      <c r="G390" s="218" t="s">
        <v>137</v>
      </c>
      <c r="H390" s="219">
        <v>105.22</v>
      </c>
      <c r="I390" s="220"/>
      <c r="J390" s="221">
        <f>ROUND(I390*H390,2)</f>
        <v>0</v>
      </c>
      <c r="K390" s="222"/>
      <c r="L390" s="44"/>
      <c r="M390" s="223" t="s">
        <v>1</v>
      </c>
      <c r="N390" s="224" t="s">
        <v>39</v>
      </c>
      <c r="O390" s="91"/>
      <c r="P390" s="225">
        <f>O390*H390</f>
        <v>0</v>
      </c>
      <c r="Q390" s="225">
        <v>9.0000000000000006E-05</v>
      </c>
      <c r="R390" s="225">
        <f>Q390*H390</f>
        <v>0.0094698000000000004</v>
      </c>
      <c r="S390" s="225">
        <v>0</v>
      </c>
      <c r="T390" s="226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7" t="s">
        <v>210</v>
      </c>
      <c r="AT390" s="227" t="s">
        <v>134</v>
      </c>
      <c r="AU390" s="227" t="s">
        <v>84</v>
      </c>
      <c r="AY390" s="17" t="s">
        <v>131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17" t="s">
        <v>82</v>
      </c>
      <c r="BK390" s="228">
        <f>ROUND(I390*H390,2)</f>
        <v>0</v>
      </c>
      <c r="BL390" s="17" t="s">
        <v>210</v>
      </c>
      <c r="BM390" s="227" t="s">
        <v>643</v>
      </c>
    </row>
    <row r="391" s="2" customFormat="1" ht="24.15" customHeight="1">
      <c r="A391" s="38"/>
      <c r="B391" s="39"/>
      <c r="C391" s="215" t="s">
        <v>644</v>
      </c>
      <c r="D391" s="215" t="s">
        <v>134</v>
      </c>
      <c r="E391" s="216" t="s">
        <v>645</v>
      </c>
      <c r="F391" s="217" t="s">
        <v>646</v>
      </c>
      <c r="G391" s="218" t="s">
        <v>176</v>
      </c>
      <c r="H391" s="219">
        <v>0.82199999999999995</v>
      </c>
      <c r="I391" s="220"/>
      <c r="J391" s="221">
        <f>ROUND(I391*H391,2)</f>
        <v>0</v>
      </c>
      <c r="K391" s="222"/>
      <c r="L391" s="44"/>
      <c r="M391" s="223" t="s">
        <v>1</v>
      </c>
      <c r="N391" s="224" t="s">
        <v>39</v>
      </c>
      <c r="O391" s="91"/>
      <c r="P391" s="225">
        <f>O391*H391</f>
        <v>0</v>
      </c>
      <c r="Q391" s="225">
        <v>0</v>
      </c>
      <c r="R391" s="225">
        <f>Q391*H391</f>
        <v>0</v>
      </c>
      <c r="S391" s="225">
        <v>0</v>
      </c>
      <c r="T391" s="226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7" t="s">
        <v>210</v>
      </c>
      <c r="AT391" s="227" t="s">
        <v>134</v>
      </c>
      <c r="AU391" s="227" t="s">
        <v>84</v>
      </c>
      <c r="AY391" s="17" t="s">
        <v>131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17" t="s">
        <v>82</v>
      </c>
      <c r="BK391" s="228">
        <f>ROUND(I391*H391,2)</f>
        <v>0</v>
      </c>
      <c r="BL391" s="17" t="s">
        <v>210</v>
      </c>
      <c r="BM391" s="227" t="s">
        <v>647</v>
      </c>
    </row>
    <row r="392" s="2" customFormat="1" ht="33" customHeight="1">
      <c r="A392" s="38"/>
      <c r="B392" s="39"/>
      <c r="C392" s="215" t="s">
        <v>648</v>
      </c>
      <c r="D392" s="215" t="s">
        <v>134</v>
      </c>
      <c r="E392" s="216" t="s">
        <v>649</v>
      </c>
      <c r="F392" s="217" t="s">
        <v>650</v>
      </c>
      <c r="G392" s="218" t="s">
        <v>176</v>
      </c>
      <c r="H392" s="219">
        <v>0.82199999999999995</v>
      </c>
      <c r="I392" s="220"/>
      <c r="J392" s="221">
        <f>ROUND(I392*H392,2)</f>
        <v>0</v>
      </c>
      <c r="K392" s="222"/>
      <c r="L392" s="44"/>
      <c r="M392" s="223" t="s">
        <v>1</v>
      </c>
      <c r="N392" s="224" t="s">
        <v>39</v>
      </c>
      <c r="O392" s="91"/>
      <c r="P392" s="225">
        <f>O392*H392</f>
        <v>0</v>
      </c>
      <c r="Q392" s="225">
        <v>0</v>
      </c>
      <c r="R392" s="225">
        <f>Q392*H392</f>
        <v>0</v>
      </c>
      <c r="S392" s="225">
        <v>0</v>
      </c>
      <c r="T392" s="22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7" t="s">
        <v>210</v>
      </c>
      <c r="AT392" s="227" t="s">
        <v>134</v>
      </c>
      <c r="AU392" s="227" t="s">
        <v>84</v>
      </c>
      <c r="AY392" s="17" t="s">
        <v>131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7" t="s">
        <v>82</v>
      </c>
      <c r="BK392" s="228">
        <f>ROUND(I392*H392,2)</f>
        <v>0</v>
      </c>
      <c r="BL392" s="17" t="s">
        <v>210</v>
      </c>
      <c r="BM392" s="227" t="s">
        <v>651</v>
      </c>
    </row>
    <row r="393" s="12" customFormat="1" ht="22.8" customHeight="1">
      <c r="A393" s="12"/>
      <c r="B393" s="199"/>
      <c r="C393" s="200"/>
      <c r="D393" s="201" t="s">
        <v>73</v>
      </c>
      <c r="E393" s="213" t="s">
        <v>652</v>
      </c>
      <c r="F393" s="213" t="s">
        <v>653</v>
      </c>
      <c r="G393" s="200"/>
      <c r="H393" s="200"/>
      <c r="I393" s="203"/>
      <c r="J393" s="214">
        <f>BK393</f>
        <v>0</v>
      </c>
      <c r="K393" s="200"/>
      <c r="L393" s="205"/>
      <c r="M393" s="206"/>
      <c r="N393" s="207"/>
      <c r="O393" s="207"/>
      <c r="P393" s="208">
        <f>SUM(P394:P401)</f>
        <v>0</v>
      </c>
      <c r="Q393" s="207"/>
      <c r="R393" s="208">
        <f>SUM(R394:R401)</f>
        <v>0.03618594</v>
      </c>
      <c r="S393" s="207"/>
      <c r="T393" s="209">
        <f>SUM(T394:T401)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10" t="s">
        <v>84</v>
      </c>
      <c r="AT393" s="211" t="s">
        <v>73</v>
      </c>
      <c r="AU393" s="211" t="s">
        <v>82</v>
      </c>
      <c r="AY393" s="210" t="s">
        <v>131</v>
      </c>
      <c r="BK393" s="212">
        <f>SUM(BK394:BK401)</f>
        <v>0</v>
      </c>
    </row>
    <row r="394" s="2" customFormat="1" ht="24.15" customHeight="1">
      <c r="A394" s="38"/>
      <c r="B394" s="39"/>
      <c r="C394" s="215" t="s">
        <v>654</v>
      </c>
      <c r="D394" s="215" t="s">
        <v>134</v>
      </c>
      <c r="E394" s="216" t="s">
        <v>655</v>
      </c>
      <c r="F394" s="217" t="s">
        <v>656</v>
      </c>
      <c r="G394" s="218" t="s">
        <v>147</v>
      </c>
      <c r="H394" s="219">
        <v>37.799999999999997</v>
      </c>
      <c r="I394" s="220"/>
      <c r="J394" s="221">
        <f>ROUND(I394*H394,2)</f>
        <v>0</v>
      </c>
      <c r="K394" s="222"/>
      <c r="L394" s="44"/>
      <c r="M394" s="223" t="s">
        <v>1</v>
      </c>
      <c r="N394" s="224" t="s">
        <v>39</v>
      </c>
      <c r="O394" s="91"/>
      <c r="P394" s="225">
        <f>O394*H394</f>
        <v>0</v>
      </c>
      <c r="Q394" s="225">
        <v>9.2E-05</v>
      </c>
      <c r="R394" s="225">
        <f>Q394*H394</f>
        <v>0.0034775999999999995</v>
      </c>
      <c r="S394" s="225">
        <v>0</v>
      </c>
      <c r="T394" s="226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7" t="s">
        <v>210</v>
      </c>
      <c r="AT394" s="227" t="s">
        <v>134</v>
      </c>
      <c r="AU394" s="227" t="s">
        <v>84</v>
      </c>
      <c r="AY394" s="17" t="s">
        <v>131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17" t="s">
        <v>82</v>
      </c>
      <c r="BK394" s="228">
        <f>ROUND(I394*H394,2)</f>
        <v>0</v>
      </c>
      <c r="BL394" s="17" t="s">
        <v>210</v>
      </c>
      <c r="BM394" s="227" t="s">
        <v>657</v>
      </c>
    </row>
    <row r="395" s="13" customFormat="1">
      <c r="A395" s="13"/>
      <c r="B395" s="229"/>
      <c r="C395" s="230"/>
      <c r="D395" s="231" t="s">
        <v>140</v>
      </c>
      <c r="E395" s="232" t="s">
        <v>1</v>
      </c>
      <c r="F395" s="233" t="s">
        <v>279</v>
      </c>
      <c r="G395" s="230"/>
      <c r="H395" s="232" t="s">
        <v>1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9" t="s">
        <v>140</v>
      </c>
      <c r="AU395" s="239" t="s">
        <v>84</v>
      </c>
      <c r="AV395" s="13" t="s">
        <v>82</v>
      </c>
      <c r="AW395" s="13" t="s">
        <v>32</v>
      </c>
      <c r="AX395" s="13" t="s">
        <v>74</v>
      </c>
      <c r="AY395" s="239" t="s">
        <v>131</v>
      </c>
    </row>
    <row r="396" s="14" customFormat="1">
      <c r="A396" s="14"/>
      <c r="B396" s="240"/>
      <c r="C396" s="241"/>
      <c r="D396" s="231" t="s">
        <v>140</v>
      </c>
      <c r="E396" s="242" t="s">
        <v>1</v>
      </c>
      <c r="F396" s="243" t="s">
        <v>280</v>
      </c>
      <c r="G396" s="241"/>
      <c r="H396" s="244">
        <v>37.799999999999997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140</v>
      </c>
      <c r="AU396" s="250" t="s">
        <v>84</v>
      </c>
      <c r="AV396" s="14" t="s">
        <v>84</v>
      </c>
      <c r="AW396" s="14" t="s">
        <v>32</v>
      </c>
      <c r="AX396" s="14" t="s">
        <v>82</v>
      </c>
      <c r="AY396" s="250" t="s">
        <v>131</v>
      </c>
    </row>
    <row r="397" s="2" customFormat="1" ht="33" customHeight="1">
      <c r="A397" s="38"/>
      <c r="B397" s="39"/>
      <c r="C397" s="215" t="s">
        <v>658</v>
      </c>
      <c r="D397" s="215" t="s">
        <v>134</v>
      </c>
      <c r="E397" s="216" t="s">
        <v>659</v>
      </c>
      <c r="F397" s="217" t="s">
        <v>660</v>
      </c>
      <c r="G397" s="218" t="s">
        <v>147</v>
      </c>
      <c r="H397" s="219">
        <v>37.799999999999997</v>
      </c>
      <c r="I397" s="220"/>
      <c r="J397" s="221">
        <f>ROUND(I397*H397,2)</f>
        <v>0</v>
      </c>
      <c r="K397" s="222"/>
      <c r="L397" s="44"/>
      <c r="M397" s="223" t="s">
        <v>1</v>
      </c>
      <c r="N397" s="224" t="s">
        <v>39</v>
      </c>
      <c r="O397" s="91"/>
      <c r="P397" s="225">
        <f>O397*H397</f>
        <v>0</v>
      </c>
      <c r="Q397" s="225">
        <v>0.000233</v>
      </c>
      <c r="R397" s="225">
        <f>Q397*H397</f>
        <v>0.0088074</v>
      </c>
      <c r="S397" s="225">
        <v>0</v>
      </c>
      <c r="T397" s="226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7" t="s">
        <v>210</v>
      </c>
      <c r="AT397" s="227" t="s">
        <v>134</v>
      </c>
      <c r="AU397" s="227" t="s">
        <v>84</v>
      </c>
      <c r="AY397" s="17" t="s">
        <v>131</v>
      </c>
      <c r="BE397" s="228">
        <f>IF(N397="základní",J397,0)</f>
        <v>0</v>
      </c>
      <c r="BF397" s="228">
        <f>IF(N397="snížená",J397,0)</f>
        <v>0</v>
      </c>
      <c r="BG397" s="228">
        <f>IF(N397="zákl. přenesená",J397,0)</f>
        <v>0</v>
      </c>
      <c r="BH397" s="228">
        <f>IF(N397="sníž. přenesená",J397,0)</f>
        <v>0</v>
      </c>
      <c r="BI397" s="228">
        <f>IF(N397="nulová",J397,0)</f>
        <v>0</v>
      </c>
      <c r="BJ397" s="17" t="s">
        <v>82</v>
      </c>
      <c r="BK397" s="228">
        <f>ROUND(I397*H397,2)</f>
        <v>0</v>
      </c>
      <c r="BL397" s="17" t="s">
        <v>210</v>
      </c>
      <c r="BM397" s="227" t="s">
        <v>661</v>
      </c>
    </row>
    <row r="398" s="2" customFormat="1" ht="24.15" customHeight="1">
      <c r="A398" s="38"/>
      <c r="B398" s="39"/>
      <c r="C398" s="215" t="s">
        <v>662</v>
      </c>
      <c r="D398" s="215" t="s">
        <v>134</v>
      </c>
      <c r="E398" s="216" t="s">
        <v>663</v>
      </c>
      <c r="F398" s="217" t="s">
        <v>664</v>
      </c>
      <c r="G398" s="218" t="s">
        <v>147</v>
      </c>
      <c r="H398" s="219">
        <v>37.799999999999997</v>
      </c>
      <c r="I398" s="220"/>
      <c r="J398" s="221">
        <f>ROUND(I398*H398,2)</f>
        <v>0</v>
      </c>
      <c r="K398" s="222"/>
      <c r="L398" s="44"/>
      <c r="M398" s="223" t="s">
        <v>1</v>
      </c>
      <c r="N398" s="224" t="s">
        <v>39</v>
      </c>
      <c r="O398" s="91"/>
      <c r="P398" s="225">
        <f>O398*H398</f>
        <v>0</v>
      </c>
      <c r="Q398" s="225">
        <v>0</v>
      </c>
      <c r="R398" s="225">
        <f>Q398*H398</f>
        <v>0</v>
      </c>
      <c r="S398" s="225">
        <v>0</v>
      </c>
      <c r="T398" s="22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7" t="s">
        <v>210</v>
      </c>
      <c r="AT398" s="227" t="s">
        <v>134</v>
      </c>
      <c r="AU398" s="227" t="s">
        <v>84</v>
      </c>
      <c r="AY398" s="17" t="s">
        <v>131</v>
      </c>
      <c r="BE398" s="228">
        <f>IF(N398="základní",J398,0)</f>
        <v>0</v>
      </c>
      <c r="BF398" s="228">
        <f>IF(N398="snížená",J398,0)</f>
        <v>0</v>
      </c>
      <c r="BG398" s="228">
        <f>IF(N398="zákl. přenesená",J398,0)</f>
        <v>0</v>
      </c>
      <c r="BH398" s="228">
        <f>IF(N398="sníž. přenesená",J398,0)</f>
        <v>0</v>
      </c>
      <c r="BI398" s="228">
        <f>IF(N398="nulová",J398,0)</f>
        <v>0</v>
      </c>
      <c r="BJ398" s="17" t="s">
        <v>82</v>
      </c>
      <c r="BK398" s="228">
        <f>ROUND(I398*H398,2)</f>
        <v>0</v>
      </c>
      <c r="BL398" s="17" t="s">
        <v>210</v>
      </c>
      <c r="BM398" s="227" t="s">
        <v>665</v>
      </c>
    </row>
    <row r="399" s="2" customFormat="1" ht="24.15" customHeight="1">
      <c r="A399" s="38"/>
      <c r="B399" s="39"/>
      <c r="C399" s="215" t="s">
        <v>666</v>
      </c>
      <c r="D399" s="215" t="s">
        <v>134</v>
      </c>
      <c r="E399" s="216" t="s">
        <v>667</v>
      </c>
      <c r="F399" s="217" t="s">
        <v>668</v>
      </c>
      <c r="G399" s="218" t="s">
        <v>147</v>
      </c>
      <c r="H399" s="219">
        <v>37.799999999999997</v>
      </c>
      <c r="I399" s="220"/>
      <c r="J399" s="221">
        <f>ROUND(I399*H399,2)</f>
        <v>0</v>
      </c>
      <c r="K399" s="222"/>
      <c r="L399" s="44"/>
      <c r="M399" s="223" t="s">
        <v>1</v>
      </c>
      <c r="N399" s="224" t="s">
        <v>39</v>
      </c>
      <c r="O399" s="91"/>
      <c r="P399" s="225">
        <f>O399*H399</f>
        <v>0</v>
      </c>
      <c r="Q399" s="225">
        <v>0.00016699999999999999</v>
      </c>
      <c r="R399" s="225">
        <f>Q399*H399</f>
        <v>0.0063125999999999989</v>
      </c>
      <c r="S399" s="225">
        <v>0</v>
      </c>
      <c r="T399" s="226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7" t="s">
        <v>210</v>
      </c>
      <c r="AT399" s="227" t="s">
        <v>134</v>
      </c>
      <c r="AU399" s="227" t="s">
        <v>84</v>
      </c>
      <c r="AY399" s="17" t="s">
        <v>131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82</v>
      </c>
      <c r="BK399" s="228">
        <f>ROUND(I399*H399,2)</f>
        <v>0</v>
      </c>
      <c r="BL399" s="17" t="s">
        <v>210</v>
      </c>
      <c r="BM399" s="227" t="s">
        <v>669</v>
      </c>
    </row>
    <row r="400" s="2" customFormat="1" ht="24.15" customHeight="1">
      <c r="A400" s="38"/>
      <c r="B400" s="39"/>
      <c r="C400" s="215" t="s">
        <v>670</v>
      </c>
      <c r="D400" s="215" t="s">
        <v>134</v>
      </c>
      <c r="E400" s="216" t="s">
        <v>671</v>
      </c>
      <c r="F400" s="217" t="s">
        <v>672</v>
      </c>
      <c r="G400" s="218" t="s">
        <v>147</v>
      </c>
      <c r="H400" s="219">
        <v>37.799999999999997</v>
      </c>
      <c r="I400" s="220"/>
      <c r="J400" s="221">
        <f>ROUND(I400*H400,2)</f>
        <v>0</v>
      </c>
      <c r="K400" s="222"/>
      <c r="L400" s="44"/>
      <c r="M400" s="223" t="s">
        <v>1</v>
      </c>
      <c r="N400" s="224" t="s">
        <v>39</v>
      </c>
      <c r="O400" s="91"/>
      <c r="P400" s="225">
        <f>O400*H400</f>
        <v>0</v>
      </c>
      <c r="Q400" s="225">
        <v>0.00042779999999999999</v>
      </c>
      <c r="R400" s="225">
        <f>Q400*H400</f>
        <v>0.016170839999999999</v>
      </c>
      <c r="S400" s="225">
        <v>0</v>
      </c>
      <c r="T400" s="22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7" t="s">
        <v>210</v>
      </c>
      <c r="AT400" s="227" t="s">
        <v>134</v>
      </c>
      <c r="AU400" s="227" t="s">
        <v>84</v>
      </c>
      <c r="AY400" s="17" t="s">
        <v>131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17" t="s">
        <v>82</v>
      </c>
      <c r="BK400" s="228">
        <f>ROUND(I400*H400,2)</f>
        <v>0</v>
      </c>
      <c r="BL400" s="17" t="s">
        <v>210</v>
      </c>
      <c r="BM400" s="227" t="s">
        <v>673</v>
      </c>
    </row>
    <row r="401" s="2" customFormat="1" ht="24.15" customHeight="1">
      <c r="A401" s="38"/>
      <c r="B401" s="39"/>
      <c r="C401" s="215" t="s">
        <v>674</v>
      </c>
      <c r="D401" s="215" t="s">
        <v>134</v>
      </c>
      <c r="E401" s="216" t="s">
        <v>675</v>
      </c>
      <c r="F401" s="217" t="s">
        <v>676</v>
      </c>
      <c r="G401" s="218" t="s">
        <v>147</v>
      </c>
      <c r="H401" s="219">
        <v>37.799999999999997</v>
      </c>
      <c r="I401" s="220"/>
      <c r="J401" s="221">
        <f>ROUND(I401*H401,2)</f>
        <v>0</v>
      </c>
      <c r="K401" s="222"/>
      <c r="L401" s="44"/>
      <c r="M401" s="223" t="s">
        <v>1</v>
      </c>
      <c r="N401" s="224" t="s">
        <v>39</v>
      </c>
      <c r="O401" s="91"/>
      <c r="P401" s="225">
        <f>O401*H401</f>
        <v>0</v>
      </c>
      <c r="Q401" s="225">
        <v>3.7499999999999997E-05</v>
      </c>
      <c r="R401" s="225">
        <f>Q401*H401</f>
        <v>0.0014174999999999997</v>
      </c>
      <c r="S401" s="225">
        <v>0</v>
      </c>
      <c r="T401" s="22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7" t="s">
        <v>210</v>
      </c>
      <c r="AT401" s="227" t="s">
        <v>134</v>
      </c>
      <c r="AU401" s="227" t="s">
        <v>84</v>
      </c>
      <c r="AY401" s="17" t="s">
        <v>131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17" t="s">
        <v>82</v>
      </c>
      <c r="BK401" s="228">
        <f>ROUND(I401*H401,2)</f>
        <v>0</v>
      </c>
      <c r="BL401" s="17" t="s">
        <v>210</v>
      </c>
      <c r="BM401" s="227" t="s">
        <v>677</v>
      </c>
    </row>
    <row r="402" s="12" customFormat="1" ht="22.8" customHeight="1">
      <c r="A402" s="12"/>
      <c r="B402" s="199"/>
      <c r="C402" s="200"/>
      <c r="D402" s="201" t="s">
        <v>73</v>
      </c>
      <c r="E402" s="213" t="s">
        <v>678</v>
      </c>
      <c r="F402" s="213" t="s">
        <v>679</v>
      </c>
      <c r="G402" s="200"/>
      <c r="H402" s="200"/>
      <c r="I402" s="203"/>
      <c r="J402" s="214">
        <f>BK402</f>
        <v>0</v>
      </c>
      <c r="K402" s="200"/>
      <c r="L402" s="205"/>
      <c r="M402" s="206"/>
      <c r="N402" s="207"/>
      <c r="O402" s="207"/>
      <c r="P402" s="208">
        <f>SUM(P403:P421)</f>
        <v>0</v>
      </c>
      <c r="Q402" s="207"/>
      <c r="R402" s="208">
        <f>SUM(R403:R421)</f>
        <v>0.146893255</v>
      </c>
      <c r="S402" s="207"/>
      <c r="T402" s="209">
        <f>SUM(T403:T421)</f>
        <v>0.0038703900000000005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0" t="s">
        <v>84</v>
      </c>
      <c r="AT402" s="211" t="s">
        <v>73</v>
      </c>
      <c r="AU402" s="211" t="s">
        <v>82</v>
      </c>
      <c r="AY402" s="210" t="s">
        <v>131</v>
      </c>
      <c r="BK402" s="212">
        <f>SUM(BK403:BK421)</f>
        <v>0</v>
      </c>
    </row>
    <row r="403" s="2" customFormat="1" ht="24.15" customHeight="1">
      <c r="A403" s="38"/>
      <c r="B403" s="39"/>
      <c r="C403" s="215" t="s">
        <v>680</v>
      </c>
      <c r="D403" s="215" t="s">
        <v>134</v>
      </c>
      <c r="E403" s="216" t="s">
        <v>681</v>
      </c>
      <c r="F403" s="217" t="s">
        <v>682</v>
      </c>
      <c r="G403" s="218" t="s">
        <v>147</v>
      </c>
      <c r="H403" s="219">
        <v>423.29700000000003</v>
      </c>
      <c r="I403" s="220"/>
      <c r="J403" s="221">
        <f>ROUND(I403*H403,2)</f>
        <v>0</v>
      </c>
      <c r="K403" s="222"/>
      <c r="L403" s="44"/>
      <c r="M403" s="223" t="s">
        <v>1</v>
      </c>
      <c r="N403" s="224" t="s">
        <v>39</v>
      </c>
      <c r="O403" s="91"/>
      <c r="P403" s="225">
        <f>O403*H403</f>
        <v>0</v>
      </c>
      <c r="Q403" s="225">
        <v>0</v>
      </c>
      <c r="R403" s="225">
        <f>Q403*H403</f>
        <v>0</v>
      </c>
      <c r="S403" s="225">
        <v>0</v>
      </c>
      <c r="T403" s="22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7" t="s">
        <v>210</v>
      </c>
      <c r="AT403" s="227" t="s">
        <v>134</v>
      </c>
      <c r="AU403" s="227" t="s">
        <v>84</v>
      </c>
      <c r="AY403" s="17" t="s">
        <v>131</v>
      </c>
      <c r="BE403" s="228">
        <f>IF(N403="základní",J403,0)</f>
        <v>0</v>
      </c>
      <c r="BF403" s="228">
        <f>IF(N403="snížená",J403,0)</f>
        <v>0</v>
      </c>
      <c r="BG403" s="228">
        <f>IF(N403="zákl. přenesená",J403,0)</f>
        <v>0</v>
      </c>
      <c r="BH403" s="228">
        <f>IF(N403="sníž. přenesená",J403,0)</f>
        <v>0</v>
      </c>
      <c r="BI403" s="228">
        <f>IF(N403="nulová",J403,0)</f>
        <v>0</v>
      </c>
      <c r="BJ403" s="17" t="s">
        <v>82</v>
      </c>
      <c r="BK403" s="228">
        <f>ROUND(I403*H403,2)</f>
        <v>0</v>
      </c>
      <c r="BL403" s="17" t="s">
        <v>210</v>
      </c>
      <c r="BM403" s="227" t="s">
        <v>683</v>
      </c>
    </row>
    <row r="404" s="2" customFormat="1" ht="24.15" customHeight="1">
      <c r="A404" s="38"/>
      <c r="B404" s="39"/>
      <c r="C404" s="215" t="s">
        <v>684</v>
      </c>
      <c r="D404" s="215" t="s">
        <v>134</v>
      </c>
      <c r="E404" s="216" t="s">
        <v>685</v>
      </c>
      <c r="F404" s="217" t="s">
        <v>686</v>
      </c>
      <c r="G404" s="218" t="s">
        <v>137</v>
      </c>
      <c r="H404" s="219">
        <v>50</v>
      </c>
      <c r="I404" s="220"/>
      <c r="J404" s="221">
        <f>ROUND(I404*H404,2)</f>
        <v>0</v>
      </c>
      <c r="K404" s="222"/>
      <c r="L404" s="44"/>
      <c r="M404" s="223" t="s">
        <v>1</v>
      </c>
      <c r="N404" s="224" t="s">
        <v>39</v>
      </c>
      <c r="O404" s="91"/>
      <c r="P404" s="225">
        <f>O404*H404</f>
        <v>0</v>
      </c>
      <c r="Q404" s="225">
        <v>1.1559899999999999E-05</v>
      </c>
      <c r="R404" s="225">
        <f>Q404*H404</f>
        <v>0.00057799499999999998</v>
      </c>
      <c r="S404" s="225">
        <v>0</v>
      </c>
      <c r="T404" s="22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7" t="s">
        <v>210</v>
      </c>
      <c r="AT404" s="227" t="s">
        <v>134</v>
      </c>
      <c r="AU404" s="227" t="s">
        <v>84</v>
      </c>
      <c r="AY404" s="17" t="s">
        <v>131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82</v>
      </c>
      <c r="BK404" s="228">
        <f>ROUND(I404*H404,2)</f>
        <v>0</v>
      </c>
      <c r="BL404" s="17" t="s">
        <v>210</v>
      </c>
      <c r="BM404" s="227" t="s">
        <v>687</v>
      </c>
    </row>
    <row r="405" s="13" customFormat="1">
      <c r="A405" s="13"/>
      <c r="B405" s="229"/>
      <c r="C405" s="230"/>
      <c r="D405" s="231" t="s">
        <v>140</v>
      </c>
      <c r="E405" s="232" t="s">
        <v>1</v>
      </c>
      <c r="F405" s="233" t="s">
        <v>688</v>
      </c>
      <c r="G405" s="230"/>
      <c r="H405" s="232" t="s">
        <v>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140</v>
      </c>
      <c r="AU405" s="239" t="s">
        <v>84</v>
      </c>
      <c r="AV405" s="13" t="s">
        <v>82</v>
      </c>
      <c r="AW405" s="13" t="s">
        <v>32</v>
      </c>
      <c r="AX405" s="13" t="s">
        <v>74</v>
      </c>
      <c r="AY405" s="239" t="s">
        <v>131</v>
      </c>
    </row>
    <row r="406" s="14" customFormat="1">
      <c r="A406" s="14"/>
      <c r="B406" s="240"/>
      <c r="C406" s="241"/>
      <c r="D406" s="231" t="s">
        <v>140</v>
      </c>
      <c r="E406" s="242" t="s">
        <v>1</v>
      </c>
      <c r="F406" s="243" t="s">
        <v>396</v>
      </c>
      <c r="G406" s="241"/>
      <c r="H406" s="244">
        <v>50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0" t="s">
        <v>140</v>
      </c>
      <c r="AU406" s="250" t="s">
        <v>84</v>
      </c>
      <c r="AV406" s="14" t="s">
        <v>84</v>
      </c>
      <c r="AW406" s="14" t="s">
        <v>32</v>
      </c>
      <c r="AX406" s="14" t="s">
        <v>82</v>
      </c>
      <c r="AY406" s="250" t="s">
        <v>131</v>
      </c>
    </row>
    <row r="407" s="2" customFormat="1" ht="16.5" customHeight="1">
      <c r="A407" s="38"/>
      <c r="B407" s="39"/>
      <c r="C407" s="215" t="s">
        <v>689</v>
      </c>
      <c r="D407" s="215" t="s">
        <v>134</v>
      </c>
      <c r="E407" s="216" t="s">
        <v>690</v>
      </c>
      <c r="F407" s="217" t="s">
        <v>691</v>
      </c>
      <c r="G407" s="218" t="s">
        <v>147</v>
      </c>
      <c r="H407" s="219">
        <v>99.013000000000005</v>
      </c>
      <c r="I407" s="220"/>
      <c r="J407" s="221">
        <f>ROUND(I407*H407,2)</f>
        <v>0</v>
      </c>
      <c r="K407" s="222"/>
      <c r="L407" s="44"/>
      <c r="M407" s="223" t="s">
        <v>1</v>
      </c>
      <c r="N407" s="224" t="s">
        <v>39</v>
      </c>
      <c r="O407" s="91"/>
      <c r="P407" s="225">
        <f>O407*H407</f>
        <v>0</v>
      </c>
      <c r="Q407" s="225">
        <v>0</v>
      </c>
      <c r="R407" s="225">
        <f>Q407*H407</f>
        <v>0</v>
      </c>
      <c r="S407" s="225">
        <v>3.0000000000000001E-05</v>
      </c>
      <c r="T407" s="226">
        <f>S407*H407</f>
        <v>0.0029703900000000003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7" t="s">
        <v>210</v>
      </c>
      <c r="AT407" s="227" t="s">
        <v>134</v>
      </c>
      <c r="AU407" s="227" t="s">
        <v>84</v>
      </c>
      <c r="AY407" s="17" t="s">
        <v>131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7" t="s">
        <v>82</v>
      </c>
      <c r="BK407" s="228">
        <f>ROUND(I407*H407,2)</f>
        <v>0</v>
      </c>
      <c r="BL407" s="17" t="s">
        <v>210</v>
      </c>
      <c r="BM407" s="227" t="s">
        <v>692</v>
      </c>
    </row>
    <row r="408" s="2" customFormat="1" ht="16.5" customHeight="1">
      <c r="A408" s="38"/>
      <c r="B408" s="39"/>
      <c r="C408" s="262" t="s">
        <v>693</v>
      </c>
      <c r="D408" s="262" t="s">
        <v>225</v>
      </c>
      <c r="E408" s="263" t="s">
        <v>694</v>
      </c>
      <c r="F408" s="264" t="s">
        <v>695</v>
      </c>
      <c r="G408" s="265" t="s">
        <v>147</v>
      </c>
      <c r="H408" s="266">
        <v>103.964</v>
      </c>
      <c r="I408" s="267"/>
      <c r="J408" s="268">
        <f>ROUND(I408*H408,2)</f>
        <v>0</v>
      </c>
      <c r="K408" s="269"/>
      <c r="L408" s="270"/>
      <c r="M408" s="271" t="s">
        <v>1</v>
      </c>
      <c r="N408" s="272" t="s">
        <v>39</v>
      </c>
      <c r="O408" s="91"/>
      <c r="P408" s="225">
        <f>O408*H408</f>
        <v>0</v>
      </c>
      <c r="Q408" s="225">
        <v>2.0000000000000002E-05</v>
      </c>
      <c r="R408" s="225">
        <f>Q408*H408</f>
        <v>0.0020792800000000002</v>
      </c>
      <c r="S408" s="225">
        <v>0</v>
      </c>
      <c r="T408" s="226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7" t="s">
        <v>228</v>
      </c>
      <c r="AT408" s="227" t="s">
        <v>225</v>
      </c>
      <c r="AU408" s="227" t="s">
        <v>84</v>
      </c>
      <c r="AY408" s="17" t="s">
        <v>131</v>
      </c>
      <c r="BE408" s="228">
        <f>IF(N408="základní",J408,0)</f>
        <v>0</v>
      </c>
      <c r="BF408" s="228">
        <f>IF(N408="snížená",J408,0)</f>
        <v>0</v>
      </c>
      <c r="BG408" s="228">
        <f>IF(N408="zákl. přenesená",J408,0)</f>
        <v>0</v>
      </c>
      <c r="BH408" s="228">
        <f>IF(N408="sníž. přenesená",J408,0)</f>
        <v>0</v>
      </c>
      <c r="BI408" s="228">
        <f>IF(N408="nulová",J408,0)</f>
        <v>0</v>
      </c>
      <c r="BJ408" s="17" t="s">
        <v>82</v>
      </c>
      <c r="BK408" s="228">
        <f>ROUND(I408*H408,2)</f>
        <v>0</v>
      </c>
      <c r="BL408" s="17" t="s">
        <v>210</v>
      </c>
      <c r="BM408" s="227" t="s">
        <v>696</v>
      </c>
    </row>
    <row r="409" s="14" customFormat="1">
      <c r="A409" s="14"/>
      <c r="B409" s="240"/>
      <c r="C409" s="241"/>
      <c r="D409" s="231" t="s">
        <v>140</v>
      </c>
      <c r="E409" s="241"/>
      <c r="F409" s="243" t="s">
        <v>697</v>
      </c>
      <c r="G409" s="241"/>
      <c r="H409" s="244">
        <v>103.964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0" t="s">
        <v>140</v>
      </c>
      <c r="AU409" s="250" t="s">
        <v>84</v>
      </c>
      <c r="AV409" s="14" t="s">
        <v>84</v>
      </c>
      <c r="AW409" s="14" t="s">
        <v>4</v>
      </c>
      <c r="AX409" s="14" t="s">
        <v>82</v>
      </c>
      <c r="AY409" s="250" t="s">
        <v>131</v>
      </c>
    </row>
    <row r="410" s="2" customFormat="1" ht="24.15" customHeight="1">
      <c r="A410" s="38"/>
      <c r="B410" s="39"/>
      <c r="C410" s="215" t="s">
        <v>698</v>
      </c>
      <c r="D410" s="215" t="s">
        <v>134</v>
      </c>
      <c r="E410" s="216" t="s">
        <v>699</v>
      </c>
      <c r="F410" s="217" t="s">
        <v>700</v>
      </c>
      <c r="G410" s="218" t="s">
        <v>147</v>
      </c>
      <c r="H410" s="219">
        <v>30</v>
      </c>
      <c r="I410" s="220"/>
      <c r="J410" s="221">
        <f>ROUND(I410*H410,2)</f>
        <v>0</v>
      </c>
      <c r="K410" s="222"/>
      <c r="L410" s="44"/>
      <c r="M410" s="223" t="s">
        <v>1</v>
      </c>
      <c r="N410" s="224" t="s">
        <v>39</v>
      </c>
      <c r="O410" s="91"/>
      <c r="P410" s="225">
        <f>O410*H410</f>
        <v>0</v>
      </c>
      <c r="Q410" s="225">
        <v>0</v>
      </c>
      <c r="R410" s="225">
        <f>Q410*H410</f>
        <v>0</v>
      </c>
      <c r="S410" s="225">
        <v>3.0000000000000001E-05</v>
      </c>
      <c r="T410" s="226">
        <f>S410*H410</f>
        <v>0.00089999999999999998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7" t="s">
        <v>210</v>
      </c>
      <c r="AT410" s="227" t="s">
        <v>134</v>
      </c>
      <c r="AU410" s="227" t="s">
        <v>84</v>
      </c>
      <c r="AY410" s="17" t="s">
        <v>131</v>
      </c>
      <c r="BE410" s="228">
        <f>IF(N410="základní",J410,0)</f>
        <v>0</v>
      </c>
      <c r="BF410" s="228">
        <f>IF(N410="snížená",J410,0)</f>
        <v>0</v>
      </c>
      <c r="BG410" s="228">
        <f>IF(N410="zákl. přenesená",J410,0)</f>
        <v>0</v>
      </c>
      <c r="BH410" s="228">
        <f>IF(N410="sníž. přenesená",J410,0)</f>
        <v>0</v>
      </c>
      <c r="BI410" s="228">
        <f>IF(N410="nulová",J410,0)</f>
        <v>0</v>
      </c>
      <c r="BJ410" s="17" t="s">
        <v>82</v>
      </c>
      <c r="BK410" s="228">
        <f>ROUND(I410*H410,2)</f>
        <v>0</v>
      </c>
      <c r="BL410" s="17" t="s">
        <v>210</v>
      </c>
      <c r="BM410" s="227" t="s">
        <v>701</v>
      </c>
    </row>
    <row r="411" s="2" customFormat="1" ht="16.5" customHeight="1">
      <c r="A411" s="38"/>
      <c r="B411" s="39"/>
      <c r="C411" s="262" t="s">
        <v>702</v>
      </c>
      <c r="D411" s="262" t="s">
        <v>225</v>
      </c>
      <c r="E411" s="263" t="s">
        <v>703</v>
      </c>
      <c r="F411" s="264" t="s">
        <v>704</v>
      </c>
      <c r="G411" s="265" t="s">
        <v>147</v>
      </c>
      <c r="H411" s="266">
        <v>31.5</v>
      </c>
      <c r="I411" s="267"/>
      <c r="J411" s="268">
        <f>ROUND(I411*H411,2)</f>
        <v>0</v>
      </c>
      <c r="K411" s="269"/>
      <c r="L411" s="270"/>
      <c r="M411" s="271" t="s">
        <v>1</v>
      </c>
      <c r="N411" s="272" t="s">
        <v>39</v>
      </c>
      <c r="O411" s="91"/>
      <c r="P411" s="225">
        <f>O411*H411</f>
        <v>0</v>
      </c>
      <c r="Q411" s="225">
        <v>1.0000000000000001E-05</v>
      </c>
      <c r="R411" s="225">
        <f>Q411*H411</f>
        <v>0.00031500000000000001</v>
      </c>
      <c r="S411" s="225">
        <v>0</v>
      </c>
      <c r="T411" s="226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7" t="s">
        <v>228</v>
      </c>
      <c r="AT411" s="227" t="s">
        <v>225</v>
      </c>
      <c r="AU411" s="227" t="s">
        <v>84</v>
      </c>
      <c r="AY411" s="17" t="s">
        <v>131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82</v>
      </c>
      <c r="BK411" s="228">
        <f>ROUND(I411*H411,2)</f>
        <v>0</v>
      </c>
      <c r="BL411" s="17" t="s">
        <v>210</v>
      </c>
      <c r="BM411" s="227" t="s">
        <v>705</v>
      </c>
    </row>
    <row r="412" s="14" customFormat="1">
      <c r="A412" s="14"/>
      <c r="B412" s="240"/>
      <c r="C412" s="241"/>
      <c r="D412" s="231" t="s">
        <v>140</v>
      </c>
      <c r="E412" s="241"/>
      <c r="F412" s="243" t="s">
        <v>706</v>
      </c>
      <c r="G412" s="241"/>
      <c r="H412" s="244">
        <v>31.5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0" t="s">
        <v>140</v>
      </c>
      <c r="AU412" s="250" t="s">
        <v>84</v>
      </c>
      <c r="AV412" s="14" t="s">
        <v>84</v>
      </c>
      <c r="AW412" s="14" t="s">
        <v>4</v>
      </c>
      <c r="AX412" s="14" t="s">
        <v>82</v>
      </c>
      <c r="AY412" s="250" t="s">
        <v>131</v>
      </c>
    </row>
    <row r="413" s="2" customFormat="1" ht="24.15" customHeight="1">
      <c r="A413" s="38"/>
      <c r="B413" s="39"/>
      <c r="C413" s="215" t="s">
        <v>707</v>
      </c>
      <c r="D413" s="215" t="s">
        <v>134</v>
      </c>
      <c r="E413" s="216" t="s">
        <v>708</v>
      </c>
      <c r="F413" s="217" t="s">
        <v>709</v>
      </c>
      <c r="G413" s="218" t="s">
        <v>147</v>
      </c>
      <c r="H413" s="219">
        <v>423.29700000000003</v>
      </c>
      <c r="I413" s="220"/>
      <c r="J413" s="221">
        <f>ROUND(I413*H413,2)</f>
        <v>0</v>
      </c>
      <c r="K413" s="222"/>
      <c r="L413" s="44"/>
      <c r="M413" s="223" t="s">
        <v>1</v>
      </c>
      <c r="N413" s="224" t="s">
        <v>39</v>
      </c>
      <c r="O413" s="91"/>
      <c r="P413" s="225">
        <f>O413*H413</f>
        <v>0</v>
      </c>
      <c r="Q413" s="225">
        <v>0.00020000000000000001</v>
      </c>
      <c r="R413" s="225">
        <f>Q413*H413</f>
        <v>0.08465940000000001</v>
      </c>
      <c r="S413" s="225">
        <v>0</v>
      </c>
      <c r="T413" s="22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7" t="s">
        <v>210</v>
      </c>
      <c r="AT413" s="227" t="s">
        <v>134</v>
      </c>
      <c r="AU413" s="227" t="s">
        <v>84</v>
      </c>
      <c r="AY413" s="17" t="s">
        <v>131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17" t="s">
        <v>82</v>
      </c>
      <c r="BK413" s="228">
        <f>ROUND(I413*H413,2)</f>
        <v>0</v>
      </c>
      <c r="BL413" s="17" t="s">
        <v>210</v>
      </c>
      <c r="BM413" s="227" t="s">
        <v>710</v>
      </c>
    </row>
    <row r="414" s="2" customFormat="1" ht="33" customHeight="1">
      <c r="A414" s="38"/>
      <c r="B414" s="39"/>
      <c r="C414" s="215" t="s">
        <v>711</v>
      </c>
      <c r="D414" s="215" t="s">
        <v>134</v>
      </c>
      <c r="E414" s="216" t="s">
        <v>712</v>
      </c>
      <c r="F414" s="217" t="s">
        <v>713</v>
      </c>
      <c r="G414" s="218" t="s">
        <v>147</v>
      </c>
      <c r="H414" s="219">
        <v>423.29700000000003</v>
      </c>
      <c r="I414" s="220"/>
      <c r="J414" s="221">
        <f>ROUND(I414*H414,2)</f>
        <v>0</v>
      </c>
      <c r="K414" s="222"/>
      <c r="L414" s="44"/>
      <c r="M414" s="223" t="s">
        <v>1</v>
      </c>
      <c r="N414" s="224" t="s">
        <v>39</v>
      </c>
      <c r="O414" s="91"/>
      <c r="P414" s="225">
        <f>O414*H414</f>
        <v>0</v>
      </c>
      <c r="Q414" s="225">
        <v>0.00013999999999999999</v>
      </c>
      <c r="R414" s="225">
        <f>Q414*H414</f>
        <v>0.059261580000000001</v>
      </c>
      <c r="S414" s="225">
        <v>0</v>
      </c>
      <c r="T414" s="226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7" t="s">
        <v>210</v>
      </c>
      <c r="AT414" s="227" t="s">
        <v>134</v>
      </c>
      <c r="AU414" s="227" t="s">
        <v>84</v>
      </c>
      <c r="AY414" s="17" t="s">
        <v>131</v>
      </c>
      <c r="BE414" s="228">
        <f>IF(N414="základní",J414,0)</f>
        <v>0</v>
      </c>
      <c r="BF414" s="228">
        <f>IF(N414="snížená",J414,0)</f>
        <v>0</v>
      </c>
      <c r="BG414" s="228">
        <f>IF(N414="zákl. přenesená",J414,0)</f>
        <v>0</v>
      </c>
      <c r="BH414" s="228">
        <f>IF(N414="sníž. přenesená",J414,0)</f>
        <v>0</v>
      </c>
      <c r="BI414" s="228">
        <f>IF(N414="nulová",J414,0)</f>
        <v>0</v>
      </c>
      <c r="BJ414" s="17" t="s">
        <v>82</v>
      </c>
      <c r="BK414" s="228">
        <f>ROUND(I414*H414,2)</f>
        <v>0</v>
      </c>
      <c r="BL414" s="17" t="s">
        <v>210</v>
      </c>
      <c r="BM414" s="227" t="s">
        <v>714</v>
      </c>
    </row>
    <row r="415" s="13" customFormat="1">
      <c r="A415" s="13"/>
      <c r="B415" s="229"/>
      <c r="C415" s="230"/>
      <c r="D415" s="231" t="s">
        <v>140</v>
      </c>
      <c r="E415" s="232" t="s">
        <v>1</v>
      </c>
      <c r="F415" s="233" t="s">
        <v>715</v>
      </c>
      <c r="G415" s="230"/>
      <c r="H415" s="232" t="s">
        <v>1</v>
      </c>
      <c r="I415" s="234"/>
      <c r="J415" s="230"/>
      <c r="K415" s="230"/>
      <c r="L415" s="235"/>
      <c r="M415" s="236"/>
      <c r="N415" s="237"/>
      <c r="O415" s="237"/>
      <c r="P415" s="237"/>
      <c r="Q415" s="237"/>
      <c r="R415" s="237"/>
      <c r="S415" s="237"/>
      <c r="T415" s="23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9" t="s">
        <v>140</v>
      </c>
      <c r="AU415" s="239" t="s">
        <v>84</v>
      </c>
      <c r="AV415" s="13" t="s">
        <v>82</v>
      </c>
      <c r="AW415" s="13" t="s">
        <v>32</v>
      </c>
      <c r="AX415" s="13" t="s">
        <v>74</v>
      </c>
      <c r="AY415" s="239" t="s">
        <v>131</v>
      </c>
    </row>
    <row r="416" s="14" customFormat="1">
      <c r="A416" s="14"/>
      <c r="B416" s="240"/>
      <c r="C416" s="241"/>
      <c r="D416" s="231" t="s">
        <v>140</v>
      </c>
      <c r="E416" s="242" t="s">
        <v>1</v>
      </c>
      <c r="F416" s="243" t="s">
        <v>716</v>
      </c>
      <c r="G416" s="241"/>
      <c r="H416" s="244">
        <v>99.013000000000005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0" t="s">
        <v>140</v>
      </c>
      <c r="AU416" s="250" t="s">
        <v>84</v>
      </c>
      <c r="AV416" s="14" t="s">
        <v>84</v>
      </c>
      <c r="AW416" s="14" t="s">
        <v>32</v>
      </c>
      <c r="AX416" s="14" t="s">
        <v>74</v>
      </c>
      <c r="AY416" s="250" t="s">
        <v>131</v>
      </c>
    </row>
    <row r="417" s="13" customFormat="1">
      <c r="A417" s="13"/>
      <c r="B417" s="229"/>
      <c r="C417" s="230"/>
      <c r="D417" s="231" t="s">
        <v>140</v>
      </c>
      <c r="E417" s="232" t="s">
        <v>1</v>
      </c>
      <c r="F417" s="233" t="s">
        <v>717</v>
      </c>
      <c r="G417" s="230"/>
      <c r="H417" s="232" t="s">
        <v>1</v>
      </c>
      <c r="I417" s="234"/>
      <c r="J417" s="230"/>
      <c r="K417" s="230"/>
      <c r="L417" s="235"/>
      <c r="M417" s="236"/>
      <c r="N417" s="237"/>
      <c r="O417" s="237"/>
      <c r="P417" s="237"/>
      <c r="Q417" s="237"/>
      <c r="R417" s="237"/>
      <c r="S417" s="237"/>
      <c r="T417" s="23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9" t="s">
        <v>140</v>
      </c>
      <c r="AU417" s="239" t="s">
        <v>84</v>
      </c>
      <c r="AV417" s="13" t="s">
        <v>82</v>
      </c>
      <c r="AW417" s="13" t="s">
        <v>32</v>
      </c>
      <c r="AX417" s="13" t="s">
        <v>74</v>
      </c>
      <c r="AY417" s="239" t="s">
        <v>131</v>
      </c>
    </row>
    <row r="418" s="14" customFormat="1">
      <c r="A418" s="14"/>
      <c r="B418" s="240"/>
      <c r="C418" s="241"/>
      <c r="D418" s="231" t="s">
        <v>140</v>
      </c>
      <c r="E418" s="242" t="s">
        <v>1</v>
      </c>
      <c r="F418" s="243" t="s">
        <v>718</v>
      </c>
      <c r="G418" s="241"/>
      <c r="H418" s="244">
        <v>237.50400000000002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0" t="s">
        <v>140</v>
      </c>
      <c r="AU418" s="250" t="s">
        <v>84</v>
      </c>
      <c r="AV418" s="14" t="s">
        <v>84</v>
      </c>
      <c r="AW418" s="14" t="s">
        <v>32</v>
      </c>
      <c r="AX418" s="14" t="s">
        <v>74</v>
      </c>
      <c r="AY418" s="250" t="s">
        <v>131</v>
      </c>
    </row>
    <row r="419" s="14" customFormat="1">
      <c r="A419" s="14"/>
      <c r="B419" s="240"/>
      <c r="C419" s="241"/>
      <c r="D419" s="231" t="s">
        <v>140</v>
      </c>
      <c r="E419" s="242" t="s">
        <v>1</v>
      </c>
      <c r="F419" s="243" t="s">
        <v>719</v>
      </c>
      <c r="G419" s="241"/>
      <c r="H419" s="244">
        <v>142.08000000000001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0" t="s">
        <v>140</v>
      </c>
      <c r="AU419" s="250" t="s">
        <v>84</v>
      </c>
      <c r="AV419" s="14" t="s">
        <v>84</v>
      </c>
      <c r="AW419" s="14" t="s">
        <v>32</v>
      </c>
      <c r="AX419" s="14" t="s">
        <v>74</v>
      </c>
      <c r="AY419" s="250" t="s">
        <v>131</v>
      </c>
    </row>
    <row r="420" s="14" customFormat="1">
      <c r="A420" s="14"/>
      <c r="B420" s="240"/>
      <c r="C420" s="241"/>
      <c r="D420" s="231" t="s">
        <v>140</v>
      </c>
      <c r="E420" s="242" t="s">
        <v>1</v>
      </c>
      <c r="F420" s="243" t="s">
        <v>720</v>
      </c>
      <c r="G420" s="241"/>
      <c r="H420" s="244">
        <v>-55.300000000000004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0" t="s">
        <v>140</v>
      </c>
      <c r="AU420" s="250" t="s">
        <v>84</v>
      </c>
      <c r="AV420" s="14" t="s">
        <v>84</v>
      </c>
      <c r="AW420" s="14" t="s">
        <v>32</v>
      </c>
      <c r="AX420" s="14" t="s">
        <v>74</v>
      </c>
      <c r="AY420" s="250" t="s">
        <v>131</v>
      </c>
    </row>
    <row r="421" s="15" customFormat="1">
      <c r="A421" s="15"/>
      <c r="B421" s="251"/>
      <c r="C421" s="252"/>
      <c r="D421" s="231" t="s">
        <v>140</v>
      </c>
      <c r="E421" s="253" t="s">
        <v>1</v>
      </c>
      <c r="F421" s="254" t="s">
        <v>162</v>
      </c>
      <c r="G421" s="252"/>
      <c r="H421" s="255">
        <v>423.29700000000008</v>
      </c>
      <c r="I421" s="256"/>
      <c r="J421" s="252"/>
      <c r="K421" s="252"/>
      <c r="L421" s="257"/>
      <c r="M421" s="258"/>
      <c r="N421" s="259"/>
      <c r="O421" s="259"/>
      <c r="P421" s="259"/>
      <c r="Q421" s="259"/>
      <c r="R421" s="259"/>
      <c r="S421" s="259"/>
      <c r="T421" s="260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1" t="s">
        <v>140</v>
      </c>
      <c r="AU421" s="261" t="s">
        <v>84</v>
      </c>
      <c r="AV421" s="15" t="s">
        <v>138</v>
      </c>
      <c r="AW421" s="15" t="s">
        <v>32</v>
      </c>
      <c r="AX421" s="15" t="s">
        <v>82</v>
      </c>
      <c r="AY421" s="261" t="s">
        <v>131</v>
      </c>
    </row>
    <row r="422" s="12" customFormat="1" ht="22.8" customHeight="1">
      <c r="A422" s="12"/>
      <c r="B422" s="199"/>
      <c r="C422" s="200"/>
      <c r="D422" s="201" t="s">
        <v>73</v>
      </c>
      <c r="E422" s="213" t="s">
        <v>721</v>
      </c>
      <c r="F422" s="213" t="s">
        <v>722</v>
      </c>
      <c r="G422" s="200"/>
      <c r="H422" s="200"/>
      <c r="I422" s="203"/>
      <c r="J422" s="214">
        <f>BK422</f>
        <v>0</v>
      </c>
      <c r="K422" s="200"/>
      <c r="L422" s="205"/>
      <c r="M422" s="206"/>
      <c r="N422" s="207"/>
      <c r="O422" s="207"/>
      <c r="P422" s="208">
        <f>SUM(P423:P425)</f>
        <v>0</v>
      </c>
      <c r="Q422" s="207"/>
      <c r="R422" s="208">
        <f>SUM(R423:R425)</f>
        <v>0.0084743635999999997</v>
      </c>
      <c r="S422" s="207"/>
      <c r="T422" s="209">
        <f>SUM(T423:T425)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0" t="s">
        <v>84</v>
      </c>
      <c r="AT422" s="211" t="s">
        <v>73</v>
      </c>
      <c r="AU422" s="211" t="s">
        <v>82</v>
      </c>
      <c r="AY422" s="210" t="s">
        <v>131</v>
      </c>
      <c r="BK422" s="212">
        <f>SUM(BK423:BK425)</f>
        <v>0</v>
      </c>
    </row>
    <row r="423" s="2" customFormat="1" ht="33" customHeight="1">
      <c r="A423" s="38"/>
      <c r="B423" s="39"/>
      <c r="C423" s="215" t="s">
        <v>723</v>
      </c>
      <c r="D423" s="215" t="s">
        <v>134</v>
      </c>
      <c r="E423" s="216" t="s">
        <v>724</v>
      </c>
      <c r="F423" s="217" t="s">
        <v>725</v>
      </c>
      <c r="G423" s="218" t="s">
        <v>147</v>
      </c>
      <c r="H423" s="219">
        <v>4</v>
      </c>
      <c r="I423" s="220"/>
      <c r="J423" s="221">
        <f>ROUND(I423*H423,2)</f>
        <v>0</v>
      </c>
      <c r="K423" s="222"/>
      <c r="L423" s="44"/>
      <c r="M423" s="223" t="s">
        <v>1</v>
      </c>
      <c r="N423" s="224" t="s">
        <v>39</v>
      </c>
      <c r="O423" s="91"/>
      <c r="P423" s="225">
        <f>O423*H423</f>
        <v>0</v>
      </c>
      <c r="Q423" s="225">
        <v>0.0021185908999999999</v>
      </c>
      <c r="R423" s="225">
        <f>Q423*H423</f>
        <v>0.0084743635999999997</v>
      </c>
      <c r="S423" s="225">
        <v>0</v>
      </c>
      <c r="T423" s="226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7" t="s">
        <v>210</v>
      </c>
      <c r="AT423" s="227" t="s">
        <v>134</v>
      </c>
      <c r="AU423" s="227" t="s">
        <v>84</v>
      </c>
      <c r="AY423" s="17" t="s">
        <v>131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7" t="s">
        <v>82</v>
      </c>
      <c r="BK423" s="228">
        <f>ROUND(I423*H423,2)</f>
        <v>0</v>
      </c>
      <c r="BL423" s="17" t="s">
        <v>210</v>
      </c>
      <c r="BM423" s="227" t="s">
        <v>726</v>
      </c>
    </row>
    <row r="424" s="13" customFormat="1">
      <c r="A424" s="13"/>
      <c r="B424" s="229"/>
      <c r="C424" s="230"/>
      <c r="D424" s="231" t="s">
        <v>140</v>
      </c>
      <c r="E424" s="232" t="s">
        <v>1</v>
      </c>
      <c r="F424" s="233" t="s">
        <v>727</v>
      </c>
      <c r="G424" s="230"/>
      <c r="H424" s="232" t="s">
        <v>1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140</v>
      </c>
      <c r="AU424" s="239" t="s">
        <v>84</v>
      </c>
      <c r="AV424" s="13" t="s">
        <v>82</v>
      </c>
      <c r="AW424" s="13" t="s">
        <v>32</v>
      </c>
      <c r="AX424" s="13" t="s">
        <v>74</v>
      </c>
      <c r="AY424" s="239" t="s">
        <v>131</v>
      </c>
    </row>
    <row r="425" s="14" customFormat="1">
      <c r="A425" s="14"/>
      <c r="B425" s="240"/>
      <c r="C425" s="241"/>
      <c r="D425" s="231" t="s">
        <v>140</v>
      </c>
      <c r="E425" s="242" t="s">
        <v>1</v>
      </c>
      <c r="F425" s="243" t="s">
        <v>728</v>
      </c>
      <c r="G425" s="241"/>
      <c r="H425" s="244">
        <v>4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0" t="s">
        <v>140</v>
      </c>
      <c r="AU425" s="250" t="s">
        <v>84</v>
      </c>
      <c r="AV425" s="14" t="s">
        <v>84</v>
      </c>
      <c r="AW425" s="14" t="s">
        <v>32</v>
      </c>
      <c r="AX425" s="14" t="s">
        <v>82</v>
      </c>
      <c r="AY425" s="250" t="s">
        <v>131</v>
      </c>
    </row>
    <row r="426" s="12" customFormat="1" ht="25.92" customHeight="1">
      <c r="A426" s="12"/>
      <c r="B426" s="199"/>
      <c r="C426" s="200"/>
      <c r="D426" s="201" t="s">
        <v>73</v>
      </c>
      <c r="E426" s="202" t="s">
        <v>729</v>
      </c>
      <c r="F426" s="202" t="s">
        <v>730</v>
      </c>
      <c r="G426" s="200"/>
      <c r="H426" s="200"/>
      <c r="I426" s="203"/>
      <c r="J426" s="204">
        <f>BK426</f>
        <v>0</v>
      </c>
      <c r="K426" s="200"/>
      <c r="L426" s="205"/>
      <c r="M426" s="206"/>
      <c r="N426" s="207"/>
      <c r="O426" s="207"/>
      <c r="P426" s="208">
        <f>SUM(P427:P430)</f>
        <v>0</v>
      </c>
      <c r="Q426" s="207"/>
      <c r="R426" s="208">
        <f>SUM(R427:R430)</f>
        <v>0</v>
      </c>
      <c r="S426" s="207"/>
      <c r="T426" s="209">
        <f>SUM(T427:T430)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10" t="s">
        <v>138</v>
      </c>
      <c r="AT426" s="211" t="s">
        <v>73</v>
      </c>
      <c r="AU426" s="211" t="s">
        <v>74</v>
      </c>
      <c r="AY426" s="210" t="s">
        <v>131</v>
      </c>
      <c r="BK426" s="212">
        <f>SUM(BK427:BK430)</f>
        <v>0</v>
      </c>
    </row>
    <row r="427" s="2" customFormat="1" ht="16.5" customHeight="1">
      <c r="A427" s="38"/>
      <c r="B427" s="39"/>
      <c r="C427" s="215" t="s">
        <v>731</v>
      </c>
      <c r="D427" s="215" t="s">
        <v>134</v>
      </c>
      <c r="E427" s="216" t="s">
        <v>732</v>
      </c>
      <c r="F427" s="217" t="s">
        <v>733</v>
      </c>
      <c r="G427" s="218" t="s">
        <v>734</v>
      </c>
      <c r="H427" s="219">
        <v>20</v>
      </c>
      <c r="I427" s="220"/>
      <c r="J427" s="221">
        <f>ROUND(I427*H427,2)</f>
        <v>0</v>
      </c>
      <c r="K427" s="222"/>
      <c r="L427" s="44"/>
      <c r="M427" s="223" t="s">
        <v>1</v>
      </c>
      <c r="N427" s="224" t="s">
        <v>39</v>
      </c>
      <c r="O427" s="91"/>
      <c r="P427" s="225">
        <f>O427*H427</f>
        <v>0</v>
      </c>
      <c r="Q427" s="225">
        <v>0</v>
      </c>
      <c r="R427" s="225">
        <f>Q427*H427</f>
        <v>0</v>
      </c>
      <c r="S427" s="225">
        <v>0</v>
      </c>
      <c r="T427" s="22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735</v>
      </c>
      <c r="AT427" s="227" t="s">
        <v>134</v>
      </c>
      <c r="AU427" s="227" t="s">
        <v>82</v>
      </c>
      <c r="AY427" s="17" t="s">
        <v>131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82</v>
      </c>
      <c r="BK427" s="228">
        <f>ROUND(I427*H427,2)</f>
        <v>0</v>
      </c>
      <c r="BL427" s="17" t="s">
        <v>735</v>
      </c>
      <c r="BM427" s="227" t="s">
        <v>736</v>
      </c>
    </row>
    <row r="428" s="13" customFormat="1">
      <c r="A428" s="13"/>
      <c r="B428" s="229"/>
      <c r="C428" s="230"/>
      <c r="D428" s="231" t="s">
        <v>140</v>
      </c>
      <c r="E428" s="232" t="s">
        <v>1</v>
      </c>
      <c r="F428" s="233" t="s">
        <v>737</v>
      </c>
      <c r="G428" s="230"/>
      <c r="H428" s="232" t="s">
        <v>1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140</v>
      </c>
      <c r="AU428" s="239" t="s">
        <v>82</v>
      </c>
      <c r="AV428" s="13" t="s">
        <v>82</v>
      </c>
      <c r="AW428" s="13" t="s">
        <v>32</v>
      </c>
      <c r="AX428" s="13" t="s">
        <v>74</v>
      </c>
      <c r="AY428" s="239" t="s">
        <v>131</v>
      </c>
    </row>
    <row r="429" s="14" customFormat="1">
      <c r="A429" s="14"/>
      <c r="B429" s="240"/>
      <c r="C429" s="241"/>
      <c r="D429" s="231" t="s">
        <v>140</v>
      </c>
      <c r="E429" s="242" t="s">
        <v>1</v>
      </c>
      <c r="F429" s="243" t="s">
        <v>246</v>
      </c>
      <c r="G429" s="241"/>
      <c r="H429" s="244">
        <v>20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0" t="s">
        <v>140</v>
      </c>
      <c r="AU429" s="250" t="s">
        <v>82</v>
      </c>
      <c r="AV429" s="14" t="s">
        <v>84</v>
      </c>
      <c r="AW429" s="14" t="s">
        <v>32</v>
      </c>
      <c r="AX429" s="14" t="s">
        <v>82</v>
      </c>
      <c r="AY429" s="250" t="s">
        <v>131</v>
      </c>
    </row>
    <row r="430" s="2" customFormat="1" ht="24.15" customHeight="1">
      <c r="A430" s="38"/>
      <c r="B430" s="39"/>
      <c r="C430" s="215" t="s">
        <v>738</v>
      </c>
      <c r="D430" s="215" t="s">
        <v>134</v>
      </c>
      <c r="E430" s="216" t="s">
        <v>739</v>
      </c>
      <c r="F430" s="217" t="s">
        <v>740</v>
      </c>
      <c r="G430" s="218" t="s">
        <v>734</v>
      </c>
      <c r="H430" s="219">
        <v>4</v>
      </c>
      <c r="I430" s="220"/>
      <c r="J430" s="221">
        <f>ROUND(I430*H430,2)</f>
        <v>0</v>
      </c>
      <c r="K430" s="222"/>
      <c r="L430" s="44"/>
      <c r="M430" s="223" t="s">
        <v>1</v>
      </c>
      <c r="N430" s="224" t="s">
        <v>39</v>
      </c>
      <c r="O430" s="91"/>
      <c r="P430" s="225">
        <f>O430*H430</f>
        <v>0</v>
      </c>
      <c r="Q430" s="225">
        <v>0</v>
      </c>
      <c r="R430" s="225">
        <f>Q430*H430</f>
        <v>0</v>
      </c>
      <c r="S430" s="225">
        <v>0</v>
      </c>
      <c r="T430" s="22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7" t="s">
        <v>735</v>
      </c>
      <c r="AT430" s="227" t="s">
        <v>134</v>
      </c>
      <c r="AU430" s="227" t="s">
        <v>82</v>
      </c>
      <c r="AY430" s="17" t="s">
        <v>131</v>
      </c>
      <c r="BE430" s="228">
        <f>IF(N430="základní",J430,0)</f>
        <v>0</v>
      </c>
      <c r="BF430" s="228">
        <f>IF(N430="snížená",J430,0)</f>
        <v>0</v>
      </c>
      <c r="BG430" s="228">
        <f>IF(N430="zákl. přenesená",J430,0)</f>
        <v>0</v>
      </c>
      <c r="BH430" s="228">
        <f>IF(N430="sníž. přenesená",J430,0)</f>
        <v>0</v>
      </c>
      <c r="BI430" s="228">
        <f>IF(N430="nulová",J430,0)</f>
        <v>0</v>
      </c>
      <c r="BJ430" s="17" t="s">
        <v>82</v>
      </c>
      <c r="BK430" s="228">
        <f>ROUND(I430*H430,2)</f>
        <v>0</v>
      </c>
      <c r="BL430" s="17" t="s">
        <v>735</v>
      </c>
      <c r="BM430" s="227" t="s">
        <v>741</v>
      </c>
    </row>
    <row r="431" s="12" customFormat="1" ht="25.92" customHeight="1">
      <c r="A431" s="12"/>
      <c r="B431" s="199"/>
      <c r="C431" s="200"/>
      <c r="D431" s="201" t="s">
        <v>73</v>
      </c>
      <c r="E431" s="202" t="s">
        <v>742</v>
      </c>
      <c r="F431" s="202" t="s">
        <v>743</v>
      </c>
      <c r="G431" s="200"/>
      <c r="H431" s="200"/>
      <c r="I431" s="203"/>
      <c r="J431" s="204">
        <f>BK431</f>
        <v>0</v>
      </c>
      <c r="K431" s="200"/>
      <c r="L431" s="205"/>
      <c r="M431" s="206"/>
      <c r="N431" s="207"/>
      <c r="O431" s="207"/>
      <c r="P431" s="208">
        <f>P432+P434</f>
        <v>0</v>
      </c>
      <c r="Q431" s="207"/>
      <c r="R431" s="208">
        <f>R432+R434</f>
        <v>0</v>
      </c>
      <c r="S431" s="207"/>
      <c r="T431" s="209">
        <f>T432+T434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10" t="s">
        <v>173</v>
      </c>
      <c r="AT431" s="211" t="s">
        <v>73</v>
      </c>
      <c r="AU431" s="211" t="s">
        <v>74</v>
      </c>
      <c r="AY431" s="210" t="s">
        <v>131</v>
      </c>
      <c r="BK431" s="212">
        <f>BK432+BK434</f>
        <v>0</v>
      </c>
    </row>
    <row r="432" s="12" customFormat="1" ht="22.8" customHeight="1">
      <c r="A432" s="12"/>
      <c r="B432" s="199"/>
      <c r="C432" s="200"/>
      <c r="D432" s="201" t="s">
        <v>73</v>
      </c>
      <c r="E432" s="213" t="s">
        <v>744</v>
      </c>
      <c r="F432" s="213" t="s">
        <v>745</v>
      </c>
      <c r="G432" s="200"/>
      <c r="H432" s="200"/>
      <c r="I432" s="203"/>
      <c r="J432" s="214">
        <f>BK432</f>
        <v>0</v>
      </c>
      <c r="K432" s="200"/>
      <c r="L432" s="205"/>
      <c r="M432" s="206"/>
      <c r="N432" s="207"/>
      <c r="O432" s="207"/>
      <c r="P432" s="208">
        <f>P433</f>
        <v>0</v>
      </c>
      <c r="Q432" s="207"/>
      <c r="R432" s="208">
        <f>R433</f>
        <v>0</v>
      </c>
      <c r="S432" s="207"/>
      <c r="T432" s="209">
        <f>T433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0" t="s">
        <v>173</v>
      </c>
      <c r="AT432" s="211" t="s">
        <v>73</v>
      </c>
      <c r="AU432" s="211" t="s">
        <v>82</v>
      </c>
      <c r="AY432" s="210" t="s">
        <v>131</v>
      </c>
      <c r="BK432" s="212">
        <f>BK433</f>
        <v>0</v>
      </c>
    </row>
    <row r="433" s="2" customFormat="1" ht="16.5" customHeight="1">
      <c r="A433" s="38"/>
      <c r="B433" s="39"/>
      <c r="C433" s="215" t="s">
        <v>746</v>
      </c>
      <c r="D433" s="215" t="s">
        <v>134</v>
      </c>
      <c r="E433" s="216" t="s">
        <v>747</v>
      </c>
      <c r="F433" s="217" t="s">
        <v>745</v>
      </c>
      <c r="G433" s="218" t="s">
        <v>748</v>
      </c>
      <c r="H433" s="219">
        <v>60</v>
      </c>
      <c r="I433" s="220"/>
      <c r="J433" s="221">
        <f>ROUND(I433*H433,2)</f>
        <v>0</v>
      </c>
      <c r="K433" s="222"/>
      <c r="L433" s="44"/>
      <c r="M433" s="223" t="s">
        <v>1</v>
      </c>
      <c r="N433" s="224" t="s">
        <v>39</v>
      </c>
      <c r="O433" s="91"/>
      <c r="P433" s="225">
        <f>O433*H433</f>
        <v>0</v>
      </c>
      <c r="Q433" s="225">
        <v>0</v>
      </c>
      <c r="R433" s="225">
        <f>Q433*H433</f>
        <v>0</v>
      </c>
      <c r="S433" s="225">
        <v>0</v>
      </c>
      <c r="T433" s="22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7" t="s">
        <v>749</v>
      </c>
      <c r="AT433" s="227" t="s">
        <v>134</v>
      </c>
      <c r="AU433" s="227" t="s">
        <v>84</v>
      </c>
      <c r="AY433" s="17" t="s">
        <v>131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7" t="s">
        <v>82</v>
      </c>
      <c r="BK433" s="228">
        <f>ROUND(I433*H433,2)</f>
        <v>0</v>
      </c>
      <c r="BL433" s="17" t="s">
        <v>749</v>
      </c>
      <c r="BM433" s="227" t="s">
        <v>750</v>
      </c>
    </row>
    <row r="434" s="12" customFormat="1" ht="22.8" customHeight="1">
      <c r="A434" s="12"/>
      <c r="B434" s="199"/>
      <c r="C434" s="200"/>
      <c r="D434" s="201" t="s">
        <v>73</v>
      </c>
      <c r="E434" s="213" t="s">
        <v>751</v>
      </c>
      <c r="F434" s="213" t="s">
        <v>752</v>
      </c>
      <c r="G434" s="200"/>
      <c r="H434" s="200"/>
      <c r="I434" s="203"/>
      <c r="J434" s="214">
        <f>BK434</f>
        <v>0</v>
      </c>
      <c r="K434" s="200"/>
      <c r="L434" s="205"/>
      <c r="M434" s="206"/>
      <c r="N434" s="207"/>
      <c r="O434" s="207"/>
      <c r="P434" s="208">
        <f>P435</f>
        <v>0</v>
      </c>
      <c r="Q434" s="207"/>
      <c r="R434" s="208">
        <f>R435</f>
        <v>0</v>
      </c>
      <c r="S434" s="207"/>
      <c r="T434" s="209">
        <f>T435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10" t="s">
        <v>173</v>
      </c>
      <c r="AT434" s="211" t="s">
        <v>73</v>
      </c>
      <c r="AU434" s="211" t="s">
        <v>82</v>
      </c>
      <c r="AY434" s="210" t="s">
        <v>131</v>
      </c>
      <c r="BK434" s="212">
        <f>BK435</f>
        <v>0</v>
      </c>
    </row>
    <row r="435" s="2" customFormat="1" ht="16.5" customHeight="1">
      <c r="A435" s="38"/>
      <c r="B435" s="39"/>
      <c r="C435" s="215" t="s">
        <v>753</v>
      </c>
      <c r="D435" s="215" t="s">
        <v>134</v>
      </c>
      <c r="E435" s="216" t="s">
        <v>754</v>
      </c>
      <c r="F435" s="217" t="s">
        <v>752</v>
      </c>
      <c r="G435" s="218" t="s">
        <v>748</v>
      </c>
      <c r="H435" s="219">
        <v>60</v>
      </c>
      <c r="I435" s="220"/>
      <c r="J435" s="221">
        <f>ROUND(I435*H435,2)</f>
        <v>0</v>
      </c>
      <c r="K435" s="222"/>
      <c r="L435" s="44"/>
      <c r="M435" s="273" t="s">
        <v>1</v>
      </c>
      <c r="N435" s="274" t="s">
        <v>39</v>
      </c>
      <c r="O435" s="275"/>
      <c r="P435" s="276">
        <f>O435*H435</f>
        <v>0</v>
      </c>
      <c r="Q435" s="276">
        <v>0</v>
      </c>
      <c r="R435" s="276">
        <f>Q435*H435</f>
        <v>0</v>
      </c>
      <c r="S435" s="276">
        <v>0</v>
      </c>
      <c r="T435" s="277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749</v>
      </c>
      <c r="AT435" s="227" t="s">
        <v>134</v>
      </c>
      <c r="AU435" s="227" t="s">
        <v>84</v>
      </c>
      <c r="AY435" s="17" t="s">
        <v>131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82</v>
      </c>
      <c r="BK435" s="228">
        <f>ROUND(I435*H435,2)</f>
        <v>0</v>
      </c>
      <c r="BL435" s="17" t="s">
        <v>749</v>
      </c>
      <c r="BM435" s="227" t="s">
        <v>755</v>
      </c>
    </row>
    <row r="436" s="2" customFormat="1" ht="6.96" customHeight="1">
      <c r="A436" s="38"/>
      <c r="B436" s="66"/>
      <c r="C436" s="67"/>
      <c r="D436" s="67"/>
      <c r="E436" s="67"/>
      <c r="F436" s="67"/>
      <c r="G436" s="67"/>
      <c r="H436" s="67"/>
      <c r="I436" s="67"/>
      <c r="J436" s="67"/>
      <c r="K436" s="67"/>
      <c r="L436" s="44"/>
      <c r="M436" s="38"/>
      <c r="O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</row>
  </sheetData>
  <sheetProtection sheet="1" autoFilter="0" formatColumns="0" formatRows="0" objects="1" scenarios="1" spinCount="100000" saltValue="raWWiYIWSqLtd8k8an1aeBt9yzINVaCCbDq22dkXEWFGRgKdiouZ0yNALEV8lpXMR+tTOzB+rwgl9W1cQmtO2Q==" hashValue="u1H3oWrt/aq+UamZahlT/Kaow8/dNUeF9yaa8xCg7ZY5OGhU36FdOUS+6NRtll7jmfAL3/l6JPOGzIj0z7H53g==" algorithmName="SHA-512" password="CCF2"/>
  <autoFilter ref="C138:K435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Simona Králová</dc:creator>
  <cp:lastModifiedBy>Simona Králová</cp:lastModifiedBy>
  <dcterms:created xsi:type="dcterms:W3CDTF">2025-02-21T10:56:21Z</dcterms:created>
  <dcterms:modified xsi:type="dcterms:W3CDTF">2025-02-21T10:56:24Z</dcterms:modified>
</cp:coreProperties>
</file>