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František\Desktop\D\Práce\Práce 2025\Sportovní projekty\Praha 6 - Modernizace sportovišť\"/>
    </mc:Choice>
  </mc:AlternateContent>
  <bookViews>
    <workbookView xWindow="0" yWindow="0" windowWidth="0" windowHeight="0"/>
  </bookViews>
  <sheets>
    <sheet name="Rekapitulace stavby" sheetId="1" r:id="rId1"/>
    <sheet name="SO-01 - Multifunkční hřiště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'SO-01 - Multifunkční hřiště'!$C$135:$K$471</definedName>
    <definedName name="_xlnm.Print_Area" localSheetId="1">'SO-01 - Multifunkční hřiště'!$C$4:$J$76,'SO-01 - Multifunkční hřiště'!$C$82:$J$117,'SO-01 - Multifunkční hřiště'!$C$123:$J$471</definedName>
    <definedName name="_xlnm.Print_Titles" localSheetId="1">'SO-01 - Multifunkční hřiště'!$135:$135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471"/>
  <c r="BH471"/>
  <c r="BG471"/>
  <c r="BF471"/>
  <c r="T471"/>
  <c r="R471"/>
  <c r="P471"/>
  <c r="BI470"/>
  <c r="BH470"/>
  <c r="BG470"/>
  <c r="BF470"/>
  <c r="T470"/>
  <c r="R470"/>
  <c r="P470"/>
  <c r="BI468"/>
  <c r="BH468"/>
  <c r="BG468"/>
  <c r="BF468"/>
  <c r="T468"/>
  <c r="T467"/>
  <c r="R468"/>
  <c r="R467"/>
  <c r="P468"/>
  <c r="P467"/>
  <c r="BI466"/>
  <c r="BH466"/>
  <c r="BG466"/>
  <c r="BF466"/>
  <c r="T466"/>
  <c r="R466"/>
  <c r="P466"/>
  <c r="BI465"/>
  <c r="BH465"/>
  <c r="BG465"/>
  <c r="BF465"/>
  <c r="T465"/>
  <c r="R465"/>
  <c r="P465"/>
  <c r="BI463"/>
  <c r="BH463"/>
  <c r="BG463"/>
  <c r="BF463"/>
  <c r="T463"/>
  <c r="T462"/>
  <c r="R463"/>
  <c r="R462"/>
  <c r="P463"/>
  <c r="P462"/>
  <c r="BI461"/>
  <c r="BH461"/>
  <c r="BG461"/>
  <c r="BF461"/>
  <c r="T461"/>
  <c r="R461"/>
  <c r="P461"/>
  <c r="BI460"/>
  <c r="BH460"/>
  <c r="BG460"/>
  <c r="BF460"/>
  <c r="T460"/>
  <c r="R460"/>
  <c r="P460"/>
  <c r="BI457"/>
  <c r="BH457"/>
  <c r="BG457"/>
  <c r="BF457"/>
  <c r="T457"/>
  <c r="R457"/>
  <c r="P457"/>
  <c r="BI456"/>
  <c r="BH456"/>
  <c r="BG456"/>
  <c r="BF456"/>
  <c r="T456"/>
  <c r="R456"/>
  <c r="P456"/>
  <c r="BI455"/>
  <c r="BH455"/>
  <c r="BG455"/>
  <c r="BF455"/>
  <c r="T455"/>
  <c r="R455"/>
  <c r="P455"/>
  <c r="BI454"/>
  <c r="BH454"/>
  <c r="BG454"/>
  <c r="BF454"/>
  <c r="T454"/>
  <c r="R454"/>
  <c r="P454"/>
  <c r="BI453"/>
  <c r="BH453"/>
  <c r="BG453"/>
  <c r="BF453"/>
  <c r="T453"/>
  <c r="R453"/>
  <c r="P453"/>
  <c r="BI452"/>
  <c r="BH452"/>
  <c r="BG452"/>
  <c r="BF452"/>
  <c r="T452"/>
  <c r="R452"/>
  <c r="P452"/>
  <c r="BI450"/>
  <c r="BH450"/>
  <c r="BG450"/>
  <c r="BF450"/>
  <c r="T450"/>
  <c r="R450"/>
  <c r="P450"/>
  <c r="BI445"/>
  <c r="BH445"/>
  <c r="BG445"/>
  <c r="BF445"/>
  <c r="T445"/>
  <c r="R445"/>
  <c r="P445"/>
  <c r="BI443"/>
  <c r="BH443"/>
  <c r="BG443"/>
  <c r="BF443"/>
  <c r="T443"/>
  <c r="R443"/>
  <c r="P443"/>
  <c r="BI442"/>
  <c r="BH442"/>
  <c r="BG442"/>
  <c r="BF442"/>
  <c r="T442"/>
  <c r="R442"/>
  <c r="P442"/>
  <c r="BI440"/>
  <c r="BH440"/>
  <c r="BG440"/>
  <c r="BF440"/>
  <c r="T440"/>
  <c r="R440"/>
  <c r="P440"/>
  <c r="BI438"/>
  <c r="BH438"/>
  <c r="BG438"/>
  <c r="BF438"/>
  <c r="T438"/>
  <c r="R438"/>
  <c r="P438"/>
  <c r="BI436"/>
  <c r="BH436"/>
  <c r="BG436"/>
  <c r="BF436"/>
  <c r="T436"/>
  <c r="R436"/>
  <c r="P436"/>
  <c r="BI434"/>
  <c r="BH434"/>
  <c r="BG434"/>
  <c r="BF434"/>
  <c r="T434"/>
  <c r="R434"/>
  <c r="P434"/>
  <c r="BI432"/>
  <c r="BH432"/>
  <c r="BG432"/>
  <c r="BF432"/>
  <c r="T432"/>
  <c r="R432"/>
  <c r="P432"/>
  <c r="BI430"/>
  <c r="BH430"/>
  <c r="BG430"/>
  <c r="BF430"/>
  <c r="T430"/>
  <c r="R430"/>
  <c r="P430"/>
  <c r="BI426"/>
  <c r="BH426"/>
  <c r="BG426"/>
  <c r="BF426"/>
  <c r="T426"/>
  <c r="R426"/>
  <c r="P426"/>
  <c r="BI421"/>
  <c r="BH421"/>
  <c r="BG421"/>
  <c r="BF421"/>
  <c r="T421"/>
  <c r="R421"/>
  <c r="P421"/>
  <c r="BI413"/>
  <c r="BH413"/>
  <c r="BG413"/>
  <c r="BF413"/>
  <c r="T413"/>
  <c r="R413"/>
  <c r="P413"/>
  <c r="BI405"/>
  <c r="BH405"/>
  <c r="BG405"/>
  <c r="BF405"/>
  <c r="T405"/>
  <c r="R405"/>
  <c r="P405"/>
  <c r="BI403"/>
  <c r="BH403"/>
  <c r="BG403"/>
  <c r="BF403"/>
  <c r="T403"/>
  <c r="R403"/>
  <c r="P403"/>
  <c r="BI396"/>
  <c r="BH396"/>
  <c r="BG396"/>
  <c r="BF396"/>
  <c r="T396"/>
  <c r="R396"/>
  <c r="P396"/>
  <c r="BI393"/>
  <c r="BH393"/>
  <c r="BG393"/>
  <c r="BF393"/>
  <c r="T393"/>
  <c r="T392"/>
  <c r="R393"/>
  <c r="R392"/>
  <c r="P393"/>
  <c r="P392"/>
  <c r="BI390"/>
  <c r="BH390"/>
  <c r="BG390"/>
  <c r="BF390"/>
  <c r="T390"/>
  <c r="T389"/>
  <c r="R390"/>
  <c r="R389"/>
  <c r="P390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49"/>
  <c r="BH349"/>
  <c r="BG349"/>
  <c r="BF349"/>
  <c r="T349"/>
  <c r="R349"/>
  <c r="P349"/>
  <c r="BI344"/>
  <c r="BH344"/>
  <c r="BG344"/>
  <c r="BF344"/>
  <c r="T344"/>
  <c r="R344"/>
  <c r="P344"/>
  <c r="BI342"/>
  <c r="BH342"/>
  <c r="BG342"/>
  <c r="BF342"/>
  <c r="T342"/>
  <c r="R342"/>
  <c r="P342"/>
  <c r="BI339"/>
  <c r="BH339"/>
  <c r="BG339"/>
  <c r="BF339"/>
  <c r="T339"/>
  <c r="R339"/>
  <c r="P339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1"/>
  <c r="BH331"/>
  <c r="BG331"/>
  <c r="BF331"/>
  <c r="T331"/>
  <c r="R331"/>
  <c r="P331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R321"/>
  <c r="P321"/>
  <c r="BI316"/>
  <c r="BH316"/>
  <c r="BG316"/>
  <c r="BF316"/>
  <c r="T316"/>
  <c r="R316"/>
  <c r="P316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8"/>
  <c r="BH298"/>
  <c r="BG298"/>
  <c r="BF298"/>
  <c r="T298"/>
  <c r="R298"/>
  <c r="P298"/>
  <c r="BI296"/>
  <c r="BH296"/>
  <c r="BG296"/>
  <c r="BF296"/>
  <c r="T296"/>
  <c r="R296"/>
  <c r="P296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78"/>
  <c r="BH278"/>
  <c r="BG278"/>
  <c r="BF278"/>
  <c r="T278"/>
  <c r="R278"/>
  <c r="P278"/>
  <c r="BI272"/>
  <c r="BH272"/>
  <c r="BG272"/>
  <c r="BF272"/>
  <c r="T272"/>
  <c r="R272"/>
  <c r="P272"/>
  <c r="BI269"/>
  <c r="BH269"/>
  <c r="BG269"/>
  <c r="BF269"/>
  <c r="T269"/>
  <c r="R269"/>
  <c r="P269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8"/>
  <c r="BH258"/>
  <c r="BG258"/>
  <c r="BF258"/>
  <c r="T258"/>
  <c r="R258"/>
  <c r="P258"/>
  <c r="BI255"/>
  <c r="BH255"/>
  <c r="BG255"/>
  <c r="BF255"/>
  <c r="T255"/>
  <c r="R255"/>
  <c r="P255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6"/>
  <c r="BH216"/>
  <c r="BG216"/>
  <c r="BF216"/>
  <c r="T216"/>
  <c r="R216"/>
  <c r="P216"/>
  <c r="BI209"/>
  <c r="BH209"/>
  <c r="BG209"/>
  <c r="BF209"/>
  <c r="T209"/>
  <c r="R209"/>
  <c r="P209"/>
  <c r="BI207"/>
  <c r="BH207"/>
  <c r="BG207"/>
  <c r="BF207"/>
  <c r="T207"/>
  <c r="R207"/>
  <c r="P207"/>
  <c r="BI203"/>
  <c r="BH203"/>
  <c r="BG203"/>
  <c r="BF203"/>
  <c r="T203"/>
  <c r="R203"/>
  <c r="P203"/>
  <c r="BI201"/>
  <c r="BH201"/>
  <c r="BG201"/>
  <c r="BF201"/>
  <c r="T201"/>
  <c r="R201"/>
  <c r="P201"/>
  <c r="BI192"/>
  <c r="BH192"/>
  <c r="BG192"/>
  <c r="BF192"/>
  <c r="T192"/>
  <c r="R192"/>
  <c r="P192"/>
  <c r="BI188"/>
  <c r="BH188"/>
  <c r="BG188"/>
  <c r="BF188"/>
  <c r="T188"/>
  <c r="R188"/>
  <c r="P188"/>
  <c r="BI186"/>
  <c r="BH186"/>
  <c r="BG186"/>
  <c r="BF186"/>
  <c r="T186"/>
  <c r="R186"/>
  <c r="P186"/>
  <c r="BI178"/>
  <c r="BH178"/>
  <c r="BG178"/>
  <c r="BF178"/>
  <c r="T178"/>
  <c r="R178"/>
  <c r="P178"/>
  <c r="BI173"/>
  <c r="BH173"/>
  <c r="BG173"/>
  <c r="BF173"/>
  <c r="T173"/>
  <c r="R173"/>
  <c r="P173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J133"/>
  <c r="J132"/>
  <c r="F132"/>
  <c r="F130"/>
  <c r="E128"/>
  <c r="J92"/>
  <c r="J91"/>
  <c r="F91"/>
  <c r="F89"/>
  <c r="E87"/>
  <c r="J18"/>
  <c r="E18"/>
  <c r="F133"/>
  <c r="J17"/>
  <c r="J12"/>
  <c r="J130"/>
  <c r="E7"/>
  <c r="E126"/>
  <c i="1" r="L90"/>
  <c r="AM90"/>
  <c r="AM89"/>
  <c r="L89"/>
  <c r="AM87"/>
  <c r="L87"/>
  <c r="L85"/>
  <c r="L84"/>
  <c i="2" r="J163"/>
  <c r="BK283"/>
  <c r="BK366"/>
  <c r="BK326"/>
  <c r="J268"/>
  <c r="BK327"/>
  <c r="J405"/>
  <c r="J155"/>
  <c r="J385"/>
  <c r="BK454"/>
  <c r="J349"/>
  <c r="J443"/>
  <c r="J457"/>
  <c r="J442"/>
  <c r="J454"/>
  <c r="BK139"/>
  <c r="BK337"/>
  <c r="BK321"/>
  <c r="BK349"/>
  <c r="BK335"/>
  <c r="BK188"/>
  <c r="J291"/>
  <c r="J413"/>
  <c r="J460"/>
  <c r="BK299"/>
  <c r="J396"/>
  <c r="BK357"/>
  <c r="BK461"/>
  <c r="BK355"/>
  <c r="J228"/>
  <c r="BK466"/>
  <c r="J374"/>
  <c r="BK442"/>
  <c r="J147"/>
  <c r="J463"/>
  <c r="J440"/>
  <c r="J372"/>
  <c r="BK241"/>
  <c r="J353"/>
  <c r="BK247"/>
  <c r="BK216"/>
  <c r="BK153"/>
  <c r="J316"/>
  <c r="J161"/>
  <c r="J342"/>
  <c r="J153"/>
  <c r="BK230"/>
  <c r="J233"/>
  <c r="BK155"/>
  <c r="BK262"/>
  <c r="J285"/>
  <c r="J167"/>
  <c r="J287"/>
  <c r="J299"/>
  <c r="BK149"/>
  <c r="J471"/>
  <c r="J436"/>
  <c r="BK173"/>
  <c r="J186"/>
  <c r="BK278"/>
  <c r="J298"/>
  <c r="J390"/>
  <c r="J421"/>
  <c r="BK295"/>
  <c r="J296"/>
  <c r="BK305"/>
  <c r="J278"/>
  <c r="BK471"/>
  <c r="BK364"/>
  <c r="J376"/>
  <c r="BK145"/>
  <c r="BK291"/>
  <c r="J393"/>
  <c r="J432"/>
  <c r="BK374"/>
  <c r="J207"/>
  <c r="BK324"/>
  <c r="BK440"/>
  <c r="BK250"/>
  <c r="J149"/>
  <c r="J295"/>
  <c r="BK450"/>
  <c r="BK434"/>
  <c r="J286"/>
  <c r="J311"/>
  <c r="BK272"/>
  <c r="J370"/>
  <c r="J241"/>
  <c r="BK167"/>
  <c r="J355"/>
  <c r="J157"/>
  <c r="J337"/>
  <c r="BK296"/>
  <c r="J324"/>
  <c r="BK159"/>
  <c r="J245"/>
  <c r="BK186"/>
  <c r="J465"/>
  <c r="J434"/>
  <c r="J470"/>
  <c r="J151"/>
  <c r="J368"/>
  <c r="BK443"/>
  <c r="J262"/>
  <c r="BK268"/>
  <c r="J272"/>
  <c r="BK331"/>
  <c r="BK228"/>
  <c r="J450"/>
  <c r="BK236"/>
  <c r="J366"/>
  <c r="BK436"/>
  <c r="BK178"/>
  <c r="BK151"/>
  <c r="BK203"/>
  <c r="J139"/>
  <c r="J335"/>
  <c r="J387"/>
  <c r="BK460"/>
  <c r="BK303"/>
  <c r="J438"/>
  <c r="J141"/>
  <c r="J331"/>
  <c r="J308"/>
  <c r="J143"/>
  <c r="J383"/>
  <c r="J225"/>
  <c r="J169"/>
  <c r="J247"/>
  <c r="BK445"/>
  <c r="BK222"/>
  <c r="J468"/>
  <c r="J201"/>
  <c r="BK311"/>
  <c r="BK255"/>
  <c r="J203"/>
  <c r="J178"/>
  <c r="J327"/>
  <c r="BK298"/>
  <c r="J159"/>
  <c r="J456"/>
  <c r="BK328"/>
  <c r="BK453"/>
  <c r="BK169"/>
  <c r="BK403"/>
  <c r="J188"/>
  <c r="J289"/>
  <c r="J452"/>
  <c r="BK370"/>
  <c r="BK430"/>
  <c r="BK463"/>
  <c r="BK243"/>
  <c r="J216"/>
  <c r="BK157"/>
  <c r="BK161"/>
  <c r="J381"/>
  <c r="BK209"/>
  <c r="J236"/>
  <c r="BK192"/>
  <c r="BK286"/>
  <c r="BK387"/>
  <c r="BK339"/>
  <c r="J357"/>
  <c r="BK316"/>
  <c r="J321"/>
  <c r="J258"/>
  <c r="J293"/>
  <c r="BK289"/>
  <c r="BK376"/>
  <c r="BK390"/>
  <c r="BK455"/>
  <c r="J426"/>
  <c r="BK380"/>
  <c r="J445"/>
  <c r="BK470"/>
  <c r="J265"/>
  <c r="J250"/>
  <c r="BK405"/>
  <c r="J192"/>
  <c r="J173"/>
  <c r="J344"/>
  <c r="BK456"/>
  <c r="BK368"/>
  <c r="J461"/>
  <c r="BK432"/>
  <c r="BK385"/>
  <c r="BK220"/>
  <c r="BK465"/>
  <c r="J380"/>
  <c r="J378"/>
  <c r="J230"/>
  <c r="BK293"/>
  <c r="J145"/>
  <c r="J220"/>
  <c r="J466"/>
  <c r="BK143"/>
  <c r="J364"/>
  <c r="J305"/>
  <c r="BK457"/>
  <c r="BK301"/>
  <c i="1" r="AS94"/>
  <c i="2" r="BK308"/>
  <c r="BK353"/>
  <c r="BK438"/>
  <c r="BK201"/>
  <c r="BK381"/>
  <c r="BK233"/>
  <c r="BK285"/>
  <c r="BK287"/>
  <c r="J269"/>
  <c r="BK141"/>
  <c r="BK396"/>
  <c r="J328"/>
  <c r="J209"/>
  <c r="J301"/>
  <c r="BK269"/>
  <c r="BK383"/>
  <c r="J336"/>
  <c r="BK452"/>
  <c r="BK265"/>
  <c r="BK342"/>
  <c r="BK225"/>
  <c r="BK245"/>
  <c r="BK163"/>
  <c r="J222"/>
  <c r="J303"/>
  <c r="BK336"/>
  <c r="BK372"/>
  <c r="BK468"/>
  <c r="J430"/>
  <c r="J243"/>
  <c r="J455"/>
  <c r="BK147"/>
  <c r="J403"/>
  <c r="J453"/>
  <c r="BK426"/>
  <c r="J339"/>
  <c r="J326"/>
  <c r="BK393"/>
  <c r="BK207"/>
  <c r="BK413"/>
  <c r="J283"/>
  <c r="BK344"/>
  <c r="BK378"/>
  <c r="J255"/>
  <c r="BK421"/>
  <c r="BK258"/>
  <c l="1" r="BK138"/>
  <c r="P249"/>
  <c r="P284"/>
  <c r="BK323"/>
  <c r="J323"/>
  <c r="J102"/>
  <c r="P323"/>
  <c r="BK371"/>
  <c r="J371"/>
  <c r="J104"/>
  <c r="BK249"/>
  <c r="J249"/>
  <c r="J99"/>
  <c r="BK284"/>
  <c r="J284"/>
  <c r="J100"/>
  <c r="BK310"/>
  <c r="J310"/>
  <c r="J101"/>
  <c r="R310"/>
  <c r="T323"/>
  <c r="P334"/>
  <c r="R371"/>
  <c r="P138"/>
  <c r="R249"/>
  <c r="R284"/>
  <c r="T310"/>
  <c r="R323"/>
  <c r="P371"/>
  <c r="R138"/>
  <c r="T284"/>
  <c r="T334"/>
  <c r="T138"/>
  <c r="T249"/>
  <c r="P310"/>
  <c r="BK334"/>
  <c r="J334"/>
  <c r="J103"/>
  <c r="R334"/>
  <c r="T371"/>
  <c r="P395"/>
  <c r="P391"/>
  <c r="T451"/>
  <c r="R395"/>
  <c r="R391"/>
  <c r="BK437"/>
  <c r="J437"/>
  <c r="J109"/>
  <c r="BK451"/>
  <c r="J451"/>
  <c r="J110"/>
  <c r="BK395"/>
  <c r="J395"/>
  <c r="J108"/>
  <c r="T395"/>
  <c r="T391"/>
  <c r="P437"/>
  <c r="R437"/>
  <c r="T437"/>
  <c r="P451"/>
  <c r="R451"/>
  <c r="BK459"/>
  <c r="J459"/>
  <c r="J112"/>
  <c r="P459"/>
  <c r="R459"/>
  <c r="T459"/>
  <c r="BK464"/>
  <c r="J464"/>
  <c r="J114"/>
  <c r="P464"/>
  <c r="R464"/>
  <c r="T464"/>
  <c r="BK469"/>
  <c r="J469"/>
  <c r="J116"/>
  <c r="P469"/>
  <c r="R469"/>
  <c r="T469"/>
  <c r="BK389"/>
  <c r="J389"/>
  <c r="J105"/>
  <c r="BK392"/>
  <c r="J392"/>
  <c r="J107"/>
  <c r="BK462"/>
  <c r="J462"/>
  <c r="J113"/>
  <c r="BK467"/>
  <c r="J467"/>
  <c r="J115"/>
  <c r="BE141"/>
  <c r="BE145"/>
  <c r="BE153"/>
  <c r="BE268"/>
  <c r="BE390"/>
  <c r="BE216"/>
  <c r="BE230"/>
  <c r="BE255"/>
  <c r="BE272"/>
  <c r="BE295"/>
  <c r="BE303"/>
  <c r="BE321"/>
  <c r="BE328"/>
  <c r="BE163"/>
  <c r="BE167"/>
  <c r="BE258"/>
  <c r="BE308"/>
  <c r="BE405"/>
  <c r="BE331"/>
  <c r="E85"/>
  <c r="BE139"/>
  <c r="BE147"/>
  <c r="BE173"/>
  <c r="BE186"/>
  <c r="BE159"/>
  <c r="BE396"/>
  <c r="BE372"/>
  <c r="BE374"/>
  <c r="BE385"/>
  <c r="J89"/>
  <c r="BE188"/>
  <c r="BE293"/>
  <c r="BE155"/>
  <c r="BE201"/>
  <c r="BE316"/>
  <c r="BE207"/>
  <c r="BE278"/>
  <c r="BE337"/>
  <c r="BE222"/>
  <c r="BE236"/>
  <c r="BE245"/>
  <c r="BE262"/>
  <c r="BE324"/>
  <c r="BE393"/>
  <c r="BE430"/>
  <c r="BE143"/>
  <c r="BE151"/>
  <c r="BE178"/>
  <c r="BE233"/>
  <c r="BE247"/>
  <c r="BE291"/>
  <c r="BE299"/>
  <c r="BE336"/>
  <c r="BE357"/>
  <c r="BE380"/>
  <c r="BE203"/>
  <c r="BE349"/>
  <c r="BE339"/>
  <c r="BE342"/>
  <c r="BE355"/>
  <c r="BE368"/>
  <c r="BE403"/>
  <c r="BE426"/>
  <c r="BE161"/>
  <c r="BE250"/>
  <c r="BE298"/>
  <c r="BE344"/>
  <c r="BE438"/>
  <c r="BE327"/>
  <c r="BE366"/>
  <c r="BE466"/>
  <c r="BE243"/>
  <c r="BE378"/>
  <c r="F92"/>
  <c r="BE149"/>
  <c r="BE225"/>
  <c r="BE287"/>
  <c r="BE289"/>
  <c r="BE353"/>
  <c r="BE453"/>
  <c r="BE454"/>
  <c r="BE455"/>
  <c r="BE456"/>
  <c r="BE460"/>
  <c r="BE157"/>
  <c r="BE220"/>
  <c r="BE265"/>
  <c r="BE283"/>
  <c r="BE296"/>
  <c r="BE364"/>
  <c r="BE370"/>
  <c r="BE169"/>
  <c r="BE228"/>
  <c r="BE305"/>
  <c r="BE381"/>
  <c r="BE452"/>
  <c r="BE457"/>
  <c r="BE192"/>
  <c r="BE326"/>
  <c r="BE434"/>
  <c r="BE440"/>
  <c r="BE450"/>
  <c r="BE463"/>
  <c r="BE465"/>
  <c r="BE468"/>
  <c r="BE470"/>
  <c r="BE471"/>
  <c r="BE301"/>
  <c r="BE285"/>
  <c r="BE311"/>
  <c r="BE335"/>
  <c r="BE376"/>
  <c r="BE383"/>
  <c r="BE387"/>
  <c r="BE442"/>
  <c r="BE209"/>
  <c r="BE241"/>
  <c r="BE269"/>
  <c r="BE286"/>
  <c r="BE421"/>
  <c r="BE432"/>
  <c r="BE436"/>
  <c r="BE443"/>
  <c r="BE445"/>
  <c r="BE461"/>
  <c r="BE413"/>
  <c r="F35"/>
  <c i="1" r="BB95"/>
  <c r="BB94"/>
  <c r="AX94"/>
  <c i="2" r="F34"/>
  <c i="1" r="BA95"/>
  <c r="BA94"/>
  <c r="AW94"/>
  <c r="AK30"/>
  <c i="2" r="J34"/>
  <c i="1" r="AW95"/>
  <c i="2" r="F37"/>
  <c i="1" r="BD95"/>
  <c r="BD94"/>
  <c r="W33"/>
  <c i="2" r="F36"/>
  <c i="1" r="BC95"/>
  <c r="BC94"/>
  <c r="W32"/>
  <c i="2" l="1" r="R458"/>
  <c r="T137"/>
  <c r="T136"/>
  <c r="T458"/>
  <c r="P458"/>
  <c r="R137"/>
  <c r="R136"/>
  <c r="P137"/>
  <c r="BK137"/>
  <c r="J137"/>
  <c r="J97"/>
  <c r="J138"/>
  <c r="J98"/>
  <c r="BK391"/>
  <c r="J391"/>
  <c r="J106"/>
  <c r="BK458"/>
  <c r="J458"/>
  <c r="J111"/>
  <c r="F33"/>
  <c i="1" r="AZ95"/>
  <c r="AZ94"/>
  <c r="W29"/>
  <c r="AY94"/>
  <c r="W31"/>
  <c i="2" r="J33"/>
  <c i="1" r="AV95"/>
  <c r="AT95"/>
  <c r="W30"/>
  <c i="2" l="1" r="P136"/>
  <c i="1" r="AU95"/>
  <c i="2" r="BK136"/>
  <c r="J136"/>
  <c r="J96"/>
  <c i="1" r="AU94"/>
  <c r="AV94"/>
  <c r="AK29"/>
  <c i="2" l="1" r="J30"/>
  <c i="1" r="AG95"/>
  <c r="AG94"/>
  <c r="AK26"/>
  <c r="AT94"/>
  <c i="2" l="1" r="J39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<sst xmlns="http://schemas.openxmlformats.org/spreadsheetml/2006/main">
  <si>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</si>
  <si>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</si>
  <si>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</si>
  <si>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</si>
  <si>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</si>
  <si>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{bde4efe7-e3a8-4915-a794-023d00533f41}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</si>
  <si>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</si>
  <si>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</si>
  <si>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</si>
  <si>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</si>
  <si>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</si>
  <si>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</si>
  <si>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</si>
  <si>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</si>
  <si>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25-001-3-1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</si>
  <si>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</si>
  <si>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</si>
  <si>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Modernizace sportovišť ZŠ a MŠ A. Čermáka</t>
  </si>
  <si>
    <t>KSO:</t>
  </si>
  <si>
    <t>CC-CZ:</t>
  </si>
  <si>
    <t>Místo:</t>
  </si>
  <si>
    <t>Praha 6</t>
  </si>
  <si>
    <t>Datum:</t>
  </si>
  <si>
    <t>16. 4. 2025</t>
  </si>
  <si>
    <t>Zadavatel:</t>
  </si>
  <si>
    <t>IČ:</t>
  </si>
  <si>
    <t>ZŠ a MŠ Antonína Čermáka, Praha 6</t>
  </si>
  <si>
    <t>DIČ:</t>
  </si>
  <si>
    <t>Uchazeč:</t>
  </si>
  <si>
    <t>Vyplň údaj</t>
  </si>
  <si>
    <t>Projektant:</t>
  </si>
  <si>
    <t>Sportovní projekty s.r.o.</t>
  </si>
  <si>
    <t>True</t>
  </si>
  <si>
    <t>Zpracovatel:</t>
  </si>
  <si>
    <t>F.Pecka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</si>
  <si>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</si>
  <si>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</si>
  <si>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</si>
  <si>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</si>
  <si>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</si>
  <si>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</si>
  <si>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</si>
  <si>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</si>
  <si>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</si>
  <si>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</si>
  <si>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</si>
  <si>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</si>
  <si>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</si>
  <si>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</si>
  <si>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</si>
  <si>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</si>
  <si>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</si>
  <si>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</si>
  <si>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</si>
  <si>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</si>
  <si>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</si>
  <si>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</si>
  <si>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</si>
  <si>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</si>
  <si>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</si>
  <si>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</si>
  <si>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</si>
  <si>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</si>
  <si>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</si>
  <si>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</si>
  <si>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</si>
  <si>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</si>
  <si>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</si>
  <si>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</si>
  <si>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</si>
  <si>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</si>
  <si>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</si>
  <si>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</si>
  <si>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</si>
  <si>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</si>
  <si>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</si>
  <si>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</si>
  <si>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</si>
  <si>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</si>
  <si>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</si>
  <si>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</si>
  <si>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</si>
  <si>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Multifunkční hřiště</t>
  </si>
  <si>
    <t>STA</t>
  </si>
  <si>
    <t>1</t>
  </si>
  <si>
    <t>{9c106c21-8865-4c16-b386-74f9b4984c40}</t>
  </si>
  <si>
    <t>2</t>
  </si>
  <si>
    <t>KRYCÍ LIST SOUPISU PRACÍ</t>
  </si>
  <si>
    <t>Objekt:</t>
  </si>
  <si>
    <t>SO-01 - Multifunkční hřiště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</si>
  <si>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</si>
  <si>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</si>
  <si>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</si>
  <si>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</si>
  <si>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</si>
  <si>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</si>
  <si>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</si>
  <si>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</si>
  <si>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</si>
  <si>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</si>
  <si>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</si>
  <si>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</si>
  <si>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</si>
  <si>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</si>
  <si>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</si>
  <si>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</si>
  <si>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</si>
  <si>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</si>
  <si>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792 - Sportovní vybavení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</si>
  <si>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</si>
  <si>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</si>
  <si>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</si>
  <si>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</si>
  <si>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</si>
  <si>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</si>
  <si>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</si>
  <si>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</si>
  <si>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</si>
  <si>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</si>
  <si>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</si>
  <si>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</si>
  <si>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</si>
  <si>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</si>
  <si>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</si>
  <si>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</si>
  <si>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</si>
  <si>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</si>
  <si>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</si>
  <si>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</si>
  <si>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</si>
  <si>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</si>
  <si>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</si>
  <si>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</si>
  <si>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113102111R</t>
  </si>
  <si>
    <t>Odstranění gumového sportovního povrchu tl.10mm</t>
  </si>
  <si>
    <t>m2</t>
  </si>
  <si>
    <t>4</t>
  </si>
  <si>
    <t>-1650220155</t>
  </si>
  <si>
    <t>VV</t>
  </si>
  <si>
    <t>314,0+1087,0</t>
  </si>
  <si>
    <t>113102211</t>
  </si>
  <si>
    <t>Odstranění umělého trávníku z multisportovního hřiště výšky vlasu do 25 mm</t>
  </si>
  <si>
    <t>-670695620</t>
  </si>
  <si>
    <t>1087,0+314,0</t>
  </si>
  <si>
    <t>3</t>
  </si>
  <si>
    <t>113106123</t>
  </si>
  <si>
    <t>Rozebrání dlažeb ze zámkových dlaždic komunikací pro pěší ručně</t>
  </si>
  <si>
    <t>-1909923991</t>
  </si>
  <si>
    <t>"pro další použití" 8,60</t>
  </si>
  <si>
    <t>113106134</t>
  </si>
  <si>
    <t>Rozebrání dlažeb ze zámkových dlaždic komunikací pro pěší strojně pl do 50 m2</t>
  </si>
  <si>
    <t>-1520146435</t>
  </si>
  <si>
    <t>23,30</t>
  </si>
  <si>
    <t>5</t>
  </si>
  <si>
    <t>113106290</t>
  </si>
  <si>
    <t>Rozebrání vozovek ze silničních dílců se spárami vyplněnými kamenivem strojně pl přes 50 do 200 m2</t>
  </si>
  <si>
    <t>-670102066</t>
  </si>
  <si>
    <t>3,0*2,0*14</t>
  </si>
  <si>
    <t>6</t>
  </si>
  <si>
    <t>113107212</t>
  </si>
  <si>
    <t>Odstranění podkladu z kameniva těženého tl přes 100 do 200 mm strojně pl přes 200 m2</t>
  </si>
  <si>
    <t>1042240687</t>
  </si>
  <si>
    <t>"škvára" 314,0</t>
  </si>
  <si>
    <t>7</t>
  </si>
  <si>
    <t>113107213</t>
  </si>
  <si>
    <t>Odstranění podkladu z kameniva těženého tl přes 200 do 300 mm strojně pl přes 200 m2</t>
  </si>
  <si>
    <t>223717224</t>
  </si>
  <si>
    <t>"škvára a cihly" 1087,0</t>
  </si>
  <si>
    <t>8</t>
  </si>
  <si>
    <t>113107221</t>
  </si>
  <si>
    <t>Odstranění podkladu z kameniva drceného tl do 100 mm strojně pl přes 200 m2</t>
  </si>
  <si>
    <t>-67374375</t>
  </si>
  <si>
    <t>"štěrkové lože" 314,0+1087,0</t>
  </si>
  <si>
    <t>9</t>
  </si>
  <si>
    <t>113107241</t>
  </si>
  <si>
    <t>Odstranění podkladu živičného tl do 50 mm strojně pl přes 200 m2</t>
  </si>
  <si>
    <t>-1352108097</t>
  </si>
  <si>
    <t>1087,0</t>
  </si>
  <si>
    <t>10</t>
  </si>
  <si>
    <t>113107242</t>
  </si>
  <si>
    <t>Odstranění podkladu živičného tl přes 50 do 100 mm strojně pl přes 200 m2</t>
  </si>
  <si>
    <t>1166274609</t>
  </si>
  <si>
    <t>11</t>
  </si>
  <si>
    <t>113107322</t>
  </si>
  <si>
    <t>Odstranění podkladu z kameniva drceného tl přes 100 do 200 mm strojně pl do 50 m2</t>
  </si>
  <si>
    <t>2114602370</t>
  </si>
  <si>
    <t>"pod betonovou dlažbou" 23,30+8,60</t>
  </si>
  <si>
    <t>113202111</t>
  </si>
  <si>
    <t>Vytrhání obrub krajníků obrubníků stojatých</t>
  </si>
  <si>
    <t>m</t>
  </si>
  <si>
    <t>-1033322170</t>
  </si>
  <si>
    <t>24,40+3,0</t>
  </si>
  <si>
    <t>13</t>
  </si>
  <si>
    <t>121151113R</t>
  </si>
  <si>
    <t>Sejmutí zeminy plochy jednotlivě do 500 m2 tl vrstvy do 200 mm strojně</t>
  </si>
  <si>
    <t>1570121332</t>
  </si>
  <si>
    <t>"zatravněná plocha" 329,60</t>
  </si>
  <si>
    <t>"pod multifunkční hřiště" 314,0</t>
  </si>
  <si>
    <t>Součet</t>
  </si>
  <si>
    <t>14</t>
  </si>
  <si>
    <t>122351103R</t>
  </si>
  <si>
    <t>Odkopávky a prokopávky nezapažené v hornině třídy těžitelnosti II skupiny 4 objem do 100 m3 strojně</t>
  </si>
  <si>
    <t>m3</t>
  </si>
  <si>
    <t>-1544649456</t>
  </si>
  <si>
    <t>"odstranění recyklátu příjezd na staveniště" 86,0</t>
  </si>
  <si>
    <t>15</t>
  </si>
  <si>
    <t>131251100</t>
  </si>
  <si>
    <t>Hloubení jam nezapažených v hornině třídy těžitelnosti I skupiny 3 objem do 20 m3 strojně</t>
  </si>
  <si>
    <t>-1539049161</t>
  </si>
  <si>
    <t>"startovací jáma" 3,50*2,50*1,20</t>
  </si>
  <si>
    <t>"cílovací jáma" 2,0*3,0*2,0</t>
  </si>
  <si>
    <t>16</t>
  </si>
  <si>
    <t>132251103</t>
  </si>
  <si>
    <t>Hloubení rýh nezapažených š do 800 mm v hornině třídy těžitelnosti I skupiny 3 objem do 100 m3 strojně</t>
  </si>
  <si>
    <t>-1610423908</t>
  </si>
  <si>
    <t>"pro obrubníky" 193,80*0,30*0,30</t>
  </si>
  <si>
    <t>"pro drenáže" (224,40+25,30)*0,40*0,59</t>
  </si>
  <si>
    <t>"pro novou kanalizaci" 5,40*1,0*2,0</t>
  </si>
  <si>
    <t>17</t>
  </si>
  <si>
    <t>133251101</t>
  </si>
  <si>
    <t>Hloubení šachet nezapažených v hornině třídy těžitelnosti I skupiny 3 objem do 20 m3</t>
  </si>
  <si>
    <t>-1409681605</t>
  </si>
  <si>
    <t>pro patky</t>
  </si>
  <si>
    <t>1,50*0,70*0,40*12</t>
  </si>
  <si>
    <t>1,10*0,70*0,40*67</t>
  </si>
  <si>
    <t>pro kontrolní šachty</t>
  </si>
  <si>
    <t>3,14*0,158*0,158*1,20*2</t>
  </si>
  <si>
    <t>3,14*0,50*0,50*2,0*1</t>
  </si>
  <si>
    <t>18</t>
  </si>
  <si>
    <t>141721216</t>
  </si>
  <si>
    <t>Řízený zemní protlak délky do 50 m hl do 6 m se zatažením potrubí průměru vrtu přes 225 do 250 mm v hornině třídy těžitelnosti I a II skupiny 1 až 4</t>
  </si>
  <si>
    <t>-1617755613</t>
  </si>
  <si>
    <t>"pod atletickým oválem" 4,90</t>
  </si>
  <si>
    <t>19</t>
  </si>
  <si>
    <t>162351103</t>
  </si>
  <si>
    <t>Vodorovné přemístění přes 50 do 500 m výkopku/sypaniny z horniny třídy těžitelnosti I skupiny 1 až 3</t>
  </si>
  <si>
    <t>1017170274</t>
  </si>
  <si>
    <t>"manipulace se zeminou pro zatravnění na staveništi" 352,40*0,20</t>
  </si>
  <si>
    <t>"manipulace se zeminou pro zásyp" 22,50</t>
  </si>
  <si>
    <t>20</t>
  </si>
  <si>
    <t>162751117R</t>
  </si>
  <si>
    <t>Vodorovné přemístění přes 9 000 do 10000 m výkopku/sypaniny z horniny třídy těžitelnosti I skupiny 1 až 3</t>
  </si>
  <si>
    <t>-67645990</t>
  </si>
  <si>
    <t>"rýhy" 87,171</t>
  </si>
  <si>
    <t>"šachty" 27,434</t>
  </si>
  <si>
    <t>"jámy" 22,50</t>
  </si>
  <si>
    <t>"zemina pod multifunkčním hřištěm" 314,0*0,158</t>
  </si>
  <si>
    <t>"zemina sejmutá v ploše" 320,0*0,20</t>
  </si>
  <si>
    <t>"odečet zeminy pro zatravnění" -352,40*0,20</t>
  </si>
  <si>
    <t>"odpočet zeminy pro zásyp" -22,50</t>
  </si>
  <si>
    <t>162751119R</t>
  </si>
  <si>
    <t>Příplatek k vodorovnému přemístění výkopku/sypaniny z horniny třídy těžitelnosti I skupiny 1 až 3 ZKD 1000 m přes 10000 m</t>
  </si>
  <si>
    <t>447840362</t>
  </si>
  <si>
    <t>157,737*10</t>
  </si>
  <si>
    <t>22</t>
  </si>
  <si>
    <t>167151101</t>
  </si>
  <si>
    <t>Nakládání výkopku z hornin třídy těžitelnosti I skupiny 1 až 3 do 100 m3</t>
  </si>
  <si>
    <t>861932269</t>
  </si>
  <si>
    <t>"zemina pro zatravnění" 352,40*0,20</t>
  </si>
  <si>
    <t>"zemina pro zásyp" 22,50</t>
  </si>
  <si>
    <t>23</t>
  </si>
  <si>
    <t>171201231</t>
  </si>
  <si>
    <t>Poplatek za uložení zeminy a kamení na recyklační skládce (skládkovné) kód odpadu 17 05 04</t>
  </si>
  <si>
    <t>t</t>
  </si>
  <si>
    <t>-1300544716</t>
  </si>
  <si>
    <t>157,737*1,8</t>
  </si>
  <si>
    <t>24</t>
  </si>
  <si>
    <t>171251201</t>
  </si>
  <si>
    <t>Uložení sypaniny na skládky nebo meziskládky</t>
  </si>
  <si>
    <t>-259721241</t>
  </si>
  <si>
    <t>"sejmutá zemina tl.200mm" 320,0*0,20</t>
  </si>
  <si>
    <t>"sejmutá zemina tl.158mm" 314,0*0,158</t>
  </si>
  <si>
    <t>25</t>
  </si>
  <si>
    <t>174151101</t>
  </si>
  <si>
    <t>Zásyp jam, šachet rýh nebo kolem objektů sypaninou se zhutněním</t>
  </si>
  <si>
    <t>330568543</t>
  </si>
  <si>
    <t>26</t>
  </si>
  <si>
    <t>181151113</t>
  </si>
  <si>
    <t>Úprava zrnitosti ornice rozpojením balvanů tl vrstvy přes 150 do 200 mm v hornině třídy těžitelnosti I a II skupiny 1 až 4 pl do 500 m2 strojně</t>
  </si>
  <si>
    <t>-1563107397</t>
  </si>
  <si>
    <t>"S1-3" 352,40</t>
  </si>
  <si>
    <t>27</t>
  </si>
  <si>
    <t>181151311</t>
  </si>
  <si>
    <t>Plošná úprava terénu přes 500 m2 zemina skupiny 1 až 4 nerovnosti přes 50 do 100 mm v rovinně a svahu do 1:5</t>
  </si>
  <si>
    <t>1857147762</t>
  </si>
  <si>
    <t>"zatravněné plochy" 352,40</t>
  </si>
  <si>
    <t>28</t>
  </si>
  <si>
    <t>M</t>
  </si>
  <si>
    <t>10371500</t>
  </si>
  <si>
    <t>substrát pro trávníky VL</t>
  </si>
  <si>
    <t>1257284085</t>
  </si>
  <si>
    <t>352,40*0,05*1,05</t>
  </si>
  <si>
    <t>29</t>
  </si>
  <si>
    <t>181351103</t>
  </si>
  <si>
    <t>Rozprostření ornice tl vrstvy do 200 mm pl přes 100 do 500 m2 v rovině nebo ve svahu do 1:5 strojně</t>
  </si>
  <si>
    <t>-388416654</t>
  </si>
  <si>
    <t>30</t>
  </si>
  <si>
    <t>181411131</t>
  </si>
  <si>
    <t>Založení parkového trávníku výsevem pl do 1000 m2 v rovině a ve svahu do 1:5</t>
  </si>
  <si>
    <t>-1526506254</t>
  </si>
  <si>
    <t>31</t>
  </si>
  <si>
    <t>00572410</t>
  </si>
  <si>
    <t>osivo směs travní parková</t>
  </si>
  <si>
    <t>kg</t>
  </si>
  <si>
    <t>886371012</t>
  </si>
  <si>
    <t>352,40</t>
  </si>
  <si>
    <t>352,4*0,03 'Přepočtené koeficientem množství</t>
  </si>
  <si>
    <t>32</t>
  </si>
  <si>
    <t>181951112</t>
  </si>
  <si>
    <t>Úprava pláně v hornině třídy těžitelnosti I skupiny 1 až 3 se zhutněním strojně</t>
  </si>
  <si>
    <t>-329982132</t>
  </si>
  <si>
    <t>"S1-1" 1056,0</t>
  </si>
  <si>
    <t>"S1-2" 364,50</t>
  </si>
  <si>
    <t>33</t>
  </si>
  <si>
    <t>184853511</t>
  </si>
  <si>
    <t>Chemické odplevelení před založením kultury nad 20 m2 postřikem na široko v rovině a svahu do 1:5 strojně</t>
  </si>
  <si>
    <t>495866046</t>
  </si>
  <si>
    <t>34</t>
  </si>
  <si>
    <t>185802113</t>
  </si>
  <si>
    <t>Hnojení půdy umělým hnojivem na široko v rovině a svahu do 1:5</t>
  </si>
  <si>
    <t>261944926</t>
  </si>
  <si>
    <t>352,40*0,000025</t>
  </si>
  <si>
    <t>35</t>
  </si>
  <si>
    <t>25191155</t>
  </si>
  <si>
    <t>hnojivo průmyslové</t>
  </si>
  <si>
    <t>-61555299</t>
  </si>
  <si>
    <t>0,009*1000 'Přepočtené koeficientem množství</t>
  </si>
  <si>
    <t>36</t>
  </si>
  <si>
    <t>185804312</t>
  </si>
  <si>
    <t>Zalití rostlin vodou plocha přes 20 m2</t>
  </si>
  <si>
    <t>865545858</t>
  </si>
  <si>
    <t>"první zálivka" 352,40*0,002</t>
  </si>
  <si>
    <t>Zakládání</t>
  </si>
  <si>
    <t>37</t>
  </si>
  <si>
    <t>211561111R</t>
  </si>
  <si>
    <t>Výplň odvodňovacích žeber nebo trativodů kamenivem hrubým drceným frakce 8 až 16 mm</t>
  </si>
  <si>
    <t>-805079150</t>
  </si>
  <si>
    <t>drenáže</t>
  </si>
  <si>
    <t>"PE 125" 224,40*0,40*0,50</t>
  </si>
  <si>
    <t>"PE 150" 25,30*0,40*0,50</t>
  </si>
  <si>
    <t>38</t>
  </si>
  <si>
    <t>211971122</t>
  </si>
  <si>
    <t xml:space="preserve">Zřízení opláštění žeber nebo trativodů geotextilií v rýze nebo zářezu </t>
  </si>
  <si>
    <t>-1483237276</t>
  </si>
  <si>
    <t>"drenáže" (224,40+25,30)*(0,40+0,50)*2*1,25</t>
  </si>
  <si>
    <t>39</t>
  </si>
  <si>
    <t>69311080</t>
  </si>
  <si>
    <t>geotextilie netkaná separační, ochranná, filtrační, drenážní PES 200g/m2</t>
  </si>
  <si>
    <t>2040941962</t>
  </si>
  <si>
    <t>561,825*1,15 'Přepočtené koeficientem množství</t>
  </si>
  <si>
    <t>40</t>
  </si>
  <si>
    <t>212750102</t>
  </si>
  <si>
    <t xml:space="preserve">Trativod z drenážních trubek PVC-U SN 4 perforace 360° včetně lože otevřený výkop DN 125 </t>
  </si>
  <si>
    <t>-725837676</t>
  </si>
  <si>
    <t>včetně napojení na kontrolní šachtu</t>
  </si>
  <si>
    <t>23,0*4+33,10*4</t>
  </si>
  <si>
    <t>41</t>
  </si>
  <si>
    <t>212750103R</t>
  </si>
  <si>
    <t xml:space="preserve">Trativod z drenážních trubek PVC-U SN 4 perforace 360° včetně lože otevřený výkop DN 150 </t>
  </si>
  <si>
    <t>1189690093</t>
  </si>
  <si>
    <t>25,30</t>
  </si>
  <si>
    <t>42</t>
  </si>
  <si>
    <t>212750999R</t>
  </si>
  <si>
    <t>D+M napojovací drenážní odbočky</t>
  </si>
  <si>
    <t>ks</t>
  </si>
  <si>
    <t>1634241833</t>
  </si>
  <si>
    <t>43</t>
  </si>
  <si>
    <t>271922211</t>
  </si>
  <si>
    <t>Podsyp pod základové konstrukce se zhutněním z betonového recyklátu</t>
  </si>
  <si>
    <t>-1598417140</t>
  </si>
  <si>
    <t>příjezd na staveniště</t>
  </si>
  <si>
    <t>86,0</t>
  </si>
  <si>
    <t>44</t>
  </si>
  <si>
    <t>275313711</t>
  </si>
  <si>
    <t>Základové patky z betonu tř. C 20/25</t>
  </si>
  <si>
    <t>242011877</t>
  </si>
  <si>
    <t>patky</t>
  </si>
  <si>
    <t>1,50*0,70*0,80*12</t>
  </si>
  <si>
    <t>1,10*0,70*0,80*67</t>
  </si>
  <si>
    <t>51,352*1,03 'Přepočtené koeficientem množství</t>
  </si>
  <si>
    <t>45</t>
  </si>
  <si>
    <t>275351121</t>
  </si>
  <si>
    <t>Zřízení bednění základových patek</t>
  </si>
  <si>
    <t>-1352524145</t>
  </si>
  <si>
    <t>(1,50+0,70)*2*0,40*12</t>
  </si>
  <si>
    <t>(1,10+0,70)*2*0,40*67</t>
  </si>
  <si>
    <t>46</t>
  </si>
  <si>
    <t>275351122</t>
  </si>
  <si>
    <t>Odstranění bednění základových patek</t>
  </si>
  <si>
    <t>1977369295</t>
  </si>
  <si>
    <t>Komunikace pozemní</t>
  </si>
  <si>
    <t>47</t>
  </si>
  <si>
    <t>564710010R</t>
  </si>
  <si>
    <t>Podklad z kameniva hrubého drceného vel. 8-16 mm plochy přes 100 m2 tl 30 mm</t>
  </si>
  <si>
    <t>468820126</t>
  </si>
  <si>
    <t>48</t>
  </si>
  <si>
    <t>564710111</t>
  </si>
  <si>
    <t>Podklad z kameniva hrubého drceného vel. 16-32 mm plochy přes 100 m2 tl 50 mm</t>
  </si>
  <si>
    <t>-1762214410</t>
  </si>
  <si>
    <t>49</t>
  </si>
  <si>
    <t>564730111</t>
  </si>
  <si>
    <t>Podklad z kameniva hrubého drceného vel. 16-32 mm plochy přes 100 m2 tl 100 mm</t>
  </si>
  <si>
    <t>-280219469</t>
  </si>
  <si>
    <t>50</t>
  </si>
  <si>
    <t>564750101</t>
  </si>
  <si>
    <t>Podklad z kameniva hrubého drceného vel. 16-32 mm plochy do 100 m2 tl 150 mm</t>
  </si>
  <si>
    <t>-1873694814</t>
  </si>
  <si>
    <t>"opětovné zadláždění zdemontovanou dlažbou" 8,60</t>
  </si>
  <si>
    <t>51</t>
  </si>
  <si>
    <t>564761111</t>
  </si>
  <si>
    <t>Podklad z kameniva hrubého drceného vel. 32-63 mm plochy přes 100 m2 tl 200 mm</t>
  </si>
  <si>
    <t>1504543092</t>
  </si>
  <si>
    <t>52</t>
  </si>
  <si>
    <t>564801110R</t>
  </si>
  <si>
    <t>Podklad ze štěrkodrtě fr.0-4 plochy přes 100 m2 tl 20 mm</t>
  </si>
  <si>
    <t>-321701861</t>
  </si>
  <si>
    <t>53</t>
  </si>
  <si>
    <t>564801111</t>
  </si>
  <si>
    <t>Podklad ze štěrkodrtě fr.4-8 plochy přes 100 m2 tl 30 mm</t>
  </si>
  <si>
    <t>-1021809654</t>
  </si>
  <si>
    <t>54</t>
  </si>
  <si>
    <t>564811111</t>
  </si>
  <si>
    <t>Podklad ze štěrkodrtě fr.0-32 plochy přes 100 m2 tl 50 mm</t>
  </si>
  <si>
    <t>-1711615120</t>
  </si>
  <si>
    <t>55</t>
  </si>
  <si>
    <t>564861111</t>
  </si>
  <si>
    <t>Podklad ze štěrkodrtě fr.0-63 plochy přes 100 m2 tl 200 mm</t>
  </si>
  <si>
    <t>676901267</t>
  </si>
  <si>
    <t>56</t>
  </si>
  <si>
    <t>576136121</t>
  </si>
  <si>
    <t>Asfaltový koberec otevřený AKO 8 (AKOJ) tl 40 mm š přes 3 m z modifikovaného asfaltu</t>
  </si>
  <si>
    <t>144260432</t>
  </si>
  <si>
    <t>57</t>
  </si>
  <si>
    <t>576146321</t>
  </si>
  <si>
    <t>Asfaltový koberec otevřený AKO 16 (AKOH) tl 50 mm š přes 3 m z nemodifikovaného asfaltu</t>
  </si>
  <si>
    <t>1782948589</t>
  </si>
  <si>
    <t>58</t>
  </si>
  <si>
    <t>584121111</t>
  </si>
  <si>
    <t>Osazení silničních dílců z ŽB do lože z kameniva těženého tl 40 mm plochy do 200 m2</t>
  </si>
  <si>
    <t>-2141580346</t>
  </si>
  <si>
    <t>"příjezd na staveniště" 2,0*3,0*14</t>
  </si>
  <si>
    <t>59</t>
  </si>
  <si>
    <t>5938000R</t>
  </si>
  <si>
    <t>pronájem panel silniční 3,00x2,00x0,215m (předpoklad realizace100 dnů)</t>
  </si>
  <si>
    <t>kus</t>
  </si>
  <si>
    <t>351852423</t>
  </si>
  <si>
    <t>"včetně dopravy, nakládky, vykládky a očištění po demontáži" 14,0</t>
  </si>
  <si>
    <t>14*1,01 'Přepočtené koeficientem množství</t>
  </si>
  <si>
    <t>60</t>
  </si>
  <si>
    <t>596811120</t>
  </si>
  <si>
    <t>Kladení betonové dlažby komunikací pro pěší do lože z kameniva velikosti do 0,09 m2 pl do 50 m2</t>
  </si>
  <si>
    <t>631566364</t>
  </si>
  <si>
    <t>Úpravy povrchů, podlahy a osazování výplní</t>
  </si>
  <si>
    <t>61</t>
  </si>
  <si>
    <t>619996135</t>
  </si>
  <si>
    <t>Ochrana konstrukcí nebo samostatných prvků obedněním z řeziva</t>
  </si>
  <si>
    <t>752878661</t>
  </si>
  <si>
    <t>ochrana VZT objektů CO vč. pozdějšího odstranění</t>
  </si>
  <si>
    <t>1,10*1,65+(1,10+1,65)*2*1,0</t>
  </si>
  <si>
    <t>1,70*1,70+(1,70+1,70)*2*1,0</t>
  </si>
  <si>
    <t>62</t>
  </si>
  <si>
    <t>619996145</t>
  </si>
  <si>
    <t>Ochrana samostatných konstrukcí a prvků obalením geotextilií</t>
  </si>
  <si>
    <t>1448182536</t>
  </si>
  <si>
    <t>63</t>
  </si>
  <si>
    <t>619996147</t>
  </si>
  <si>
    <t>Ochrana podlahy zakrytím geotextilií</t>
  </si>
  <si>
    <t>1989388221</t>
  </si>
  <si>
    <t>"příjezd na staveniště" 184,0</t>
  </si>
  <si>
    <t>Trubní vedení</t>
  </si>
  <si>
    <t>64</t>
  </si>
  <si>
    <t>871313120R</t>
  </si>
  <si>
    <t>Dodávka a montáž kanalizačního potrubí hladkého plnostěnného SN 4 z PVC-U DN 160</t>
  </si>
  <si>
    <t>-2008144882</t>
  </si>
  <si>
    <t>5,40</t>
  </si>
  <si>
    <t>65</t>
  </si>
  <si>
    <t>87131399R</t>
  </si>
  <si>
    <t>Napojení nového kanalizačního potrubí na stávající odvod areálové kanalizace</t>
  </si>
  <si>
    <t>-331307620</t>
  </si>
  <si>
    <t>66</t>
  </si>
  <si>
    <t>894411R</t>
  </si>
  <si>
    <t>Kontrolní šachta průměr 1000mm z betonových dílců na potrubí DN do 200 dno beton tř. C 25/30 viz.popis v TZ</t>
  </si>
  <si>
    <t>596181354</t>
  </si>
  <si>
    <t>67</t>
  </si>
  <si>
    <t>895270001</t>
  </si>
  <si>
    <t>Proplachovací a kontrolní šachta z PVC-U vnější průměr 315 mm pro drenáže s lapačem písku užitné výšky 350 mm viz.popis v TZ</t>
  </si>
  <si>
    <t>1857265134</t>
  </si>
  <si>
    <t>včetně zaústění drenážního potrubí</t>
  </si>
  <si>
    <t>68</t>
  </si>
  <si>
    <t>895270021</t>
  </si>
  <si>
    <t>Proplachovací a kontrolní šachta z PVC-U vnější průměr 315 mm pro drenáže šachtové prodloužení světlé hloubky 800 mm viz.popis v TZ</t>
  </si>
  <si>
    <t>573202127</t>
  </si>
  <si>
    <t>prodloužení kontrolní šachty</t>
  </si>
  <si>
    <t>Ostatní konstrukce a práce, bourání</t>
  </si>
  <si>
    <t>69</t>
  </si>
  <si>
    <t>9001001R</t>
  </si>
  <si>
    <t>Odstranění basketbalových košů vč konstrukce vysazení</t>
  </si>
  <si>
    <t>960317202</t>
  </si>
  <si>
    <t>70</t>
  </si>
  <si>
    <t>9001002R</t>
  </si>
  <si>
    <t>Odstranění fotbalových branek</t>
  </si>
  <si>
    <t>701281312</t>
  </si>
  <si>
    <t>71</t>
  </si>
  <si>
    <t>916331112</t>
  </si>
  <si>
    <t>Osazení zahradního obrubníku betonového do lože z betonu s boční opěrou</t>
  </si>
  <si>
    <t>-98835791</t>
  </si>
  <si>
    <t>190,80+3,0</t>
  </si>
  <si>
    <t>72</t>
  </si>
  <si>
    <t>59217002</t>
  </si>
  <si>
    <t>obrubník zahradní betonový šedý 1000x50x200mm</t>
  </si>
  <si>
    <t>-28944085</t>
  </si>
  <si>
    <t>193,8*1,01 'Přepočtené koeficientem množství</t>
  </si>
  <si>
    <t>73</t>
  </si>
  <si>
    <t>916991121</t>
  </si>
  <si>
    <t>Lože pod obrubníky z betonu prostého</t>
  </si>
  <si>
    <t>-1292533519</t>
  </si>
  <si>
    <t>"pod obrubníky betonové" 0,30*0,30*(190,80+3,0)</t>
  </si>
  <si>
    <t>74</t>
  </si>
  <si>
    <t>949101112</t>
  </si>
  <si>
    <t>Lešení pomocné pro objekty pozemních staveb s lešeňovou podlahou v přes 1,9 do 3,5 m zatížení do 150 kg/m2</t>
  </si>
  <si>
    <t>-315465588</t>
  </si>
  <si>
    <t>"1-1" 59,42*1,0</t>
  </si>
  <si>
    <t>"2-2" 59,42*1,0</t>
  </si>
  <si>
    <t>"5-5" 24,18*1,0</t>
  </si>
  <si>
    <t>75</t>
  </si>
  <si>
    <t>949101113R</t>
  </si>
  <si>
    <t>Lešení pomocné pro objekty pozemních staveb s lešeňovou podlahou v přes 3,5 do 5,0 m zatížení do 150 kg/m2</t>
  </si>
  <si>
    <t>-1559343586</t>
  </si>
  <si>
    <t>"3-3" 24,18*1,0</t>
  </si>
  <si>
    <t>"4-4" 24,18*1,0</t>
  </si>
  <si>
    <t>76</t>
  </si>
  <si>
    <t>961044111</t>
  </si>
  <si>
    <t>Bourání základů z betonu prostého</t>
  </si>
  <si>
    <t>-41914767</t>
  </si>
  <si>
    <t>"patky sloupků" 0,40*0,40*0,80*(45+29+2+2+5)</t>
  </si>
  <si>
    <t>77</t>
  </si>
  <si>
    <t>966008222</t>
  </si>
  <si>
    <t>Bourání betonového nebo polymerbetonového odvodňovacího žlabu š přes 200 mm</t>
  </si>
  <si>
    <t>-1291261972</t>
  </si>
  <si>
    <t>187,30</t>
  </si>
  <si>
    <t>78</t>
  </si>
  <si>
    <t>966071721R</t>
  </si>
  <si>
    <t>Bourání sloupků a vzpěr plotových ocelových do 3,0 m odřezáním</t>
  </si>
  <si>
    <t>502110322</t>
  </si>
  <si>
    <t>"v.2,0m" 45</t>
  </si>
  <si>
    <t>"v.3,0m" 29</t>
  </si>
  <si>
    <t>"multifunkční hřiště" 2</t>
  </si>
  <si>
    <t>"fotbalové hřiště" 2</t>
  </si>
  <si>
    <t>"vedlejší zatravněná plocha" 5</t>
  </si>
  <si>
    <t>79</t>
  </si>
  <si>
    <t>966071824R</t>
  </si>
  <si>
    <t>Demontáž záchytných sítí hrazení do 6,0 m</t>
  </si>
  <si>
    <t>-1887578072</t>
  </si>
  <si>
    <t>14,0*3,0*2</t>
  </si>
  <si>
    <t>80</t>
  </si>
  <si>
    <t>966072810</t>
  </si>
  <si>
    <t>Rozebrání rámového oplocení na ocelové sloupky v do 1 m</t>
  </si>
  <si>
    <t>-1552489485</t>
  </si>
  <si>
    <t>111,80</t>
  </si>
  <si>
    <t>81</t>
  </si>
  <si>
    <t>966072811</t>
  </si>
  <si>
    <t>Rozebrání rámového oplocení na ocelové sloupky v přes 1 do 2 m</t>
  </si>
  <si>
    <t>-652219555</t>
  </si>
  <si>
    <t>72,10</t>
  </si>
  <si>
    <t>82</t>
  </si>
  <si>
    <t>979054451</t>
  </si>
  <si>
    <t>Očištění vybouraných zámkových dlaždic s původním spárováním z kameniva těženého</t>
  </si>
  <si>
    <t>-1509159117</t>
  </si>
  <si>
    <t>997</t>
  </si>
  <si>
    <t>Přesun sutě</t>
  </si>
  <si>
    <t>83</t>
  </si>
  <si>
    <t>997013811</t>
  </si>
  <si>
    <t>Poplatek za uložení na skládce (skládkovné) stavebního odpadu dřevěného kód odpadu 17 02 01</t>
  </si>
  <si>
    <t>-568358873</t>
  </si>
  <si>
    <t>2,019+0,544</t>
  </si>
  <si>
    <t>84</t>
  </si>
  <si>
    <t>997013813</t>
  </si>
  <si>
    <t>Poplatek za uložení na skládce (skládkovné) stavebního odpadu z plastických hmot kód odpadu 17 02 03</t>
  </si>
  <si>
    <t>648055972</t>
  </si>
  <si>
    <t>21,015+42,03+0,292+0,003+0,11</t>
  </si>
  <si>
    <t>85</t>
  </si>
  <si>
    <t>997013814R</t>
  </si>
  <si>
    <t>Poplatek za uložení na skládce (skládkovné) stavebního odpadu škvárového kód odpadu 100101</t>
  </si>
  <si>
    <t>416624089</t>
  </si>
  <si>
    <t>47,10+271,75</t>
  </si>
  <si>
    <t>86</t>
  </si>
  <si>
    <t>99701R</t>
  </si>
  <si>
    <t xml:space="preserve">Poplatek za likvidaci kovového odpadu </t>
  </si>
  <si>
    <t>19069152</t>
  </si>
  <si>
    <t>0,80+0,20+0,664+1,057+0,667</t>
  </si>
  <si>
    <t>87</t>
  </si>
  <si>
    <t>997221551</t>
  </si>
  <si>
    <t>Vodorovná doprava suti do 1 km</t>
  </si>
  <si>
    <t>-274879030</t>
  </si>
  <si>
    <t>88</t>
  </si>
  <si>
    <t>997221559</t>
  </si>
  <si>
    <t>Příplatek ZKD 1 km u vodorovné dopravy suti</t>
  </si>
  <si>
    <t>1435562786</t>
  </si>
  <si>
    <t>1325,292*19</t>
  </si>
  <si>
    <t>89</t>
  </si>
  <si>
    <t>997221861</t>
  </si>
  <si>
    <t>Poplatek za uložení na recyklační skládce (skládkovné) stavebního odpadu z prostého betonu pod kódem 17 01 01</t>
  </si>
  <si>
    <t>1054843426</t>
  </si>
  <si>
    <t>6,058+5,617+21,248+56,19+185,76</t>
  </si>
  <si>
    <t>90</t>
  </si>
  <si>
    <t>997221873</t>
  </si>
  <si>
    <t>Poplatek za uložení na recyklační skládce (skládkovné) stavebního odpadu zeminy a kamení zatříděného do Katalogu odpadů pod kódem 17 05 04</t>
  </si>
  <si>
    <t>-82277250</t>
  </si>
  <si>
    <t>238,17+9,251</t>
  </si>
  <si>
    <t>91</t>
  </si>
  <si>
    <t>997221875</t>
  </si>
  <si>
    <t>Poplatek za uložení na recyklační skládce (skládkovné) stavebního odpadu asfaltového bez obsahu dehtu zatříděného do Katalogu odpadů pod kódem 17 03 02</t>
  </si>
  <si>
    <t>-480792649</t>
  </si>
  <si>
    <t>106,526+308,22</t>
  </si>
  <si>
    <t>998</t>
  </si>
  <si>
    <t>Přesun hmot</t>
  </si>
  <si>
    <t>92</t>
  </si>
  <si>
    <t>998222012</t>
  </si>
  <si>
    <t>Přesun hmot pro tělovýchovné plochy</t>
  </si>
  <si>
    <t>-1232825723</t>
  </si>
  <si>
    <t>PSV</t>
  </si>
  <si>
    <t>Práce a dodávky PSV</t>
  </si>
  <si>
    <t>766</t>
  </si>
  <si>
    <t>Konstrukce truhlářské</t>
  </si>
  <si>
    <t>93</t>
  </si>
  <si>
    <t>766411821R</t>
  </si>
  <si>
    <t>Demontáž truhlářského obložení stěn z prken</t>
  </si>
  <si>
    <t>-1160463792</t>
  </si>
  <si>
    <t>(111,80+72,10)*1,0</t>
  </si>
  <si>
    <t>767</t>
  </si>
  <si>
    <t>Konstrukce zámečnické</t>
  </si>
  <si>
    <t>94</t>
  </si>
  <si>
    <t>7670203R</t>
  </si>
  <si>
    <t>D+M vodorovného vyztužení Jekl 35x35x3mm, žárový pozink</t>
  </si>
  <si>
    <t>1276361219</t>
  </si>
  <si>
    <t>"pohled 1-1" 59,42*3-1,28*2</t>
  </si>
  <si>
    <t>"pohled 2-2" 59,42*3-1,28*3</t>
  </si>
  <si>
    <t>"pohled 3-3" 24,18*3-3,18</t>
  </si>
  <si>
    <t>"pohled 4-4" 24,18*3-1,28*2</t>
  </si>
  <si>
    <t>"pohled 5-5" 24,18*3-1,28*2</t>
  </si>
  <si>
    <t>95</t>
  </si>
  <si>
    <t>7670203.1R</t>
  </si>
  <si>
    <t>D+M vodorovného vyztužení Jekl 60x60x3mm, žárový pozink</t>
  </si>
  <si>
    <t>-436114029</t>
  </si>
  <si>
    <t>"pod basket.koš" 3,0*2*6</t>
  </si>
  <si>
    <t>96</t>
  </si>
  <si>
    <t>7670204R</t>
  </si>
  <si>
    <t>D+M sítě ochranné polypropylenové oka 100 x 100mm tl.3mm, zelená, s osazením na sloupky a ocelové vzpěry vč.upevňovacího materiálu a příslušenství (nerez lanko na uchycení sítí)</t>
  </si>
  <si>
    <t>-1667133180</t>
  </si>
  <si>
    <t>"pohled 1-1" 59,42*1,0</t>
  </si>
  <si>
    <t>"pohled 2-2" 59,42*1,0</t>
  </si>
  <si>
    <t>"pohled 3-3" 24,18*3,0+3,18*3,0</t>
  </si>
  <si>
    <t>"pohled 4-4" 24,18*3,0</t>
  </si>
  <si>
    <t>"pohled 5-5" 24,18*1,0</t>
  </si>
  <si>
    <t>297,64*1,1 'Přepočtené koeficientem množství</t>
  </si>
  <si>
    <t>97</t>
  </si>
  <si>
    <t>7670205R</t>
  </si>
  <si>
    <t>D+M sítě záchytné polypropylenové oka 105 x 105mm tl.4,75mm, tmavě zelená, antivandal s ocelovou vložkou, s osazením na sloupky a ocelové vzpěry vč.upevňovacího materiálu a příslušenství (nerez lanko na uchycení sítí)</t>
  </si>
  <si>
    <t>-776687968</t>
  </si>
  <si>
    <t>"pohled 1-1" 59,42*3,0-1,28*3,0*2</t>
  </si>
  <si>
    <t>"pohled 2-2" 59,42*3,0-1,28*3,0*3</t>
  </si>
  <si>
    <t>"pohled 3-3" 24,18*3,0-3,18*3,0</t>
  </si>
  <si>
    <t>"pohled 4-4" 24,18*3,0-1,28*3,0*2</t>
  </si>
  <si>
    <t>"pohled 5-5" 24,18*3,0-1,28*3,0*2</t>
  </si>
  <si>
    <t>530,04*1,1 'Přepočtené koeficientem množství</t>
  </si>
  <si>
    <t>98</t>
  </si>
  <si>
    <t>7670301R</t>
  </si>
  <si>
    <t>D+M sloupku hrazení z ocelových Jeklů 140x80x4mm, délka 5100mm, žár.pozink</t>
  </si>
  <si>
    <t>1131245555</t>
  </si>
  <si>
    <t>"hrazení 1-1" 20</t>
  </si>
  <si>
    <t>"hrazení 2-2" 22</t>
  </si>
  <si>
    <t>"hrazení 5-5" 8</t>
  </si>
  <si>
    <t>99</t>
  </si>
  <si>
    <t>7670302R</t>
  </si>
  <si>
    <t>D+M sloupku hrazení z ocelových Jeklů 140x80x4mm, délka 7100mm, žár.pozink</t>
  </si>
  <si>
    <t>-2023850833</t>
  </si>
  <si>
    <t>"hrazení 3-3" 9</t>
  </si>
  <si>
    <t>"hrazení 4-4" 8</t>
  </si>
  <si>
    <t>100</t>
  </si>
  <si>
    <t>7670303R</t>
  </si>
  <si>
    <t>D+M sloupku hrazení z ocelových Jeklů 140x80x6mm, délka 5100mm, žár.pozink</t>
  </si>
  <si>
    <t>-49997648</t>
  </si>
  <si>
    <t>101</t>
  </si>
  <si>
    <t>7670304R</t>
  </si>
  <si>
    <t>D+M sloupku hrazení z ocelových Jeklů 140x80x6mm, délka 7100mm, žár.pozink</t>
  </si>
  <si>
    <t>-334236759</t>
  </si>
  <si>
    <t>102</t>
  </si>
  <si>
    <t>767R202R</t>
  </si>
  <si>
    <t>D+M PVC krytek na ocelové sloupky</t>
  </si>
  <si>
    <t>187653200</t>
  </si>
  <si>
    <t>8+4+50+17</t>
  </si>
  <si>
    <t>103</t>
  </si>
  <si>
    <t>998767201</t>
  </si>
  <si>
    <t>Přesun hmot procentní pro zámečnické konstrukce v objektech v do 6 m</t>
  </si>
  <si>
    <t>%</t>
  </si>
  <si>
    <t>921590274</t>
  </si>
  <si>
    <t>776</t>
  </si>
  <si>
    <t>Podlahy povlakové</t>
  </si>
  <si>
    <t>104</t>
  </si>
  <si>
    <t>7761001R</t>
  </si>
  <si>
    <t>D+M sportovního povrchu z umělého trávníku dle PD v.vlasu 32mm, vč.elastické podložky tl.10mm</t>
  </si>
  <si>
    <t>264075900</t>
  </si>
  <si>
    <t>105</t>
  </si>
  <si>
    <t>7762001.1R</t>
  </si>
  <si>
    <t>D+M sportovního povrchu litý polyuretan EPDM tl.13 mm, barva zelená, vč.penetračního nástřiku</t>
  </si>
  <si>
    <t>-293643595</t>
  </si>
  <si>
    <t>106</t>
  </si>
  <si>
    <t>7765003R</t>
  </si>
  <si>
    <t>Dopravné pro sportovní povrch</t>
  </si>
  <si>
    <t>kpl</t>
  </si>
  <si>
    <t>1538243313</t>
  </si>
  <si>
    <t>107</t>
  </si>
  <si>
    <t>7765004R</t>
  </si>
  <si>
    <t>Lajnování pro sportovní povrch fotbal.trávník</t>
  </si>
  <si>
    <t>812777424</t>
  </si>
  <si>
    <t>"bílá" 20,0*3+40,0*2+22,0*2+37,70+0,90*4</t>
  </si>
  <si>
    <t>108</t>
  </si>
  <si>
    <t>7765004.1R</t>
  </si>
  <si>
    <t>Lajnování pro sportovní povrch EPDM</t>
  </si>
  <si>
    <t>612576211</t>
  </si>
  <si>
    <t>"bílá" 14,60*3+16,50*2+4,70*2+5,60*2+24,30*2+12,0+24,0*2</t>
  </si>
  <si>
    <t>"žlutá" 9,0*4+18,0*2</t>
  </si>
  <si>
    <t>"červená" 9,0*2+13,0</t>
  </si>
  <si>
    <t>109</t>
  </si>
  <si>
    <t>998776201</t>
  </si>
  <si>
    <t>Přesun hmot procentní pro podlahy povlakové v objektech v do 6 m</t>
  </si>
  <si>
    <t>-2089111973</t>
  </si>
  <si>
    <t>792</t>
  </si>
  <si>
    <t>Sportovní vybavení</t>
  </si>
  <si>
    <t>110</t>
  </si>
  <si>
    <t>7920201R</t>
  </si>
  <si>
    <t>D+M 2x ocelové sloupky na volejbal, vč sítě, vč.kotvení do pouzder (součást dodávky), kompletní provedení podle tab.PSV ozn.X1-01</t>
  </si>
  <si>
    <t>-902525969</t>
  </si>
  <si>
    <t>111</t>
  </si>
  <si>
    <t>7920203R</t>
  </si>
  <si>
    <t>D+M branka na kopanou vel.3000x2000mm, vč sítě, vč.kotvení do pouzder (součást dodávky), kompletní provedení podle tab.PSV ozn.X3-03</t>
  </si>
  <si>
    <t>474758088</t>
  </si>
  <si>
    <t>112</t>
  </si>
  <si>
    <t>7920204R</t>
  </si>
  <si>
    <t>D+M basketbalová konstrukce vysazení 1,30m, deska, koš, síťka, kompletní provedení podle tab.PSV ozn.X3-02</t>
  </si>
  <si>
    <t>-2123739083</t>
  </si>
  <si>
    <t>113</t>
  </si>
  <si>
    <t>7920205R</t>
  </si>
  <si>
    <t>D+M basketbalová konstrukce bez vysazení, deska, koš, síťka, kompletní provedení podle tab.PSV ozn.X3-02</t>
  </si>
  <si>
    <t>-161191523</t>
  </si>
  <si>
    <t>114</t>
  </si>
  <si>
    <t>792R022R</t>
  </si>
  <si>
    <t xml:space="preserve">Doprava sportovního vybavení </t>
  </si>
  <si>
    <t>868527523</t>
  </si>
  <si>
    <t>115</t>
  </si>
  <si>
    <t>792R025R</t>
  </si>
  <si>
    <t>Závěrečná revize sportoviště</t>
  </si>
  <si>
    <t>1090041408</t>
  </si>
  <si>
    <t>VRN</t>
  </si>
  <si>
    <t>Vedlejší rozpočtové náklady</t>
  </si>
  <si>
    <t>VRN1</t>
  </si>
  <si>
    <t>Průzkumné, geodetické a projektové práce</t>
  </si>
  <si>
    <t>116</t>
  </si>
  <si>
    <t>012002000</t>
  </si>
  <si>
    <t>Geodetické práce - vytýčení objektu a stávajících sítí před zahájením a v průběhu výstavby</t>
  </si>
  <si>
    <t>1024</t>
  </si>
  <si>
    <t>1950869041</t>
  </si>
  <si>
    <t>117</t>
  </si>
  <si>
    <t>012002002</t>
  </si>
  <si>
    <t>Geodetické práce - zaměření a dokumentace skutečného provedení stavby</t>
  </si>
  <si>
    <t>1131898313</t>
  </si>
  <si>
    <t>VRN3</t>
  </si>
  <si>
    <t>Zařízení staveniště</t>
  </si>
  <si>
    <t>118</t>
  </si>
  <si>
    <t>030001000</t>
  </si>
  <si>
    <t>1622243767</t>
  </si>
  <si>
    <t>VRN4</t>
  </si>
  <si>
    <t>Inženýrská činnost</t>
  </si>
  <si>
    <t>119</t>
  </si>
  <si>
    <t>040001000</t>
  </si>
  <si>
    <t>1032772399</t>
  </si>
  <si>
    <t>120</t>
  </si>
  <si>
    <t>043154000</t>
  </si>
  <si>
    <t>Zkoušky hutnicí</t>
  </si>
  <si>
    <t>264845468</t>
  </si>
  <si>
    <t>VRN6</t>
  </si>
  <si>
    <t>Územní vlivy</t>
  </si>
  <si>
    <t>121</t>
  </si>
  <si>
    <t>060001000</t>
  </si>
  <si>
    <t>-264055692</t>
  </si>
  <si>
    <t>VRN9</t>
  </si>
  <si>
    <t>Ostatní náklady</t>
  </si>
  <si>
    <t>122</t>
  </si>
  <si>
    <t>090001000</t>
  </si>
  <si>
    <t>Kompletační činnost</t>
  </si>
  <si>
    <t>1724058629</t>
  </si>
  <si>
    <t>123</t>
  </si>
  <si>
    <t>094002000</t>
  </si>
  <si>
    <t>Ostatní náklady související s výstavbou - vzorkování</t>
  </si>
  <si>
    <t>1135351912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</si>
</sst>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25-001-3-1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Modernizace sportovišť ZŠ a MŠ A. Čermáka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Praha 6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16. 4. 2025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ZŠ a MŠ Antonína Čermáka, Praha 6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Sportovní projekty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F.Pecka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'SO-01 - Multifunkční hřiště'!J30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'SO-01 - Multifunkční hřiště'!P136</f>
        <v>0</v>
      </c>
      <c r="AV95" s="128">
        <f>'SO-01 - Multifunkční hřiště'!J33</f>
        <v>0</v>
      </c>
      <c r="AW95" s="128">
        <f>'SO-01 - Multifunkční hřiště'!J34</f>
        <v>0</v>
      </c>
      <c r="AX95" s="128">
        <f>'SO-01 - Multifunkční hřiště'!J35</f>
        <v>0</v>
      </c>
      <c r="AY95" s="128">
        <f>'SO-01 - Multifunkční hřiště'!J36</f>
        <v>0</v>
      </c>
      <c r="AZ95" s="128">
        <f>'SO-01 - Multifunkční hřiště'!F33</f>
        <v>0</v>
      </c>
      <c r="BA95" s="128">
        <f>'SO-01 - Multifunkční hřiště'!F34</f>
        <v>0</v>
      </c>
      <c r="BB95" s="128">
        <f>'SO-01 - Multifunkční hřiště'!F35</f>
        <v>0</v>
      </c>
      <c r="BC95" s="128">
        <f>'SO-01 - Multifunkční hřiště'!F36</f>
        <v>0</v>
      </c>
      <c r="BD95" s="130">
        <f>'SO-01 - Multifunkční hřiště'!F37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vmedzsUB8u+Nf6G7kSR998aHDaS2uISZLJACL07iiot/TRt0ZBs1kZRN9wyYddgK5jNd7vOu9JsJIhu2bpi6nA==" hashValue="QQEPZHSkpUHTomSz6wI3WSTJRyxll4FysVuTxqTVDBy8gIVFmftLerM18d0HwsdodSzm3fPamLfREh7ypMGrb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-01 - Multifunkční hřiště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86</v>
      </c>
    </row>
    <row r="4" s="1" customFormat="1" ht="24.96" customHeight="1">
      <c r="B4" s="20"/>
      <c r="D4" s="134" t="s">
        <v>87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Modernizace sportovišť ZŠ a MŠ A. Čermáka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16. 4. 2025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26</v>
      </c>
      <c r="F15" s="38"/>
      <c r="G15" s="38"/>
      <c r="H15" s="38"/>
      <c r="I15" s="136" t="s">
        <v>27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28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30</v>
      </c>
      <c r="E20" s="38"/>
      <c r="F20" s="38"/>
      <c r="G20" s="38"/>
      <c r="H20" s="38"/>
      <c r="I20" s="136" t="s">
        <v>25</v>
      </c>
      <c r="J20" s="139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">
        <v>31</v>
      </c>
      <c r="F21" s="38"/>
      <c r="G21" s="38"/>
      <c r="H21" s="38"/>
      <c r="I21" s="136" t="s">
        <v>27</v>
      </c>
      <c r="J21" s="139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33</v>
      </c>
      <c r="E23" s="38"/>
      <c r="F23" s="38"/>
      <c r="G23" s="38"/>
      <c r="H23" s="38"/>
      <c r="I23" s="136" t="s">
        <v>25</v>
      </c>
      <c r="J23" s="139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">
        <v>34</v>
      </c>
      <c r="F24" s="38"/>
      <c r="G24" s="38"/>
      <c r="H24" s="38"/>
      <c r="I24" s="136" t="s">
        <v>27</v>
      </c>
      <c r="J24" s="139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36</v>
      </c>
      <c r="E30" s="38"/>
      <c r="F30" s="38"/>
      <c r="G30" s="38"/>
      <c r="H30" s="38"/>
      <c r="I30" s="38"/>
      <c r="J30" s="147">
        <f>ROUND(J136,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38</v>
      </c>
      <c r="G32" s="38"/>
      <c r="H32" s="38"/>
      <c r="I32" s="148" t="s">
        <v>37</v>
      </c>
      <c r="J32" s="148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40</v>
      </c>
      <c r="E33" s="136" t="s">
        <v>41</v>
      </c>
      <c r="F33" s="150">
        <f>ROUND((SUM(BE136:BE471)),  2)</f>
        <v>0</v>
      </c>
      <c r="G33" s="38"/>
      <c r="H33" s="38"/>
      <c r="I33" s="151">
        <v>0.20999999999999999</v>
      </c>
      <c r="J33" s="150">
        <f>ROUND(((SUM(BE136:BE471))*I33),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42</v>
      </c>
      <c r="F34" s="150">
        <f>ROUND((SUM(BF136:BF471)),  2)</f>
        <v>0</v>
      </c>
      <c r="G34" s="38"/>
      <c r="H34" s="38"/>
      <c r="I34" s="151">
        <v>0.12</v>
      </c>
      <c r="J34" s="150">
        <f>ROUND(((SUM(BF136:BF471))*I34),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43</v>
      </c>
      <c r="F35" s="150">
        <f>ROUND((SUM(BG136:BG471)),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44</v>
      </c>
      <c r="F36" s="150">
        <f>ROUND((SUM(BH136:BH471)),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45</v>
      </c>
      <c r="F37" s="150">
        <f>ROUND((SUM(BI136:BI471)),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49</v>
      </c>
      <c r="E50" s="160"/>
      <c r="F50" s="160"/>
      <c r="G50" s="159" t="s">
        <v>50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51</v>
      </c>
      <c r="E61" s="162"/>
      <c r="F61" s="163" t="s">
        <v>52</v>
      </c>
      <c r="G61" s="161" t="s">
        <v>51</v>
      </c>
      <c r="H61" s="162"/>
      <c r="I61" s="162"/>
      <c r="J61" s="164" t="s">
        <v>52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53</v>
      </c>
      <c r="E65" s="165"/>
      <c r="F65" s="165"/>
      <c r="G65" s="159" t="s">
        <v>54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51</v>
      </c>
      <c r="E76" s="162"/>
      <c r="F76" s="163" t="s">
        <v>52</v>
      </c>
      <c r="G76" s="161" t="s">
        <v>51</v>
      </c>
      <c r="H76" s="162"/>
      <c r="I76" s="162"/>
      <c r="J76" s="164" t="s">
        <v>52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Modernizace sportovišť ZŠ a MŠ A. Čermáka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SO-01 - Multifunkční hřiště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Praha 6</v>
      </c>
      <c r="G89" s="40"/>
      <c r="H89" s="40"/>
      <c r="I89" s="32" t="s">
        <v>22</v>
      </c>
      <c r="J89" s="79" t="str">
        <f>IF(J12="","",J12)</f>
        <v>16. 4. 2025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ZŠ a MŠ Antonína Čermáka, Praha 6</v>
      </c>
      <c r="G91" s="40"/>
      <c r="H91" s="40"/>
      <c r="I91" s="32" t="s">
        <v>30</v>
      </c>
      <c r="J91" s="36" t="str">
        <f>E21</f>
        <v>Sportovní projekty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F.Pecka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91</v>
      </c>
      <c r="D94" s="172"/>
      <c r="E94" s="172"/>
      <c r="F94" s="172"/>
      <c r="G94" s="172"/>
      <c r="H94" s="172"/>
      <c r="I94" s="172"/>
      <c r="J94" s="173" t="s">
        <v>92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93</v>
      </c>
      <c r="D96" s="40"/>
      <c r="E96" s="40"/>
      <c r="F96" s="40"/>
      <c r="G96" s="40"/>
      <c r="H96" s="40"/>
      <c r="I96" s="40"/>
      <c r="J96" s="110">
        <f>J136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94</v>
      </c>
    </row>
    <row r="97" s="9" customFormat="1" ht="24.96" customHeight="1">
      <c r="A97" s="9"/>
      <c r="B97" s="175"/>
      <c r="C97" s="176"/>
      <c r="D97" s="177" t="s">
        <v>95</v>
      </c>
      <c r="E97" s="178"/>
      <c r="F97" s="178"/>
      <c r="G97" s="178"/>
      <c r="H97" s="178"/>
      <c r="I97" s="178"/>
      <c r="J97" s="179">
        <f>J137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96</v>
      </c>
      <c r="E98" s="184"/>
      <c r="F98" s="184"/>
      <c r="G98" s="184"/>
      <c r="H98" s="184"/>
      <c r="I98" s="184"/>
      <c r="J98" s="185">
        <f>J138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97</v>
      </c>
      <c r="E99" s="184"/>
      <c r="F99" s="184"/>
      <c r="G99" s="184"/>
      <c r="H99" s="184"/>
      <c r="I99" s="184"/>
      <c r="J99" s="185">
        <f>J249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98</v>
      </c>
      <c r="E100" s="184"/>
      <c r="F100" s="184"/>
      <c r="G100" s="184"/>
      <c r="H100" s="184"/>
      <c r="I100" s="184"/>
      <c r="J100" s="185">
        <f>J284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99</v>
      </c>
      <c r="E101" s="184"/>
      <c r="F101" s="184"/>
      <c r="G101" s="184"/>
      <c r="H101" s="184"/>
      <c r="I101" s="184"/>
      <c r="J101" s="185">
        <f>J310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100</v>
      </c>
      <c r="E102" s="184"/>
      <c r="F102" s="184"/>
      <c r="G102" s="184"/>
      <c r="H102" s="184"/>
      <c r="I102" s="184"/>
      <c r="J102" s="185">
        <f>J323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1"/>
      <c r="C103" s="182"/>
      <c r="D103" s="183" t="s">
        <v>101</v>
      </c>
      <c r="E103" s="184"/>
      <c r="F103" s="184"/>
      <c r="G103" s="184"/>
      <c r="H103" s="184"/>
      <c r="I103" s="184"/>
      <c r="J103" s="185">
        <f>J334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1"/>
      <c r="C104" s="182"/>
      <c r="D104" s="183" t="s">
        <v>102</v>
      </c>
      <c r="E104" s="184"/>
      <c r="F104" s="184"/>
      <c r="G104" s="184"/>
      <c r="H104" s="184"/>
      <c r="I104" s="184"/>
      <c r="J104" s="185">
        <f>J371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1"/>
      <c r="C105" s="182"/>
      <c r="D105" s="183" t="s">
        <v>103</v>
      </c>
      <c r="E105" s="184"/>
      <c r="F105" s="184"/>
      <c r="G105" s="184"/>
      <c r="H105" s="184"/>
      <c r="I105" s="184"/>
      <c r="J105" s="185">
        <f>J389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5"/>
      <c r="C106" s="176"/>
      <c r="D106" s="177" t="s">
        <v>104</v>
      </c>
      <c r="E106" s="178"/>
      <c r="F106" s="178"/>
      <c r="G106" s="178"/>
      <c r="H106" s="178"/>
      <c r="I106" s="178"/>
      <c r="J106" s="179">
        <f>J391</f>
        <v>0</v>
      </c>
      <c r="K106" s="176"/>
      <c r="L106" s="18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1"/>
      <c r="C107" s="182"/>
      <c r="D107" s="183" t="s">
        <v>105</v>
      </c>
      <c r="E107" s="184"/>
      <c r="F107" s="184"/>
      <c r="G107" s="184"/>
      <c r="H107" s="184"/>
      <c r="I107" s="184"/>
      <c r="J107" s="185">
        <f>J392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1"/>
      <c r="C108" s="182"/>
      <c r="D108" s="183" t="s">
        <v>106</v>
      </c>
      <c r="E108" s="184"/>
      <c r="F108" s="184"/>
      <c r="G108" s="184"/>
      <c r="H108" s="184"/>
      <c r="I108" s="184"/>
      <c r="J108" s="185">
        <f>J395</f>
        <v>0</v>
      </c>
      <c r="K108" s="182"/>
      <c r="L108" s="18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1"/>
      <c r="C109" s="182"/>
      <c r="D109" s="183" t="s">
        <v>107</v>
      </c>
      <c r="E109" s="184"/>
      <c r="F109" s="184"/>
      <c r="G109" s="184"/>
      <c r="H109" s="184"/>
      <c r="I109" s="184"/>
      <c r="J109" s="185">
        <f>J437</f>
        <v>0</v>
      </c>
      <c r="K109" s="182"/>
      <c r="L109" s="18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1"/>
      <c r="C110" s="182"/>
      <c r="D110" s="183" t="s">
        <v>108</v>
      </c>
      <c r="E110" s="184"/>
      <c r="F110" s="184"/>
      <c r="G110" s="184"/>
      <c r="H110" s="184"/>
      <c r="I110" s="184"/>
      <c r="J110" s="185">
        <f>J451</f>
        <v>0</v>
      </c>
      <c r="K110" s="182"/>
      <c r="L110" s="18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75"/>
      <c r="C111" s="176"/>
      <c r="D111" s="177" t="s">
        <v>109</v>
      </c>
      <c r="E111" s="178"/>
      <c r="F111" s="178"/>
      <c r="G111" s="178"/>
      <c r="H111" s="178"/>
      <c r="I111" s="178"/>
      <c r="J111" s="179">
        <f>J458</f>
        <v>0</v>
      </c>
      <c r="K111" s="176"/>
      <c r="L111" s="180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81"/>
      <c r="C112" s="182"/>
      <c r="D112" s="183" t="s">
        <v>110</v>
      </c>
      <c r="E112" s="184"/>
      <c r="F112" s="184"/>
      <c r="G112" s="184"/>
      <c r="H112" s="184"/>
      <c r="I112" s="184"/>
      <c r="J112" s="185">
        <f>J459</f>
        <v>0</v>
      </c>
      <c r="K112" s="182"/>
      <c r="L112" s="18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1"/>
      <c r="C113" s="182"/>
      <c r="D113" s="183" t="s">
        <v>111</v>
      </c>
      <c r="E113" s="184"/>
      <c r="F113" s="184"/>
      <c r="G113" s="184"/>
      <c r="H113" s="184"/>
      <c r="I113" s="184"/>
      <c r="J113" s="185">
        <f>J462</f>
        <v>0</v>
      </c>
      <c r="K113" s="182"/>
      <c r="L113" s="18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1"/>
      <c r="C114" s="182"/>
      <c r="D114" s="183" t="s">
        <v>112</v>
      </c>
      <c r="E114" s="184"/>
      <c r="F114" s="184"/>
      <c r="G114" s="184"/>
      <c r="H114" s="184"/>
      <c r="I114" s="184"/>
      <c r="J114" s="185">
        <f>J464</f>
        <v>0</v>
      </c>
      <c r="K114" s="182"/>
      <c r="L114" s="18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1"/>
      <c r="C115" s="182"/>
      <c r="D115" s="183" t="s">
        <v>113</v>
      </c>
      <c r="E115" s="184"/>
      <c r="F115" s="184"/>
      <c r="G115" s="184"/>
      <c r="H115" s="184"/>
      <c r="I115" s="184"/>
      <c r="J115" s="185">
        <f>J467</f>
        <v>0</v>
      </c>
      <c r="K115" s="182"/>
      <c r="L115" s="186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1"/>
      <c r="C116" s="182"/>
      <c r="D116" s="183" t="s">
        <v>114</v>
      </c>
      <c r="E116" s="184"/>
      <c r="F116" s="184"/>
      <c r="G116" s="184"/>
      <c r="H116" s="184"/>
      <c r="I116" s="184"/>
      <c r="J116" s="185">
        <f>J469</f>
        <v>0</v>
      </c>
      <c r="K116" s="182"/>
      <c r="L116" s="186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2" customFormat="1" ht="21.84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66"/>
      <c r="C118" s="67"/>
      <c r="D118" s="67"/>
      <c r="E118" s="67"/>
      <c r="F118" s="67"/>
      <c r="G118" s="67"/>
      <c r="H118" s="67"/>
      <c r="I118" s="67"/>
      <c r="J118" s="67"/>
      <c r="K118" s="67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22" s="2" customFormat="1" ht="6.96" customHeight="1">
      <c r="A122" s="38"/>
      <c r="B122" s="68"/>
      <c r="C122" s="69"/>
      <c r="D122" s="69"/>
      <c r="E122" s="69"/>
      <c r="F122" s="69"/>
      <c r="G122" s="69"/>
      <c r="H122" s="69"/>
      <c r="I122" s="69"/>
      <c r="J122" s="69"/>
      <c r="K122" s="69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4.96" customHeight="1">
      <c r="A123" s="38"/>
      <c r="B123" s="39"/>
      <c r="C123" s="23" t="s">
        <v>115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16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5" customHeight="1">
      <c r="A126" s="38"/>
      <c r="B126" s="39"/>
      <c r="C126" s="40"/>
      <c r="D126" s="40"/>
      <c r="E126" s="170" t="str">
        <f>E7</f>
        <v>Modernizace sportovišť ZŠ a MŠ A. Čermáka</v>
      </c>
      <c r="F126" s="32"/>
      <c r="G126" s="32"/>
      <c r="H126" s="32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88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6.5" customHeight="1">
      <c r="A128" s="38"/>
      <c r="B128" s="39"/>
      <c r="C128" s="40"/>
      <c r="D128" s="40"/>
      <c r="E128" s="76" t="str">
        <f>E9</f>
        <v>SO-01 - Multifunkční hřiště</v>
      </c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20</v>
      </c>
      <c r="D130" s="40"/>
      <c r="E130" s="40"/>
      <c r="F130" s="27" t="str">
        <f>F12</f>
        <v>Praha 6</v>
      </c>
      <c r="G130" s="40"/>
      <c r="H130" s="40"/>
      <c r="I130" s="32" t="s">
        <v>22</v>
      </c>
      <c r="J130" s="79" t="str">
        <f>IF(J12="","",J12)</f>
        <v>16. 4. 2025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25.65" customHeight="1">
      <c r="A132" s="38"/>
      <c r="B132" s="39"/>
      <c r="C132" s="32" t="s">
        <v>24</v>
      </c>
      <c r="D132" s="40"/>
      <c r="E132" s="40"/>
      <c r="F132" s="27" t="str">
        <f>E15</f>
        <v>ZŠ a MŠ Antonína Čermáka, Praha 6</v>
      </c>
      <c r="G132" s="40"/>
      <c r="H132" s="40"/>
      <c r="I132" s="32" t="s">
        <v>30</v>
      </c>
      <c r="J132" s="36" t="str">
        <f>E21</f>
        <v>Sportovní projekty s.r.o.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15" customHeight="1">
      <c r="A133" s="38"/>
      <c r="B133" s="39"/>
      <c r="C133" s="32" t="s">
        <v>28</v>
      </c>
      <c r="D133" s="40"/>
      <c r="E133" s="40"/>
      <c r="F133" s="27" t="str">
        <f>IF(E18="","",E18)</f>
        <v>Vyplň údaj</v>
      </c>
      <c r="G133" s="40"/>
      <c r="H133" s="40"/>
      <c r="I133" s="32" t="s">
        <v>33</v>
      </c>
      <c r="J133" s="36" t="str">
        <f>E24</f>
        <v>F.Pecka</v>
      </c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0.32" customHeight="1">
      <c r="A134" s="38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11" customFormat="1" ht="29.28" customHeight="1">
      <c r="A135" s="187"/>
      <c r="B135" s="188"/>
      <c r="C135" s="189" t="s">
        <v>116</v>
      </c>
      <c r="D135" s="190" t="s">
        <v>61</v>
      </c>
      <c r="E135" s="190" t="s">
        <v>57</v>
      </c>
      <c r="F135" s="190" t="s">
        <v>58</v>
      </c>
      <c r="G135" s="190" t="s">
        <v>117</v>
      </c>
      <c r="H135" s="190" t="s">
        <v>118</v>
      </c>
      <c r="I135" s="190" t="s">
        <v>119</v>
      </c>
      <c r="J135" s="191" t="s">
        <v>92</v>
      </c>
      <c r="K135" s="192" t="s">
        <v>120</v>
      </c>
      <c r="L135" s="193"/>
      <c r="M135" s="100" t="s">
        <v>1</v>
      </c>
      <c r="N135" s="101" t="s">
        <v>40</v>
      </c>
      <c r="O135" s="101" t="s">
        <v>121</v>
      </c>
      <c r="P135" s="101" t="s">
        <v>122</v>
      </c>
      <c r="Q135" s="101" t="s">
        <v>123</v>
      </c>
      <c r="R135" s="101" t="s">
        <v>124</v>
      </c>
      <c r="S135" s="101" t="s">
        <v>125</v>
      </c>
      <c r="T135" s="102" t="s">
        <v>126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</row>
    <row r="136" s="2" customFormat="1" ht="22.8" customHeight="1">
      <c r="A136" s="38"/>
      <c r="B136" s="39"/>
      <c r="C136" s="107" t="s">
        <v>127</v>
      </c>
      <c r="D136" s="40"/>
      <c r="E136" s="40"/>
      <c r="F136" s="40"/>
      <c r="G136" s="40"/>
      <c r="H136" s="40"/>
      <c r="I136" s="40"/>
      <c r="J136" s="194">
        <f>BK136</f>
        <v>0</v>
      </c>
      <c r="K136" s="40"/>
      <c r="L136" s="44"/>
      <c r="M136" s="103"/>
      <c r="N136" s="195"/>
      <c r="O136" s="104"/>
      <c r="P136" s="196">
        <f>P137+P391+P458</f>
        <v>0</v>
      </c>
      <c r="Q136" s="104"/>
      <c r="R136" s="196">
        <f>R137+R391+R458</f>
        <v>1769.8242640500002</v>
      </c>
      <c r="S136" s="104"/>
      <c r="T136" s="197">
        <f>T137+T391+T458</f>
        <v>1325.2919379999999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75</v>
      </c>
      <c r="AU136" s="17" t="s">
        <v>94</v>
      </c>
      <c r="BK136" s="198">
        <f>BK137+BK391+BK458</f>
        <v>0</v>
      </c>
    </row>
    <row r="137" s="12" customFormat="1" ht="25.92" customHeight="1">
      <c r="A137" s="12"/>
      <c r="B137" s="199"/>
      <c r="C137" s="200"/>
      <c r="D137" s="201" t="s">
        <v>75</v>
      </c>
      <c r="E137" s="202" t="s">
        <v>128</v>
      </c>
      <c r="F137" s="202" t="s">
        <v>129</v>
      </c>
      <c r="G137" s="200"/>
      <c r="H137" s="200"/>
      <c r="I137" s="203"/>
      <c r="J137" s="204">
        <f>BK137</f>
        <v>0</v>
      </c>
      <c r="K137" s="200"/>
      <c r="L137" s="205"/>
      <c r="M137" s="206"/>
      <c r="N137" s="207"/>
      <c r="O137" s="207"/>
      <c r="P137" s="208">
        <f>P138+P249+P284+P310+P323+P334+P371+P389</f>
        <v>0</v>
      </c>
      <c r="Q137" s="207"/>
      <c r="R137" s="208">
        <f>R138+R249+R284+R310+R323+R334+R371+R389</f>
        <v>1769.8242640500002</v>
      </c>
      <c r="S137" s="207"/>
      <c r="T137" s="209">
        <f>T138+T249+T284+T310+T323+T334+T371+T389</f>
        <v>1323.272716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0" t="s">
        <v>84</v>
      </c>
      <c r="AT137" s="211" t="s">
        <v>75</v>
      </c>
      <c r="AU137" s="211" t="s">
        <v>76</v>
      </c>
      <c r="AY137" s="210" t="s">
        <v>130</v>
      </c>
      <c r="BK137" s="212">
        <f>BK138+BK249+BK284+BK310+BK323+BK334+BK371+BK389</f>
        <v>0</v>
      </c>
    </row>
    <row r="138" s="12" customFormat="1" ht="22.8" customHeight="1">
      <c r="A138" s="12"/>
      <c r="B138" s="199"/>
      <c r="C138" s="200"/>
      <c r="D138" s="201" t="s">
        <v>75</v>
      </c>
      <c r="E138" s="213" t="s">
        <v>84</v>
      </c>
      <c r="F138" s="213" t="s">
        <v>131</v>
      </c>
      <c r="G138" s="200"/>
      <c r="H138" s="200"/>
      <c r="I138" s="203"/>
      <c r="J138" s="214">
        <f>BK138</f>
        <v>0</v>
      </c>
      <c r="K138" s="200"/>
      <c r="L138" s="205"/>
      <c r="M138" s="206"/>
      <c r="N138" s="207"/>
      <c r="O138" s="207"/>
      <c r="P138" s="208">
        <f>SUM(P139:P248)</f>
        <v>0</v>
      </c>
      <c r="Q138" s="207"/>
      <c r="R138" s="208">
        <f>SUM(R139:R248)</f>
        <v>3.930752</v>
      </c>
      <c r="S138" s="207"/>
      <c r="T138" s="209">
        <f>SUM(T139:T248)</f>
        <v>1241.4970000000001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0" t="s">
        <v>84</v>
      </c>
      <c r="AT138" s="211" t="s">
        <v>75</v>
      </c>
      <c r="AU138" s="211" t="s">
        <v>84</v>
      </c>
      <c r="AY138" s="210" t="s">
        <v>130</v>
      </c>
      <c r="BK138" s="212">
        <f>SUM(BK139:BK248)</f>
        <v>0</v>
      </c>
    </row>
    <row r="139" s="2" customFormat="1" ht="21.75" customHeight="1">
      <c r="A139" s="38"/>
      <c r="B139" s="39"/>
      <c r="C139" s="215" t="s">
        <v>84</v>
      </c>
      <c r="D139" s="215" t="s">
        <v>132</v>
      </c>
      <c r="E139" s="216" t="s">
        <v>133</v>
      </c>
      <c r="F139" s="217" t="s">
        <v>134</v>
      </c>
      <c r="G139" s="218" t="s">
        <v>135</v>
      </c>
      <c r="H139" s="219">
        <v>1401</v>
      </c>
      <c r="I139" s="220"/>
      <c r="J139" s="221">
        <f>ROUND(I139*H139,2)</f>
        <v>0</v>
      </c>
      <c r="K139" s="222"/>
      <c r="L139" s="44"/>
      <c r="M139" s="223" t="s">
        <v>1</v>
      </c>
      <c r="N139" s="224" t="s">
        <v>41</v>
      </c>
      <c r="O139" s="91"/>
      <c r="P139" s="225">
        <f>O139*H139</f>
        <v>0</v>
      </c>
      <c r="Q139" s="225">
        <v>0</v>
      </c>
      <c r="R139" s="225">
        <f>Q139*H139</f>
        <v>0</v>
      </c>
      <c r="S139" s="225">
        <v>0.014999999999999999</v>
      </c>
      <c r="T139" s="226">
        <f>S139*H139</f>
        <v>21.015000000000001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7" t="s">
        <v>136</v>
      </c>
      <c r="AT139" s="227" t="s">
        <v>132</v>
      </c>
      <c r="AU139" s="227" t="s">
        <v>86</v>
      </c>
      <c r="AY139" s="17" t="s">
        <v>130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7" t="s">
        <v>84</v>
      </c>
      <c r="BK139" s="228">
        <f>ROUND(I139*H139,2)</f>
        <v>0</v>
      </c>
      <c r="BL139" s="17" t="s">
        <v>136</v>
      </c>
      <c r="BM139" s="227" t="s">
        <v>137</v>
      </c>
    </row>
    <row r="140" s="13" customFormat="1">
      <c r="A140" s="13"/>
      <c r="B140" s="229"/>
      <c r="C140" s="230"/>
      <c r="D140" s="231" t="s">
        <v>138</v>
      </c>
      <c r="E140" s="232" t="s">
        <v>1</v>
      </c>
      <c r="F140" s="233" t="s">
        <v>139</v>
      </c>
      <c r="G140" s="230"/>
      <c r="H140" s="234">
        <v>1401</v>
      </c>
      <c r="I140" s="235"/>
      <c r="J140" s="230"/>
      <c r="K140" s="230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138</v>
      </c>
      <c r="AU140" s="240" t="s">
        <v>86</v>
      </c>
      <c r="AV140" s="13" t="s">
        <v>86</v>
      </c>
      <c r="AW140" s="13" t="s">
        <v>32</v>
      </c>
      <c r="AX140" s="13" t="s">
        <v>84</v>
      </c>
      <c r="AY140" s="240" t="s">
        <v>130</v>
      </c>
    </row>
    <row r="141" s="2" customFormat="1" ht="24.15" customHeight="1">
      <c r="A141" s="38"/>
      <c r="B141" s="39"/>
      <c r="C141" s="215" t="s">
        <v>86</v>
      </c>
      <c r="D141" s="215" t="s">
        <v>132</v>
      </c>
      <c r="E141" s="216" t="s">
        <v>140</v>
      </c>
      <c r="F141" s="217" t="s">
        <v>141</v>
      </c>
      <c r="G141" s="218" t="s">
        <v>135</v>
      </c>
      <c r="H141" s="219">
        <v>1401</v>
      </c>
      <c r="I141" s="220"/>
      <c r="J141" s="221">
        <f>ROUND(I141*H141,2)</f>
        <v>0</v>
      </c>
      <c r="K141" s="222"/>
      <c r="L141" s="44"/>
      <c r="M141" s="223" t="s">
        <v>1</v>
      </c>
      <c r="N141" s="224" t="s">
        <v>41</v>
      </c>
      <c r="O141" s="91"/>
      <c r="P141" s="225">
        <f>O141*H141</f>
        <v>0</v>
      </c>
      <c r="Q141" s="225">
        <v>0</v>
      </c>
      <c r="R141" s="225">
        <f>Q141*H141</f>
        <v>0</v>
      </c>
      <c r="S141" s="225">
        <v>0.029999999999999999</v>
      </c>
      <c r="T141" s="226">
        <f>S141*H141</f>
        <v>42.030000000000001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7" t="s">
        <v>136</v>
      </c>
      <c r="AT141" s="227" t="s">
        <v>132</v>
      </c>
      <c r="AU141" s="227" t="s">
        <v>86</v>
      </c>
      <c r="AY141" s="17" t="s">
        <v>130</v>
      </c>
      <c r="BE141" s="228">
        <f>IF(N141="základní",J141,0)</f>
        <v>0</v>
      </c>
      <c r="BF141" s="228">
        <f>IF(N141="snížená",J141,0)</f>
        <v>0</v>
      </c>
      <c r="BG141" s="228">
        <f>IF(N141="zákl. přenesená",J141,0)</f>
        <v>0</v>
      </c>
      <c r="BH141" s="228">
        <f>IF(N141="sníž. přenesená",J141,0)</f>
        <v>0</v>
      </c>
      <c r="BI141" s="228">
        <f>IF(N141="nulová",J141,0)</f>
        <v>0</v>
      </c>
      <c r="BJ141" s="17" t="s">
        <v>84</v>
      </c>
      <c r="BK141" s="228">
        <f>ROUND(I141*H141,2)</f>
        <v>0</v>
      </c>
      <c r="BL141" s="17" t="s">
        <v>136</v>
      </c>
      <c r="BM141" s="227" t="s">
        <v>142</v>
      </c>
    </row>
    <row r="142" s="13" customFormat="1">
      <c r="A142" s="13"/>
      <c r="B142" s="229"/>
      <c r="C142" s="230"/>
      <c r="D142" s="231" t="s">
        <v>138</v>
      </c>
      <c r="E142" s="232" t="s">
        <v>1</v>
      </c>
      <c r="F142" s="233" t="s">
        <v>143</v>
      </c>
      <c r="G142" s="230"/>
      <c r="H142" s="234">
        <v>1401</v>
      </c>
      <c r="I142" s="235"/>
      <c r="J142" s="230"/>
      <c r="K142" s="230"/>
      <c r="L142" s="236"/>
      <c r="M142" s="237"/>
      <c r="N142" s="238"/>
      <c r="O142" s="238"/>
      <c r="P142" s="238"/>
      <c r="Q142" s="238"/>
      <c r="R142" s="238"/>
      <c r="S142" s="238"/>
      <c r="T142" s="23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0" t="s">
        <v>138</v>
      </c>
      <c r="AU142" s="240" t="s">
        <v>86</v>
      </c>
      <c r="AV142" s="13" t="s">
        <v>86</v>
      </c>
      <c r="AW142" s="13" t="s">
        <v>32</v>
      </c>
      <c r="AX142" s="13" t="s">
        <v>84</v>
      </c>
      <c r="AY142" s="240" t="s">
        <v>130</v>
      </c>
    </row>
    <row r="143" s="2" customFormat="1" ht="24.15" customHeight="1">
      <c r="A143" s="38"/>
      <c r="B143" s="39"/>
      <c r="C143" s="215" t="s">
        <v>144</v>
      </c>
      <c r="D143" s="215" t="s">
        <v>132</v>
      </c>
      <c r="E143" s="216" t="s">
        <v>145</v>
      </c>
      <c r="F143" s="217" t="s">
        <v>146</v>
      </c>
      <c r="G143" s="218" t="s">
        <v>135</v>
      </c>
      <c r="H143" s="219">
        <v>8.5999999999999996</v>
      </c>
      <c r="I143" s="220"/>
      <c r="J143" s="221">
        <f>ROUND(I143*H143,2)</f>
        <v>0</v>
      </c>
      <c r="K143" s="222"/>
      <c r="L143" s="44"/>
      <c r="M143" s="223" t="s">
        <v>1</v>
      </c>
      <c r="N143" s="224" t="s">
        <v>41</v>
      </c>
      <c r="O143" s="91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7" t="s">
        <v>136</v>
      </c>
      <c r="AT143" s="227" t="s">
        <v>132</v>
      </c>
      <c r="AU143" s="227" t="s">
        <v>86</v>
      </c>
      <c r="AY143" s="17" t="s">
        <v>130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7" t="s">
        <v>84</v>
      </c>
      <c r="BK143" s="228">
        <f>ROUND(I143*H143,2)</f>
        <v>0</v>
      </c>
      <c r="BL143" s="17" t="s">
        <v>136</v>
      </c>
      <c r="BM143" s="227" t="s">
        <v>147</v>
      </c>
    </row>
    <row r="144" s="13" customFormat="1">
      <c r="A144" s="13"/>
      <c r="B144" s="229"/>
      <c r="C144" s="230"/>
      <c r="D144" s="231" t="s">
        <v>138</v>
      </c>
      <c r="E144" s="232" t="s">
        <v>1</v>
      </c>
      <c r="F144" s="233" t="s">
        <v>148</v>
      </c>
      <c r="G144" s="230"/>
      <c r="H144" s="234">
        <v>8.5999999999999996</v>
      </c>
      <c r="I144" s="235"/>
      <c r="J144" s="230"/>
      <c r="K144" s="230"/>
      <c r="L144" s="236"/>
      <c r="M144" s="237"/>
      <c r="N144" s="238"/>
      <c r="O144" s="238"/>
      <c r="P144" s="238"/>
      <c r="Q144" s="238"/>
      <c r="R144" s="238"/>
      <c r="S144" s="238"/>
      <c r="T144" s="23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0" t="s">
        <v>138</v>
      </c>
      <c r="AU144" s="240" t="s">
        <v>86</v>
      </c>
      <c r="AV144" s="13" t="s">
        <v>86</v>
      </c>
      <c r="AW144" s="13" t="s">
        <v>32</v>
      </c>
      <c r="AX144" s="13" t="s">
        <v>84</v>
      </c>
      <c r="AY144" s="240" t="s">
        <v>130</v>
      </c>
    </row>
    <row r="145" s="2" customFormat="1" ht="24.15" customHeight="1">
      <c r="A145" s="38"/>
      <c r="B145" s="39"/>
      <c r="C145" s="215" t="s">
        <v>136</v>
      </c>
      <c r="D145" s="215" t="s">
        <v>132</v>
      </c>
      <c r="E145" s="216" t="s">
        <v>149</v>
      </c>
      <c r="F145" s="217" t="s">
        <v>150</v>
      </c>
      <c r="G145" s="218" t="s">
        <v>135</v>
      </c>
      <c r="H145" s="219">
        <v>23.300000000000001</v>
      </c>
      <c r="I145" s="220"/>
      <c r="J145" s="221">
        <f>ROUND(I145*H145,2)</f>
        <v>0</v>
      </c>
      <c r="K145" s="222"/>
      <c r="L145" s="44"/>
      <c r="M145" s="223" t="s">
        <v>1</v>
      </c>
      <c r="N145" s="224" t="s">
        <v>41</v>
      </c>
      <c r="O145" s="91"/>
      <c r="P145" s="225">
        <f>O145*H145</f>
        <v>0</v>
      </c>
      <c r="Q145" s="225">
        <v>0</v>
      </c>
      <c r="R145" s="225">
        <f>Q145*H145</f>
        <v>0</v>
      </c>
      <c r="S145" s="225">
        <v>0.26000000000000001</v>
      </c>
      <c r="T145" s="226">
        <f>S145*H145</f>
        <v>6.0580000000000007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7" t="s">
        <v>136</v>
      </c>
      <c r="AT145" s="227" t="s">
        <v>132</v>
      </c>
      <c r="AU145" s="227" t="s">
        <v>86</v>
      </c>
      <c r="AY145" s="17" t="s">
        <v>130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17" t="s">
        <v>84</v>
      </c>
      <c r="BK145" s="228">
        <f>ROUND(I145*H145,2)</f>
        <v>0</v>
      </c>
      <c r="BL145" s="17" t="s">
        <v>136</v>
      </c>
      <c r="BM145" s="227" t="s">
        <v>151</v>
      </c>
    </row>
    <row r="146" s="13" customFormat="1">
      <c r="A146" s="13"/>
      <c r="B146" s="229"/>
      <c r="C146" s="230"/>
      <c r="D146" s="231" t="s">
        <v>138</v>
      </c>
      <c r="E146" s="232" t="s">
        <v>1</v>
      </c>
      <c r="F146" s="233" t="s">
        <v>152</v>
      </c>
      <c r="G146" s="230"/>
      <c r="H146" s="234">
        <v>23.300000000000001</v>
      </c>
      <c r="I146" s="235"/>
      <c r="J146" s="230"/>
      <c r="K146" s="230"/>
      <c r="L146" s="236"/>
      <c r="M146" s="237"/>
      <c r="N146" s="238"/>
      <c r="O146" s="238"/>
      <c r="P146" s="238"/>
      <c r="Q146" s="238"/>
      <c r="R146" s="238"/>
      <c r="S146" s="238"/>
      <c r="T146" s="23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0" t="s">
        <v>138</v>
      </c>
      <c r="AU146" s="240" t="s">
        <v>86</v>
      </c>
      <c r="AV146" s="13" t="s">
        <v>86</v>
      </c>
      <c r="AW146" s="13" t="s">
        <v>32</v>
      </c>
      <c r="AX146" s="13" t="s">
        <v>84</v>
      </c>
      <c r="AY146" s="240" t="s">
        <v>130</v>
      </c>
    </row>
    <row r="147" s="2" customFormat="1" ht="33" customHeight="1">
      <c r="A147" s="38"/>
      <c r="B147" s="39"/>
      <c r="C147" s="215" t="s">
        <v>153</v>
      </c>
      <c r="D147" s="215" t="s">
        <v>132</v>
      </c>
      <c r="E147" s="216" t="s">
        <v>154</v>
      </c>
      <c r="F147" s="217" t="s">
        <v>155</v>
      </c>
      <c r="G147" s="218" t="s">
        <v>135</v>
      </c>
      <c r="H147" s="219">
        <v>84</v>
      </c>
      <c r="I147" s="220"/>
      <c r="J147" s="221">
        <f>ROUND(I147*H147,2)</f>
        <v>0</v>
      </c>
      <c r="K147" s="222"/>
      <c r="L147" s="44"/>
      <c r="M147" s="223" t="s">
        <v>1</v>
      </c>
      <c r="N147" s="224" t="s">
        <v>41</v>
      </c>
      <c r="O147" s="91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7" t="s">
        <v>136</v>
      </c>
      <c r="AT147" s="227" t="s">
        <v>132</v>
      </c>
      <c r="AU147" s="227" t="s">
        <v>86</v>
      </c>
      <c r="AY147" s="17" t="s">
        <v>130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7" t="s">
        <v>84</v>
      </c>
      <c r="BK147" s="228">
        <f>ROUND(I147*H147,2)</f>
        <v>0</v>
      </c>
      <c r="BL147" s="17" t="s">
        <v>136</v>
      </c>
      <c r="BM147" s="227" t="s">
        <v>156</v>
      </c>
    </row>
    <row r="148" s="13" customFormat="1">
      <c r="A148" s="13"/>
      <c r="B148" s="229"/>
      <c r="C148" s="230"/>
      <c r="D148" s="231" t="s">
        <v>138</v>
      </c>
      <c r="E148" s="232" t="s">
        <v>1</v>
      </c>
      <c r="F148" s="233" t="s">
        <v>157</v>
      </c>
      <c r="G148" s="230"/>
      <c r="H148" s="234">
        <v>84</v>
      </c>
      <c r="I148" s="235"/>
      <c r="J148" s="230"/>
      <c r="K148" s="230"/>
      <c r="L148" s="236"/>
      <c r="M148" s="237"/>
      <c r="N148" s="238"/>
      <c r="O148" s="238"/>
      <c r="P148" s="238"/>
      <c r="Q148" s="238"/>
      <c r="R148" s="238"/>
      <c r="S148" s="238"/>
      <c r="T148" s="23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0" t="s">
        <v>138</v>
      </c>
      <c r="AU148" s="240" t="s">
        <v>86</v>
      </c>
      <c r="AV148" s="13" t="s">
        <v>86</v>
      </c>
      <c r="AW148" s="13" t="s">
        <v>32</v>
      </c>
      <c r="AX148" s="13" t="s">
        <v>84</v>
      </c>
      <c r="AY148" s="240" t="s">
        <v>130</v>
      </c>
    </row>
    <row r="149" s="2" customFormat="1" ht="24.15" customHeight="1">
      <c r="A149" s="38"/>
      <c r="B149" s="39"/>
      <c r="C149" s="215" t="s">
        <v>158</v>
      </c>
      <c r="D149" s="215" t="s">
        <v>132</v>
      </c>
      <c r="E149" s="216" t="s">
        <v>159</v>
      </c>
      <c r="F149" s="217" t="s">
        <v>160</v>
      </c>
      <c r="G149" s="218" t="s">
        <v>135</v>
      </c>
      <c r="H149" s="219">
        <v>314</v>
      </c>
      <c r="I149" s="220"/>
      <c r="J149" s="221">
        <f>ROUND(I149*H149,2)</f>
        <v>0</v>
      </c>
      <c r="K149" s="222"/>
      <c r="L149" s="44"/>
      <c r="M149" s="223" t="s">
        <v>1</v>
      </c>
      <c r="N149" s="224" t="s">
        <v>41</v>
      </c>
      <c r="O149" s="91"/>
      <c r="P149" s="225">
        <f>O149*H149</f>
        <v>0</v>
      </c>
      <c r="Q149" s="225">
        <v>0</v>
      </c>
      <c r="R149" s="225">
        <f>Q149*H149</f>
        <v>0</v>
      </c>
      <c r="S149" s="225">
        <v>0.14999999999999999</v>
      </c>
      <c r="T149" s="226">
        <f>S149*H149</f>
        <v>47.100000000000001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7" t="s">
        <v>136</v>
      </c>
      <c r="AT149" s="227" t="s">
        <v>132</v>
      </c>
      <c r="AU149" s="227" t="s">
        <v>86</v>
      </c>
      <c r="AY149" s="17" t="s">
        <v>130</v>
      </c>
      <c r="BE149" s="228">
        <f>IF(N149="základní",J149,0)</f>
        <v>0</v>
      </c>
      <c r="BF149" s="228">
        <f>IF(N149="snížená",J149,0)</f>
        <v>0</v>
      </c>
      <c r="BG149" s="228">
        <f>IF(N149="zákl. přenesená",J149,0)</f>
        <v>0</v>
      </c>
      <c r="BH149" s="228">
        <f>IF(N149="sníž. přenesená",J149,0)</f>
        <v>0</v>
      </c>
      <c r="BI149" s="228">
        <f>IF(N149="nulová",J149,0)</f>
        <v>0</v>
      </c>
      <c r="BJ149" s="17" t="s">
        <v>84</v>
      </c>
      <c r="BK149" s="228">
        <f>ROUND(I149*H149,2)</f>
        <v>0</v>
      </c>
      <c r="BL149" s="17" t="s">
        <v>136</v>
      </c>
      <c r="BM149" s="227" t="s">
        <v>161</v>
      </c>
    </row>
    <row r="150" s="13" customFormat="1">
      <c r="A150" s="13"/>
      <c r="B150" s="229"/>
      <c r="C150" s="230"/>
      <c r="D150" s="231" t="s">
        <v>138</v>
      </c>
      <c r="E150" s="232" t="s">
        <v>1</v>
      </c>
      <c r="F150" s="233" t="s">
        <v>162</v>
      </c>
      <c r="G150" s="230"/>
      <c r="H150" s="234">
        <v>314</v>
      </c>
      <c r="I150" s="235"/>
      <c r="J150" s="230"/>
      <c r="K150" s="230"/>
      <c r="L150" s="236"/>
      <c r="M150" s="237"/>
      <c r="N150" s="238"/>
      <c r="O150" s="238"/>
      <c r="P150" s="238"/>
      <c r="Q150" s="238"/>
      <c r="R150" s="238"/>
      <c r="S150" s="238"/>
      <c r="T150" s="23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0" t="s">
        <v>138</v>
      </c>
      <c r="AU150" s="240" t="s">
        <v>86</v>
      </c>
      <c r="AV150" s="13" t="s">
        <v>86</v>
      </c>
      <c r="AW150" s="13" t="s">
        <v>32</v>
      </c>
      <c r="AX150" s="13" t="s">
        <v>84</v>
      </c>
      <c r="AY150" s="240" t="s">
        <v>130</v>
      </c>
    </row>
    <row r="151" s="2" customFormat="1" ht="24.15" customHeight="1">
      <c r="A151" s="38"/>
      <c r="B151" s="39"/>
      <c r="C151" s="215" t="s">
        <v>163</v>
      </c>
      <c r="D151" s="215" t="s">
        <v>132</v>
      </c>
      <c r="E151" s="216" t="s">
        <v>164</v>
      </c>
      <c r="F151" s="217" t="s">
        <v>165</v>
      </c>
      <c r="G151" s="218" t="s">
        <v>135</v>
      </c>
      <c r="H151" s="219">
        <v>1087</v>
      </c>
      <c r="I151" s="220"/>
      <c r="J151" s="221">
        <f>ROUND(I151*H151,2)</f>
        <v>0</v>
      </c>
      <c r="K151" s="222"/>
      <c r="L151" s="44"/>
      <c r="M151" s="223" t="s">
        <v>1</v>
      </c>
      <c r="N151" s="224" t="s">
        <v>41</v>
      </c>
      <c r="O151" s="91"/>
      <c r="P151" s="225">
        <f>O151*H151</f>
        <v>0</v>
      </c>
      <c r="Q151" s="225">
        <v>0</v>
      </c>
      <c r="R151" s="225">
        <f>Q151*H151</f>
        <v>0</v>
      </c>
      <c r="S151" s="225">
        <v>0.25</v>
      </c>
      <c r="T151" s="226">
        <f>S151*H151</f>
        <v>271.75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7" t="s">
        <v>136</v>
      </c>
      <c r="AT151" s="227" t="s">
        <v>132</v>
      </c>
      <c r="AU151" s="227" t="s">
        <v>86</v>
      </c>
      <c r="AY151" s="17" t="s">
        <v>130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7" t="s">
        <v>84</v>
      </c>
      <c r="BK151" s="228">
        <f>ROUND(I151*H151,2)</f>
        <v>0</v>
      </c>
      <c r="BL151" s="17" t="s">
        <v>136</v>
      </c>
      <c r="BM151" s="227" t="s">
        <v>166</v>
      </c>
    </row>
    <row r="152" s="13" customFormat="1">
      <c r="A152" s="13"/>
      <c r="B152" s="229"/>
      <c r="C152" s="230"/>
      <c r="D152" s="231" t="s">
        <v>138</v>
      </c>
      <c r="E152" s="232" t="s">
        <v>1</v>
      </c>
      <c r="F152" s="233" t="s">
        <v>167</v>
      </c>
      <c r="G152" s="230"/>
      <c r="H152" s="234">
        <v>1087</v>
      </c>
      <c r="I152" s="235"/>
      <c r="J152" s="230"/>
      <c r="K152" s="230"/>
      <c r="L152" s="236"/>
      <c r="M152" s="237"/>
      <c r="N152" s="238"/>
      <c r="O152" s="238"/>
      <c r="P152" s="238"/>
      <c r="Q152" s="238"/>
      <c r="R152" s="238"/>
      <c r="S152" s="238"/>
      <c r="T152" s="23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0" t="s">
        <v>138</v>
      </c>
      <c r="AU152" s="240" t="s">
        <v>86</v>
      </c>
      <c r="AV152" s="13" t="s">
        <v>86</v>
      </c>
      <c r="AW152" s="13" t="s">
        <v>32</v>
      </c>
      <c r="AX152" s="13" t="s">
        <v>84</v>
      </c>
      <c r="AY152" s="240" t="s">
        <v>130</v>
      </c>
    </row>
    <row r="153" s="2" customFormat="1" ht="24.15" customHeight="1">
      <c r="A153" s="38"/>
      <c r="B153" s="39"/>
      <c r="C153" s="215" t="s">
        <v>168</v>
      </c>
      <c r="D153" s="215" t="s">
        <v>132</v>
      </c>
      <c r="E153" s="216" t="s">
        <v>169</v>
      </c>
      <c r="F153" s="217" t="s">
        <v>170</v>
      </c>
      <c r="G153" s="218" t="s">
        <v>135</v>
      </c>
      <c r="H153" s="219">
        <v>1401</v>
      </c>
      <c r="I153" s="220"/>
      <c r="J153" s="221">
        <f>ROUND(I153*H153,2)</f>
        <v>0</v>
      </c>
      <c r="K153" s="222"/>
      <c r="L153" s="44"/>
      <c r="M153" s="223" t="s">
        <v>1</v>
      </c>
      <c r="N153" s="224" t="s">
        <v>41</v>
      </c>
      <c r="O153" s="91"/>
      <c r="P153" s="225">
        <f>O153*H153</f>
        <v>0</v>
      </c>
      <c r="Q153" s="225">
        <v>0</v>
      </c>
      <c r="R153" s="225">
        <f>Q153*H153</f>
        <v>0</v>
      </c>
      <c r="S153" s="225">
        <v>0.17000000000000001</v>
      </c>
      <c r="T153" s="226">
        <f>S153*H153</f>
        <v>238.17000000000002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7" t="s">
        <v>136</v>
      </c>
      <c r="AT153" s="227" t="s">
        <v>132</v>
      </c>
      <c r="AU153" s="227" t="s">
        <v>86</v>
      </c>
      <c r="AY153" s="17" t="s">
        <v>130</v>
      </c>
      <c r="BE153" s="228">
        <f>IF(N153="základní",J153,0)</f>
        <v>0</v>
      </c>
      <c r="BF153" s="228">
        <f>IF(N153="snížená",J153,0)</f>
        <v>0</v>
      </c>
      <c r="BG153" s="228">
        <f>IF(N153="zákl. přenesená",J153,0)</f>
        <v>0</v>
      </c>
      <c r="BH153" s="228">
        <f>IF(N153="sníž. přenesená",J153,0)</f>
        <v>0</v>
      </c>
      <c r="BI153" s="228">
        <f>IF(N153="nulová",J153,0)</f>
        <v>0</v>
      </c>
      <c r="BJ153" s="17" t="s">
        <v>84</v>
      </c>
      <c r="BK153" s="228">
        <f>ROUND(I153*H153,2)</f>
        <v>0</v>
      </c>
      <c r="BL153" s="17" t="s">
        <v>136</v>
      </c>
      <c r="BM153" s="227" t="s">
        <v>171</v>
      </c>
    </row>
    <row r="154" s="13" customFormat="1">
      <c r="A154" s="13"/>
      <c r="B154" s="229"/>
      <c r="C154" s="230"/>
      <c r="D154" s="231" t="s">
        <v>138</v>
      </c>
      <c r="E154" s="232" t="s">
        <v>1</v>
      </c>
      <c r="F154" s="233" t="s">
        <v>172</v>
      </c>
      <c r="G154" s="230"/>
      <c r="H154" s="234">
        <v>1401</v>
      </c>
      <c r="I154" s="235"/>
      <c r="J154" s="230"/>
      <c r="K154" s="230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138</v>
      </c>
      <c r="AU154" s="240" t="s">
        <v>86</v>
      </c>
      <c r="AV154" s="13" t="s">
        <v>86</v>
      </c>
      <c r="AW154" s="13" t="s">
        <v>32</v>
      </c>
      <c r="AX154" s="13" t="s">
        <v>84</v>
      </c>
      <c r="AY154" s="240" t="s">
        <v>130</v>
      </c>
    </row>
    <row r="155" s="2" customFormat="1" ht="24.15" customHeight="1">
      <c r="A155" s="38"/>
      <c r="B155" s="39"/>
      <c r="C155" s="215" t="s">
        <v>173</v>
      </c>
      <c r="D155" s="215" t="s">
        <v>132</v>
      </c>
      <c r="E155" s="216" t="s">
        <v>174</v>
      </c>
      <c r="F155" s="217" t="s">
        <v>175</v>
      </c>
      <c r="G155" s="218" t="s">
        <v>135</v>
      </c>
      <c r="H155" s="219">
        <v>1087</v>
      </c>
      <c r="I155" s="220"/>
      <c r="J155" s="221">
        <f>ROUND(I155*H155,2)</f>
        <v>0</v>
      </c>
      <c r="K155" s="222"/>
      <c r="L155" s="44"/>
      <c r="M155" s="223" t="s">
        <v>1</v>
      </c>
      <c r="N155" s="224" t="s">
        <v>41</v>
      </c>
      <c r="O155" s="91"/>
      <c r="P155" s="225">
        <f>O155*H155</f>
        <v>0</v>
      </c>
      <c r="Q155" s="225">
        <v>0</v>
      </c>
      <c r="R155" s="225">
        <f>Q155*H155</f>
        <v>0</v>
      </c>
      <c r="S155" s="225">
        <v>0.098000000000000004</v>
      </c>
      <c r="T155" s="226">
        <f>S155*H155</f>
        <v>106.52600000000001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7" t="s">
        <v>136</v>
      </c>
      <c r="AT155" s="227" t="s">
        <v>132</v>
      </c>
      <c r="AU155" s="227" t="s">
        <v>86</v>
      </c>
      <c r="AY155" s="17" t="s">
        <v>130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7" t="s">
        <v>84</v>
      </c>
      <c r="BK155" s="228">
        <f>ROUND(I155*H155,2)</f>
        <v>0</v>
      </c>
      <c r="BL155" s="17" t="s">
        <v>136</v>
      </c>
      <c r="BM155" s="227" t="s">
        <v>176</v>
      </c>
    </row>
    <row r="156" s="13" customFormat="1">
      <c r="A156" s="13"/>
      <c r="B156" s="229"/>
      <c r="C156" s="230"/>
      <c r="D156" s="231" t="s">
        <v>138</v>
      </c>
      <c r="E156" s="232" t="s">
        <v>1</v>
      </c>
      <c r="F156" s="233" t="s">
        <v>177</v>
      </c>
      <c r="G156" s="230"/>
      <c r="H156" s="234">
        <v>1087</v>
      </c>
      <c r="I156" s="235"/>
      <c r="J156" s="230"/>
      <c r="K156" s="230"/>
      <c r="L156" s="236"/>
      <c r="M156" s="237"/>
      <c r="N156" s="238"/>
      <c r="O156" s="238"/>
      <c r="P156" s="238"/>
      <c r="Q156" s="238"/>
      <c r="R156" s="238"/>
      <c r="S156" s="238"/>
      <c r="T156" s="23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0" t="s">
        <v>138</v>
      </c>
      <c r="AU156" s="240" t="s">
        <v>86</v>
      </c>
      <c r="AV156" s="13" t="s">
        <v>86</v>
      </c>
      <c r="AW156" s="13" t="s">
        <v>32</v>
      </c>
      <c r="AX156" s="13" t="s">
        <v>84</v>
      </c>
      <c r="AY156" s="240" t="s">
        <v>130</v>
      </c>
    </row>
    <row r="157" s="2" customFormat="1" ht="24.15" customHeight="1">
      <c r="A157" s="38"/>
      <c r="B157" s="39"/>
      <c r="C157" s="215" t="s">
        <v>178</v>
      </c>
      <c r="D157" s="215" t="s">
        <v>132</v>
      </c>
      <c r="E157" s="216" t="s">
        <v>179</v>
      </c>
      <c r="F157" s="217" t="s">
        <v>180</v>
      </c>
      <c r="G157" s="218" t="s">
        <v>135</v>
      </c>
      <c r="H157" s="219">
        <v>1401</v>
      </c>
      <c r="I157" s="220"/>
      <c r="J157" s="221">
        <f>ROUND(I157*H157,2)</f>
        <v>0</v>
      </c>
      <c r="K157" s="222"/>
      <c r="L157" s="44"/>
      <c r="M157" s="223" t="s">
        <v>1</v>
      </c>
      <c r="N157" s="224" t="s">
        <v>41</v>
      </c>
      <c r="O157" s="91"/>
      <c r="P157" s="225">
        <f>O157*H157</f>
        <v>0</v>
      </c>
      <c r="Q157" s="225">
        <v>0</v>
      </c>
      <c r="R157" s="225">
        <f>Q157*H157</f>
        <v>0</v>
      </c>
      <c r="S157" s="225">
        <v>0.22</v>
      </c>
      <c r="T157" s="226">
        <f>S157*H157</f>
        <v>308.22000000000003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7" t="s">
        <v>136</v>
      </c>
      <c r="AT157" s="227" t="s">
        <v>132</v>
      </c>
      <c r="AU157" s="227" t="s">
        <v>86</v>
      </c>
      <c r="AY157" s="17" t="s">
        <v>130</v>
      </c>
      <c r="BE157" s="228">
        <f>IF(N157="základní",J157,0)</f>
        <v>0</v>
      </c>
      <c r="BF157" s="228">
        <f>IF(N157="snížená",J157,0)</f>
        <v>0</v>
      </c>
      <c r="BG157" s="228">
        <f>IF(N157="zákl. přenesená",J157,0)</f>
        <v>0</v>
      </c>
      <c r="BH157" s="228">
        <f>IF(N157="sníž. přenesená",J157,0)</f>
        <v>0</v>
      </c>
      <c r="BI157" s="228">
        <f>IF(N157="nulová",J157,0)</f>
        <v>0</v>
      </c>
      <c r="BJ157" s="17" t="s">
        <v>84</v>
      </c>
      <c r="BK157" s="228">
        <f>ROUND(I157*H157,2)</f>
        <v>0</v>
      </c>
      <c r="BL157" s="17" t="s">
        <v>136</v>
      </c>
      <c r="BM157" s="227" t="s">
        <v>181</v>
      </c>
    </row>
    <row r="158" s="13" customFormat="1">
      <c r="A158" s="13"/>
      <c r="B158" s="229"/>
      <c r="C158" s="230"/>
      <c r="D158" s="231" t="s">
        <v>138</v>
      </c>
      <c r="E158" s="232" t="s">
        <v>1</v>
      </c>
      <c r="F158" s="233" t="s">
        <v>143</v>
      </c>
      <c r="G158" s="230"/>
      <c r="H158" s="234">
        <v>1401</v>
      </c>
      <c r="I158" s="235"/>
      <c r="J158" s="230"/>
      <c r="K158" s="230"/>
      <c r="L158" s="236"/>
      <c r="M158" s="237"/>
      <c r="N158" s="238"/>
      <c r="O158" s="238"/>
      <c r="P158" s="238"/>
      <c r="Q158" s="238"/>
      <c r="R158" s="238"/>
      <c r="S158" s="238"/>
      <c r="T158" s="23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0" t="s">
        <v>138</v>
      </c>
      <c r="AU158" s="240" t="s">
        <v>86</v>
      </c>
      <c r="AV158" s="13" t="s">
        <v>86</v>
      </c>
      <c r="AW158" s="13" t="s">
        <v>32</v>
      </c>
      <c r="AX158" s="13" t="s">
        <v>84</v>
      </c>
      <c r="AY158" s="240" t="s">
        <v>130</v>
      </c>
    </row>
    <row r="159" s="2" customFormat="1" ht="24.15" customHeight="1">
      <c r="A159" s="38"/>
      <c r="B159" s="39"/>
      <c r="C159" s="215" t="s">
        <v>182</v>
      </c>
      <c r="D159" s="215" t="s">
        <v>132</v>
      </c>
      <c r="E159" s="216" t="s">
        <v>183</v>
      </c>
      <c r="F159" s="217" t="s">
        <v>184</v>
      </c>
      <c r="G159" s="218" t="s">
        <v>135</v>
      </c>
      <c r="H159" s="219">
        <v>31.899999999999999</v>
      </c>
      <c r="I159" s="220"/>
      <c r="J159" s="221">
        <f>ROUND(I159*H159,2)</f>
        <v>0</v>
      </c>
      <c r="K159" s="222"/>
      <c r="L159" s="44"/>
      <c r="M159" s="223" t="s">
        <v>1</v>
      </c>
      <c r="N159" s="224" t="s">
        <v>41</v>
      </c>
      <c r="O159" s="91"/>
      <c r="P159" s="225">
        <f>O159*H159</f>
        <v>0</v>
      </c>
      <c r="Q159" s="225">
        <v>0</v>
      </c>
      <c r="R159" s="225">
        <f>Q159*H159</f>
        <v>0</v>
      </c>
      <c r="S159" s="225">
        <v>0.28999999999999998</v>
      </c>
      <c r="T159" s="226">
        <f>S159*H159</f>
        <v>9.2509999999999994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7" t="s">
        <v>136</v>
      </c>
      <c r="AT159" s="227" t="s">
        <v>132</v>
      </c>
      <c r="AU159" s="227" t="s">
        <v>86</v>
      </c>
      <c r="AY159" s="17" t="s">
        <v>130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17" t="s">
        <v>84</v>
      </c>
      <c r="BK159" s="228">
        <f>ROUND(I159*H159,2)</f>
        <v>0</v>
      </c>
      <c r="BL159" s="17" t="s">
        <v>136</v>
      </c>
      <c r="BM159" s="227" t="s">
        <v>185</v>
      </c>
    </row>
    <row r="160" s="13" customFormat="1">
      <c r="A160" s="13"/>
      <c r="B160" s="229"/>
      <c r="C160" s="230"/>
      <c r="D160" s="231" t="s">
        <v>138</v>
      </c>
      <c r="E160" s="232" t="s">
        <v>1</v>
      </c>
      <c r="F160" s="233" t="s">
        <v>186</v>
      </c>
      <c r="G160" s="230"/>
      <c r="H160" s="234">
        <v>31.899999999999999</v>
      </c>
      <c r="I160" s="235"/>
      <c r="J160" s="230"/>
      <c r="K160" s="230"/>
      <c r="L160" s="236"/>
      <c r="M160" s="237"/>
      <c r="N160" s="238"/>
      <c r="O160" s="238"/>
      <c r="P160" s="238"/>
      <c r="Q160" s="238"/>
      <c r="R160" s="238"/>
      <c r="S160" s="238"/>
      <c r="T160" s="23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0" t="s">
        <v>138</v>
      </c>
      <c r="AU160" s="240" t="s">
        <v>86</v>
      </c>
      <c r="AV160" s="13" t="s">
        <v>86</v>
      </c>
      <c r="AW160" s="13" t="s">
        <v>32</v>
      </c>
      <c r="AX160" s="13" t="s">
        <v>84</v>
      </c>
      <c r="AY160" s="240" t="s">
        <v>130</v>
      </c>
    </row>
    <row r="161" s="2" customFormat="1" ht="16.5" customHeight="1">
      <c r="A161" s="38"/>
      <c r="B161" s="39"/>
      <c r="C161" s="215" t="s">
        <v>8</v>
      </c>
      <c r="D161" s="215" t="s">
        <v>132</v>
      </c>
      <c r="E161" s="216" t="s">
        <v>187</v>
      </c>
      <c r="F161" s="217" t="s">
        <v>188</v>
      </c>
      <c r="G161" s="218" t="s">
        <v>189</v>
      </c>
      <c r="H161" s="219">
        <v>27.399999999999999</v>
      </c>
      <c r="I161" s="220"/>
      <c r="J161" s="221">
        <f>ROUND(I161*H161,2)</f>
        <v>0</v>
      </c>
      <c r="K161" s="222"/>
      <c r="L161" s="44"/>
      <c r="M161" s="223" t="s">
        <v>1</v>
      </c>
      <c r="N161" s="224" t="s">
        <v>41</v>
      </c>
      <c r="O161" s="91"/>
      <c r="P161" s="225">
        <f>O161*H161</f>
        <v>0</v>
      </c>
      <c r="Q161" s="225">
        <v>0</v>
      </c>
      <c r="R161" s="225">
        <f>Q161*H161</f>
        <v>0</v>
      </c>
      <c r="S161" s="225">
        <v>0.20499999999999999</v>
      </c>
      <c r="T161" s="226">
        <f>S161*H161</f>
        <v>5.6169999999999991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7" t="s">
        <v>136</v>
      </c>
      <c r="AT161" s="227" t="s">
        <v>132</v>
      </c>
      <c r="AU161" s="227" t="s">
        <v>86</v>
      </c>
      <c r="AY161" s="17" t="s">
        <v>130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7" t="s">
        <v>84</v>
      </c>
      <c r="BK161" s="228">
        <f>ROUND(I161*H161,2)</f>
        <v>0</v>
      </c>
      <c r="BL161" s="17" t="s">
        <v>136</v>
      </c>
      <c r="BM161" s="227" t="s">
        <v>190</v>
      </c>
    </row>
    <row r="162" s="13" customFormat="1">
      <c r="A162" s="13"/>
      <c r="B162" s="229"/>
      <c r="C162" s="230"/>
      <c r="D162" s="231" t="s">
        <v>138</v>
      </c>
      <c r="E162" s="232" t="s">
        <v>1</v>
      </c>
      <c r="F162" s="233" t="s">
        <v>191</v>
      </c>
      <c r="G162" s="230"/>
      <c r="H162" s="234">
        <v>27.399999999999999</v>
      </c>
      <c r="I162" s="235"/>
      <c r="J162" s="230"/>
      <c r="K162" s="230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138</v>
      </c>
      <c r="AU162" s="240" t="s">
        <v>86</v>
      </c>
      <c r="AV162" s="13" t="s">
        <v>86</v>
      </c>
      <c r="AW162" s="13" t="s">
        <v>32</v>
      </c>
      <c r="AX162" s="13" t="s">
        <v>84</v>
      </c>
      <c r="AY162" s="240" t="s">
        <v>130</v>
      </c>
    </row>
    <row r="163" s="2" customFormat="1" ht="24.15" customHeight="1">
      <c r="A163" s="38"/>
      <c r="B163" s="39"/>
      <c r="C163" s="215" t="s">
        <v>192</v>
      </c>
      <c r="D163" s="215" t="s">
        <v>132</v>
      </c>
      <c r="E163" s="216" t="s">
        <v>193</v>
      </c>
      <c r="F163" s="217" t="s">
        <v>194</v>
      </c>
      <c r="G163" s="218" t="s">
        <v>135</v>
      </c>
      <c r="H163" s="219">
        <v>643.60000000000002</v>
      </c>
      <c r="I163" s="220"/>
      <c r="J163" s="221">
        <f>ROUND(I163*H163,2)</f>
        <v>0</v>
      </c>
      <c r="K163" s="222"/>
      <c r="L163" s="44"/>
      <c r="M163" s="223" t="s">
        <v>1</v>
      </c>
      <c r="N163" s="224" t="s">
        <v>41</v>
      </c>
      <c r="O163" s="91"/>
      <c r="P163" s="225">
        <f>O163*H163</f>
        <v>0</v>
      </c>
      <c r="Q163" s="225">
        <v>0</v>
      </c>
      <c r="R163" s="225">
        <f>Q163*H163</f>
        <v>0</v>
      </c>
      <c r="S163" s="225">
        <v>0</v>
      </c>
      <c r="T163" s="22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7" t="s">
        <v>136</v>
      </c>
      <c r="AT163" s="227" t="s">
        <v>132</v>
      </c>
      <c r="AU163" s="227" t="s">
        <v>86</v>
      </c>
      <c r="AY163" s="17" t="s">
        <v>130</v>
      </c>
      <c r="BE163" s="228">
        <f>IF(N163="základní",J163,0)</f>
        <v>0</v>
      </c>
      <c r="BF163" s="228">
        <f>IF(N163="snížená",J163,0)</f>
        <v>0</v>
      </c>
      <c r="BG163" s="228">
        <f>IF(N163="zákl. přenesená",J163,0)</f>
        <v>0</v>
      </c>
      <c r="BH163" s="228">
        <f>IF(N163="sníž. přenesená",J163,0)</f>
        <v>0</v>
      </c>
      <c r="BI163" s="228">
        <f>IF(N163="nulová",J163,0)</f>
        <v>0</v>
      </c>
      <c r="BJ163" s="17" t="s">
        <v>84</v>
      </c>
      <c r="BK163" s="228">
        <f>ROUND(I163*H163,2)</f>
        <v>0</v>
      </c>
      <c r="BL163" s="17" t="s">
        <v>136</v>
      </c>
      <c r="BM163" s="227" t="s">
        <v>195</v>
      </c>
    </row>
    <row r="164" s="13" customFormat="1">
      <c r="A164" s="13"/>
      <c r="B164" s="229"/>
      <c r="C164" s="230"/>
      <c r="D164" s="231" t="s">
        <v>138</v>
      </c>
      <c r="E164" s="232" t="s">
        <v>1</v>
      </c>
      <c r="F164" s="233" t="s">
        <v>196</v>
      </c>
      <c r="G164" s="230"/>
      <c r="H164" s="234">
        <v>329.60000000000002</v>
      </c>
      <c r="I164" s="235"/>
      <c r="J164" s="230"/>
      <c r="K164" s="230"/>
      <c r="L164" s="236"/>
      <c r="M164" s="237"/>
      <c r="N164" s="238"/>
      <c r="O164" s="238"/>
      <c r="P164" s="238"/>
      <c r="Q164" s="238"/>
      <c r="R164" s="238"/>
      <c r="S164" s="238"/>
      <c r="T164" s="23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0" t="s">
        <v>138</v>
      </c>
      <c r="AU164" s="240" t="s">
        <v>86</v>
      </c>
      <c r="AV164" s="13" t="s">
        <v>86</v>
      </c>
      <c r="AW164" s="13" t="s">
        <v>32</v>
      </c>
      <c r="AX164" s="13" t="s">
        <v>76</v>
      </c>
      <c r="AY164" s="240" t="s">
        <v>130</v>
      </c>
    </row>
    <row r="165" s="13" customFormat="1">
      <c r="A165" s="13"/>
      <c r="B165" s="229"/>
      <c r="C165" s="230"/>
      <c r="D165" s="231" t="s">
        <v>138</v>
      </c>
      <c r="E165" s="232" t="s">
        <v>1</v>
      </c>
      <c r="F165" s="233" t="s">
        <v>197</v>
      </c>
      <c r="G165" s="230"/>
      <c r="H165" s="234">
        <v>314</v>
      </c>
      <c r="I165" s="235"/>
      <c r="J165" s="230"/>
      <c r="K165" s="230"/>
      <c r="L165" s="236"/>
      <c r="M165" s="237"/>
      <c r="N165" s="238"/>
      <c r="O165" s="238"/>
      <c r="P165" s="238"/>
      <c r="Q165" s="238"/>
      <c r="R165" s="238"/>
      <c r="S165" s="238"/>
      <c r="T165" s="23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0" t="s">
        <v>138</v>
      </c>
      <c r="AU165" s="240" t="s">
        <v>86</v>
      </c>
      <c r="AV165" s="13" t="s">
        <v>86</v>
      </c>
      <c r="AW165" s="13" t="s">
        <v>32</v>
      </c>
      <c r="AX165" s="13" t="s">
        <v>76</v>
      </c>
      <c r="AY165" s="240" t="s">
        <v>130</v>
      </c>
    </row>
    <row r="166" s="14" customFormat="1">
      <c r="A166" s="14"/>
      <c r="B166" s="241"/>
      <c r="C166" s="242"/>
      <c r="D166" s="231" t="s">
        <v>138</v>
      </c>
      <c r="E166" s="243" t="s">
        <v>1</v>
      </c>
      <c r="F166" s="244" t="s">
        <v>198</v>
      </c>
      <c r="G166" s="242"/>
      <c r="H166" s="245">
        <v>643.60000000000002</v>
      </c>
      <c r="I166" s="246"/>
      <c r="J166" s="242"/>
      <c r="K166" s="242"/>
      <c r="L166" s="247"/>
      <c r="M166" s="248"/>
      <c r="N166" s="249"/>
      <c r="O166" s="249"/>
      <c r="P166" s="249"/>
      <c r="Q166" s="249"/>
      <c r="R166" s="249"/>
      <c r="S166" s="249"/>
      <c r="T166" s="25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1" t="s">
        <v>138</v>
      </c>
      <c r="AU166" s="251" t="s">
        <v>86</v>
      </c>
      <c r="AV166" s="14" t="s">
        <v>136</v>
      </c>
      <c r="AW166" s="14" t="s">
        <v>32</v>
      </c>
      <c r="AX166" s="14" t="s">
        <v>84</v>
      </c>
      <c r="AY166" s="251" t="s">
        <v>130</v>
      </c>
    </row>
    <row r="167" s="2" customFormat="1" ht="33" customHeight="1">
      <c r="A167" s="38"/>
      <c r="B167" s="39"/>
      <c r="C167" s="215" t="s">
        <v>199</v>
      </c>
      <c r="D167" s="215" t="s">
        <v>132</v>
      </c>
      <c r="E167" s="216" t="s">
        <v>200</v>
      </c>
      <c r="F167" s="217" t="s">
        <v>201</v>
      </c>
      <c r="G167" s="218" t="s">
        <v>202</v>
      </c>
      <c r="H167" s="219">
        <v>86</v>
      </c>
      <c r="I167" s="220"/>
      <c r="J167" s="221">
        <f>ROUND(I167*H167,2)</f>
        <v>0</v>
      </c>
      <c r="K167" s="222"/>
      <c r="L167" s="44"/>
      <c r="M167" s="223" t="s">
        <v>1</v>
      </c>
      <c r="N167" s="224" t="s">
        <v>41</v>
      </c>
      <c r="O167" s="91"/>
      <c r="P167" s="225">
        <f>O167*H167</f>
        <v>0</v>
      </c>
      <c r="Q167" s="225">
        <v>0</v>
      </c>
      <c r="R167" s="225">
        <f>Q167*H167</f>
        <v>0</v>
      </c>
      <c r="S167" s="225">
        <v>2.1600000000000001</v>
      </c>
      <c r="T167" s="226">
        <f>S167*H167</f>
        <v>185.76000000000002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7" t="s">
        <v>136</v>
      </c>
      <c r="AT167" s="227" t="s">
        <v>132</v>
      </c>
      <c r="AU167" s="227" t="s">
        <v>86</v>
      </c>
      <c r="AY167" s="17" t="s">
        <v>130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7" t="s">
        <v>84</v>
      </c>
      <c r="BK167" s="228">
        <f>ROUND(I167*H167,2)</f>
        <v>0</v>
      </c>
      <c r="BL167" s="17" t="s">
        <v>136</v>
      </c>
      <c r="BM167" s="227" t="s">
        <v>203</v>
      </c>
    </row>
    <row r="168" s="13" customFormat="1">
      <c r="A168" s="13"/>
      <c r="B168" s="229"/>
      <c r="C168" s="230"/>
      <c r="D168" s="231" t="s">
        <v>138</v>
      </c>
      <c r="E168" s="232" t="s">
        <v>1</v>
      </c>
      <c r="F168" s="233" t="s">
        <v>204</v>
      </c>
      <c r="G168" s="230"/>
      <c r="H168" s="234">
        <v>86</v>
      </c>
      <c r="I168" s="235"/>
      <c r="J168" s="230"/>
      <c r="K168" s="230"/>
      <c r="L168" s="236"/>
      <c r="M168" s="237"/>
      <c r="N168" s="238"/>
      <c r="O168" s="238"/>
      <c r="P168" s="238"/>
      <c r="Q168" s="238"/>
      <c r="R168" s="238"/>
      <c r="S168" s="238"/>
      <c r="T168" s="23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0" t="s">
        <v>138</v>
      </c>
      <c r="AU168" s="240" t="s">
        <v>86</v>
      </c>
      <c r="AV168" s="13" t="s">
        <v>86</v>
      </c>
      <c r="AW168" s="13" t="s">
        <v>32</v>
      </c>
      <c r="AX168" s="13" t="s">
        <v>84</v>
      </c>
      <c r="AY168" s="240" t="s">
        <v>130</v>
      </c>
    </row>
    <row r="169" s="2" customFormat="1" ht="24.15" customHeight="1">
      <c r="A169" s="38"/>
      <c r="B169" s="39"/>
      <c r="C169" s="215" t="s">
        <v>205</v>
      </c>
      <c r="D169" s="215" t="s">
        <v>132</v>
      </c>
      <c r="E169" s="216" t="s">
        <v>206</v>
      </c>
      <c r="F169" s="217" t="s">
        <v>207</v>
      </c>
      <c r="G169" s="218" t="s">
        <v>202</v>
      </c>
      <c r="H169" s="219">
        <v>22.5</v>
      </c>
      <c r="I169" s="220"/>
      <c r="J169" s="221">
        <f>ROUND(I169*H169,2)</f>
        <v>0</v>
      </c>
      <c r="K169" s="222"/>
      <c r="L169" s="44"/>
      <c r="M169" s="223" t="s">
        <v>1</v>
      </c>
      <c r="N169" s="224" t="s">
        <v>41</v>
      </c>
      <c r="O169" s="91"/>
      <c r="P169" s="225">
        <f>O169*H169</f>
        <v>0</v>
      </c>
      <c r="Q169" s="225">
        <v>0</v>
      </c>
      <c r="R169" s="225">
        <f>Q169*H169</f>
        <v>0</v>
      </c>
      <c r="S169" s="225">
        <v>0</v>
      </c>
      <c r="T169" s="22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7" t="s">
        <v>136</v>
      </c>
      <c r="AT169" s="227" t="s">
        <v>132</v>
      </c>
      <c r="AU169" s="227" t="s">
        <v>86</v>
      </c>
      <c r="AY169" s="17" t="s">
        <v>130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17" t="s">
        <v>84</v>
      </c>
      <c r="BK169" s="228">
        <f>ROUND(I169*H169,2)</f>
        <v>0</v>
      </c>
      <c r="BL169" s="17" t="s">
        <v>136</v>
      </c>
      <c r="BM169" s="227" t="s">
        <v>208</v>
      </c>
    </row>
    <row r="170" s="13" customFormat="1">
      <c r="A170" s="13"/>
      <c r="B170" s="229"/>
      <c r="C170" s="230"/>
      <c r="D170" s="231" t="s">
        <v>138</v>
      </c>
      <c r="E170" s="232" t="s">
        <v>1</v>
      </c>
      <c r="F170" s="233" t="s">
        <v>209</v>
      </c>
      <c r="G170" s="230"/>
      <c r="H170" s="234">
        <v>10.5</v>
      </c>
      <c r="I170" s="235"/>
      <c r="J170" s="230"/>
      <c r="K170" s="230"/>
      <c r="L170" s="236"/>
      <c r="M170" s="237"/>
      <c r="N170" s="238"/>
      <c r="O170" s="238"/>
      <c r="P170" s="238"/>
      <c r="Q170" s="238"/>
      <c r="R170" s="238"/>
      <c r="S170" s="238"/>
      <c r="T170" s="23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0" t="s">
        <v>138</v>
      </c>
      <c r="AU170" s="240" t="s">
        <v>86</v>
      </c>
      <c r="AV170" s="13" t="s">
        <v>86</v>
      </c>
      <c r="AW170" s="13" t="s">
        <v>32</v>
      </c>
      <c r="AX170" s="13" t="s">
        <v>76</v>
      </c>
      <c r="AY170" s="240" t="s">
        <v>130</v>
      </c>
    </row>
    <row r="171" s="13" customFormat="1">
      <c r="A171" s="13"/>
      <c r="B171" s="229"/>
      <c r="C171" s="230"/>
      <c r="D171" s="231" t="s">
        <v>138</v>
      </c>
      <c r="E171" s="232" t="s">
        <v>1</v>
      </c>
      <c r="F171" s="233" t="s">
        <v>210</v>
      </c>
      <c r="G171" s="230"/>
      <c r="H171" s="234">
        <v>12</v>
      </c>
      <c r="I171" s="235"/>
      <c r="J171" s="230"/>
      <c r="K171" s="230"/>
      <c r="L171" s="236"/>
      <c r="M171" s="237"/>
      <c r="N171" s="238"/>
      <c r="O171" s="238"/>
      <c r="P171" s="238"/>
      <c r="Q171" s="238"/>
      <c r="R171" s="238"/>
      <c r="S171" s="238"/>
      <c r="T171" s="23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0" t="s">
        <v>138</v>
      </c>
      <c r="AU171" s="240" t="s">
        <v>86</v>
      </c>
      <c r="AV171" s="13" t="s">
        <v>86</v>
      </c>
      <c r="AW171" s="13" t="s">
        <v>32</v>
      </c>
      <c r="AX171" s="13" t="s">
        <v>76</v>
      </c>
      <c r="AY171" s="240" t="s">
        <v>130</v>
      </c>
    </row>
    <row r="172" s="14" customFormat="1">
      <c r="A172" s="14"/>
      <c r="B172" s="241"/>
      <c r="C172" s="242"/>
      <c r="D172" s="231" t="s">
        <v>138</v>
      </c>
      <c r="E172" s="243" t="s">
        <v>1</v>
      </c>
      <c r="F172" s="244" t="s">
        <v>198</v>
      </c>
      <c r="G172" s="242"/>
      <c r="H172" s="245">
        <v>22.5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1" t="s">
        <v>138</v>
      </c>
      <c r="AU172" s="251" t="s">
        <v>86</v>
      </c>
      <c r="AV172" s="14" t="s">
        <v>136</v>
      </c>
      <c r="AW172" s="14" t="s">
        <v>32</v>
      </c>
      <c r="AX172" s="14" t="s">
        <v>84</v>
      </c>
      <c r="AY172" s="251" t="s">
        <v>130</v>
      </c>
    </row>
    <row r="173" s="2" customFormat="1" ht="33" customHeight="1">
      <c r="A173" s="38"/>
      <c r="B173" s="39"/>
      <c r="C173" s="215" t="s">
        <v>211</v>
      </c>
      <c r="D173" s="215" t="s">
        <v>132</v>
      </c>
      <c r="E173" s="216" t="s">
        <v>212</v>
      </c>
      <c r="F173" s="217" t="s">
        <v>213</v>
      </c>
      <c r="G173" s="218" t="s">
        <v>202</v>
      </c>
      <c r="H173" s="219">
        <v>87.171000000000006</v>
      </c>
      <c r="I173" s="220"/>
      <c r="J173" s="221">
        <f>ROUND(I173*H173,2)</f>
        <v>0</v>
      </c>
      <c r="K173" s="222"/>
      <c r="L173" s="44"/>
      <c r="M173" s="223" t="s">
        <v>1</v>
      </c>
      <c r="N173" s="224" t="s">
        <v>41</v>
      </c>
      <c r="O173" s="91"/>
      <c r="P173" s="225">
        <f>O173*H173</f>
        <v>0</v>
      </c>
      <c r="Q173" s="225">
        <v>0</v>
      </c>
      <c r="R173" s="225">
        <f>Q173*H173</f>
        <v>0</v>
      </c>
      <c r="S173" s="225">
        <v>0</v>
      </c>
      <c r="T173" s="22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7" t="s">
        <v>136</v>
      </c>
      <c r="AT173" s="227" t="s">
        <v>132</v>
      </c>
      <c r="AU173" s="227" t="s">
        <v>86</v>
      </c>
      <c r="AY173" s="17" t="s">
        <v>130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17" t="s">
        <v>84</v>
      </c>
      <c r="BK173" s="228">
        <f>ROUND(I173*H173,2)</f>
        <v>0</v>
      </c>
      <c r="BL173" s="17" t="s">
        <v>136</v>
      </c>
      <c r="BM173" s="227" t="s">
        <v>214</v>
      </c>
    </row>
    <row r="174" s="13" customFormat="1">
      <c r="A174" s="13"/>
      <c r="B174" s="229"/>
      <c r="C174" s="230"/>
      <c r="D174" s="231" t="s">
        <v>138</v>
      </c>
      <c r="E174" s="232" t="s">
        <v>1</v>
      </c>
      <c r="F174" s="233" t="s">
        <v>215</v>
      </c>
      <c r="G174" s="230"/>
      <c r="H174" s="234">
        <v>17.442</v>
      </c>
      <c r="I174" s="235"/>
      <c r="J174" s="230"/>
      <c r="K174" s="230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138</v>
      </c>
      <c r="AU174" s="240" t="s">
        <v>86</v>
      </c>
      <c r="AV174" s="13" t="s">
        <v>86</v>
      </c>
      <c r="AW174" s="13" t="s">
        <v>32</v>
      </c>
      <c r="AX174" s="13" t="s">
        <v>76</v>
      </c>
      <c r="AY174" s="240" t="s">
        <v>130</v>
      </c>
    </row>
    <row r="175" s="13" customFormat="1">
      <c r="A175" s="13"/>
      <c r="B175" s="229"/>
      <c r="C175" s="230"/>
      <c r="D175" s="231" t="s">
        <v>138</v>
      </c>
      <c r="E175" s="232" t="s">
        <v>1</v>
      </c>
      <c r="F175" s="233" t="s">
        <v>216</v>
      </c>
      <c r="G175" s="230"/>
      <c r="H175" s="234">
        <v>58.929000000000002</v>
      </c>
      <c r="I175" s="235"/>
      <c r="J175" s="230"/>
      <c r="K175" s="230"/>
      <c r="L175" s="236"/>
      <c r="M175" s="237"/>
      <c r="N175" s="238"/>
      <c r="O175" s="238"/>
      <c r="P175" s="238"/>
      <c r="Q175" s="238"/>
      <c r="R175" s="238"/>
      <c r="S175" s="238"/>
      <c r="T175" s="23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0" t="s">
        <v>138</v>
      </c>
      <c r="AU175" s="240" t="s">
        <v>86</v>
      </c>
      <c r="AV175" s="13" t="s">
        <v>86</v>
      </c>
      <c r="AW175" s="13" t="s">
        <v>32</v>
      </c>
      <c r="AX175" s="13" t="s">
        <v>76</v>
      </c>
      <c r="AY175" s="240" t="s">
        <v>130</v>
      </c>
    </row>
    <row r="176" s="13" customFormat="1">
      <c r="A176" s="13"/>
      <c r="B176" s="229"/>
      <c r="C176" s="230"/>
      <c r="D176" s="231" t="s">
        <v>138</v>
      </c>
      <c r="E176" s="232" t="s">
        <v>1</v>
      </c>
      <c r="F176" s="233" t="s">
        <v>217</v>
      </c>
      <c r="G176" s="230"/>
      <c r="H176" s="234">
        <v>10.800000000000001</v>
      </c>
      <c r="I176" s="235"/>
      <c r="J176" s="230"/>
      <c r="K176" s="230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138</v>
      </c>
      <c r="AU176" s="240" t="s">
        <v>86</v>
      </c>
      <c r="AV176" s="13" t="s">
        <v>86</v>
      </c>
      <c r="AW176" s="13" t="s">
        <v>32</v>
      </c>
      <c r="AX176" s="13" t="s">
        <v>76</v>
      </c>
      <c r="AY176" s="240" t="s">
        <v>130</v>
      </c>
    </row>
    <row r="177" s="14" customFormat="1">
      <c r="A177" s="14"/>
      <c r="B177" s="241"/>
      <c r="C177" s="242"/>
      <c r="D177" s="231" t="s">
        <v>138</v>
      </c>
      <c r="E177" s="243" t="s">
        <v>1</v>
      </c>
      <c r="F177" s="244" t="s">
        <v>198</v>
      </c>
      <c r="G177" s="242"/>
      <c r="H177" s="245">
        <v>87.171000000000006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1" t="s">
        <v>138</v>
      </c>
      <c r="AU177" s="251" t="s">
        <v>86</v>
      </c>
      <c r="AV177" s="14" t="s">
        <v>136</v>
      </c>
      <c r="AW177" s="14" t="s">
        <v>32</v>
      </c>
      <c r="AX177" s="14" t="s">
        <v>84</v>
      </c>
      <c r="AY177" s="251" t="s">
        <v>130</v>
      </c>
    </row>
    <row r="178" s="2" customFormat="1" ht="24.15" customHeight="1">
      <c r="A178" s="38"/>
      <c r="B178" s="39"/>
      <c r="C178" s="215" t="s">
        <v>218</v>
      </c>
      <c r="D178" s="215" t="s">
        <v>132</v>
      </c>
      <c r="E178" s="216" t="s">
        <v>219</v>
      </c>
      <c r="F178" s="217" t="s">
        <v>220</v>
      </c>
      <c r="G178" s="218" t="s">
        <v>202</v>
      </c>
      <c r="H178" s="219">
        <v>27.434000000000001</v>
      </c>
      <c r="I178" s="220"/>
      <c r="J178" s="221">
        <f>ROUND(I178*H178,2)</f>
        <v>0</v>
      </c>
      <c r="K178" s="222"/>
      <c r="L178" s="44"/>
      <c r="M178" s="223" t="s">
        <v>1</v>
      </c>
      <c r="N178" s="224" t="s">
        <v>41</v>
      </c>
      <c r="O178" s="91"/>
      <c r="P178" s="225">
        <f>O178*H178</f>
        <v>0</v>
      </c>
      <c r="Q178" s="225">
        <v>0</v>
      </c>
      <c r="R178" s="225">
        <f>Q178*H178</f>
        <v>0</v>
      </c>
      <c r="S178" s="225">
        <v>0</v>
      </c>
      <c r="T178" s="22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7" t="s">
        <v>136</v>
      </c>
      <c r="AT178" s="227" t="s">
        <v>132</v>
      </c>
      <c r="AU178" s="227" t="s">
        <v>86</v>
      </c>
      <c r="AY178" s="17" t="s">
        <v>130</v>
      </c>
      <c r="BE178" s="228">
        <f>IF(N178="základní",J178,0)</f>
        <v>0</v>
      </c>
      <c r="BF178" s="228">
        <f>IF(N178="snížená",J178,0)</f>
        <v>0</v>
      </c>
      <c r="BG178" s="228">
        <f>IF(N178="zákl. přenesená",J178,0)</f>
        <v>0</v>
      </c>
      <c r="BH178" s="228">
        <f>IF(N178="sníž. přenesená",J178,0)</f>
        <v>0</v>
      </c>
      <c r="BI178" s="228">
        <f>IF(N178="nulová",J178,0)</f>
        <v>0</v>
      </c>
      <c r="BJ178" s="17" t="s">
        <v>84</v>
      </c>
      <c r="BK178" s="228">
        <f>ROUND(I178*H178,2)</f>
        <v>0</v>
      </c>
      <c r="BL178" s="17" t="s">
        <v>136</v>
      </c>
      <c r="BM178" s="227" t="s">
        <v>221</v>
      </c>
    </row>
    <row r="179" s="15" customFormat="1">
      <c r="A179" s="15"/>
      <c r="B179" s="252"/>
      <c r="C179" s="253"/>
      <c r="D179" s="231" t="s">
        <v>138</v>
      </c>
      <c r="E179" s="254" t="s">
        <v>1</v>
      </c>
      <c r="F179" s="255" t="s">
        <v>222</v>
      </c>
      <c r="G179" s="253"/>
      <c r="H179" s="254" t="s">
        <v>1</v>
      </c>
      <c r="I179" s="256"/>
      <c r="J179" s="253"/>
      <c r="K179" s="253"/>
      <c r="L179" s="257"/>
      <c r="M179" s="258"/>
      <c r="N179" s="259"/>
      <c r="O179" s="259"/>
      <c r="P179" s="259"/>
      <c r="Q179" s="259"/>
      <c r="R179" s="259"/>
      <c r="S179" s="259"/>
      <c r="T179" s="260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1" t="s">
        <v>138</v>
      </c>
      <c r="AU179" s="261" t="s">
        <v>86</v>
      </c>
      <c r="AV179" s="15" t="s">
        <v>84</v>
      </c>
      <c r="AW179" s="15" t="s">
        <v>32</v>
      </c>
      <c r="AX179" s="15" t="s">
        <v>76</v>
      </c>
      <c r="AY179" s="261" t="s">
        <v>130</v>
      </c>
    </row>
    <row r="180" s="13" customFormat="1">
      <c r="A180" s="13"/>
      <c r="B180" s="229"/>
      <c r="C180" s="230"/>
      <c r="D180" s="231" t="s">
        <v>138</v>
      </c>
      <c r="E180" s="232" t="s">
        <v>1</v>
      </c>
      <c r="F180" s="233" t="s">
        <v>223</v>
      </c>
      <c r="G180" s="230"/>
      <c r="H180" s="234">
        <v>5.04</v>
      </c>
      <c r="I180" s="235"/>
      <c r="J180" s="230"/>
      <c r="K180" s="230"/>
      <c r="L180" s="236"/>
      <c r="M180" s="237"/>
      <c r="N180" s="238"/>
      <c r="O180" s="238"/>
      <c r="P180" s="238"/>
      <c r="Q180" s="238"/>
      <c r="R180" s="238"/>
      <c r="S180" s="238"/>
      <c r="T180" s="23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0" t="s">
        <v>138</v>
      </c>
      <c r="AU180" s="240" t="s">
        <v>86</v>
      </c>
      <c r="AV180" s="13" t="s">
        <v>86</v>
      </c>
      <c r="AW180" s="13" t="s">
        <v>32</v>
      </c>
      <c r="AX180" s="13" t="s">
        <v>76</v>
      </c>
      <c r="AY180" s="240" t="s">
        <v>130</v>
      </c>
    </row>
    <row r="181" s="13" customFormat="1">
      <c r="A181" s="13"/>
      <c r="B181" s="229"/>
      <c r="C181" s="230"/>
      <c r="D181" s="231" t="s">
        <v>138</v>
      </c>
      <c r="E181" s="232" t="s">
        <v>1</v>
      </c>
      <c r="F181" s="233" t="s">
        <v>224</v>
      </c>
      <c r="G181" s="230"/>
      <c r="H181" s="234">
        <v>20.635999999999999</v>
      </c>
      <c r="I181" s="235"/>
      <c r="J181" s="230"/>
      <c r="K181" s="230"/>
      <c r="L181" s="236"/>
      <c r="M181" s="237"/>
      <c r="N181" s="238"/>
      <c r="O181" s="238"/>
      <c r="P181" s="238"/>
      <c r="Q181" s="238"/>
      <c r="R181" s="238"/>
      <c r="S181" s="238"/>
      <c r="T181" s="23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0" t="s">
        <v>138</v>
      </c>
      <c r="AU181" s="240" t="s">
        <v>86</v>
      </c>
      <c r="AV181" s="13" t="s">
        <v>86</v>
      </c>
      <c r="AW181" s="13" t="s">
        <v>32</v>
      </c>
      <c r="AX181" s="13" t="s">
        <v>76</v>
      </c>
      <c r="AY181" s="240" t="s">
        <v>130</v>
      </c>
    </row>
    <row r="182" s="15" customFormat="1">
      <c r="A182" s="15"/>
      <c r="B182" s="252"/>
      <c r="C182" s="253"/>
      <c r="D182" s="231" t="s">
        <v>138</v>
      </c>
      <c r="E182" s="254" t="s">
        <v>1</v>
      </c>
      <c r="F182" s="255" t="s">
        <v>225</v>
      </c>
      <c r="G182" s="253"/>
      <c r="H182" s="254" t="s">
        <v>1</v>
      </c>
      <c r="I182" s="256"/>
      <c r="J182" s="253"/>
      <c r="K182" s="253"/>
      <c r="L182" s="257"/>
      <c r="M182" s="258"/>
      <c r="N182" s="259"/>
      <c r="O182" s="259"/>
      <c r="P182" s="259"/>
      <c r="Q182" s="259"/>
      <c r="R182" s="259"/>
      <c r="S182" s="259"/>
      <c r="T182" s="260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1" t="s">
        <v>138</v>
      </c>
      <c r="AU182" s="261" t="s">
        <v>86</v>
      </c>
      <c r="AV182" s="15" t="s">
        <v>84</v>
      </c>
      <c r="AW182" s="15" t="s">
        <v>32</v>
      </c>
      <c r="AX182" s="15" t="s">
        <v>76</v>
      </c>
      <c r="AY182" s="261" t="s">
        <v>130</v>
      </c>
    </row>
    <row r="183" s="13" customFormat="1">
      <c r="A183" s="13"/>
      <c r="B183" s="229"/>
      <c r="C183" s="230"/>
      <c r="D183" s="231" t="s">
        <v>138</v>
      </c>
      <c r="E183" s="232" t="s">
        <v>1</v>
      </c>
      <c r="F183" s="233" t="s">
        <v>226</v>
      </c>
      <c r="G183" s="230"/>
      <c r="H183" s="234">
        <v>0.188</v>
      </c>
      <c r="I183" s="235"/>
      <c r="J183" s="230"/>
      <c r="K183" s="230"/>
      <c r="L183" s="236"/>
      <c r="M183" s="237"/>
      <c r="N183" s="238"/>
      <c r="O183" s="238"/>
      <c r="P183" s="238"/>
      <c r="Q183" s="238"/>
      <c r="R183" s="238"/>
      <c r="S183" s="238"/>
      <c r="T183" s="23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0" t="s">
        <v>138</v>
      </c>
      <c r="AU183" s="240" t="s">
        <v>86</v>
      </c>
      <c r="AV183" s="13" t="s">
        <v>86</v>
      </c>
      <c r="AW183" s="13" t="s">
        <v>32</v>
      </c>
      <c r="AX183" s="13" t="s">
        <v>76</v>
      </c>
      <c r="AY183" s="240" t="s">
        <v>130</v>
      </c>
    </row>
    <row r="184" s="13" customFormat="1">
      <c r="A184" s="13"/>
      <c r="B184" s="229"/>
      <c r="C184" s="230"/>
      <c r="D184" s="231" t="s">
        <v>138</v>
      </c>
      <c r="E184" s="232" t="s">
        <v>1</v>
      </c>
      <c r="F184" s="233" t="s">
        <v>227</v>
      </c>
      <c r="G184" s="230"/>
      <c r="H184" s="234">
        <v>1.5700000000000001</v>
      </c>
      <c r="I184" s="235"/>
      <c r="J184" s="230"/>
      <c r="K184" s="230"/>
      <c r="L184" s="236"/>
      <c r="M184" s="237"/>
      <c r="N184" s="238"/>
      <c r="O184" s="238"/>
      <c r="P184" s="238"/>
      <c r="Q184" s="238"/>
      <c r="R184" s="238"/>
      <c r="S184" s="238"/>
      <c r="T184" s="23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0" t="s">
        <v>138</v>
      </c>
      <c r="AU184" s="240" t="s">
        <v>86</v>
      </c>
      <c r="AV184" s="13" t="s">
        <v>86</v>
      </c>
      <c r="AW184" s="13" t="s">
        <v>32</v>
      </c>
      <c r="AX184" s="13" t="s">
        <v>76</v>
      </c>
      <c r="AY184" s="240" t="s">
        <v>130</v>
      </c>
    </row>
    <row r="185" s="14" customFormat="1">
      <c r="A185" s="14"/>
      <c r="B185" s="241"/>
      <c r="C185" s="242"/>
      <c r="D185" s="231" t="s">
        <v>138</v>
      </c>
      <c r="E185" s="243" t="s">
        <v>1</v>
      </c>
      <c r="F185" s="244" t="s">
        <v>198</v>
      </c>
      <c r="G185" s="242"/>
      <c r="H185" s="245">
        <v>27.433999999999997</v>
      </c>
      <c r="I185" s="246"/>
      <c r="J185" s="242"/>
      <c r="K185" s="242"/>
      <c r="L185" s="247"/>
      <c r="M185" s="248"/>
      <c r="N185" s="249"/>
      <c r="O185" s="249"/>
      <c r="P185" s="249"/>
      <c r="Q185" s="249"/>
      <c r="R185" s="249"/>
      <c r="S185" s="249"/>
      <c r="T185" s="25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1" t="s">
        <v>138</v>
      </c>
      <c r="AU185" s="251" t="s">
        <v>86</v>
      </c>
      <c r="AV185" s="14" t="s">
        <v>136</v>
      </c>
      <c r="AW185" s="14" t="s">
        <v>32</v>
      </c>
      <c r="AX185" s="14" t="s">
        <v>84</v>
      </c>
      <c r="AY185" s="251" t="s">
        <v>130</v>
      </c>
    </row>
    <row r="186" s="2" customFormat="1" ht="44.25" customHeight="1">
      <c r="A186" s="38"/>
      <c r="B186" s="39"/>
      <c r="C186" s="215" t="s">
        <v>228</v>
      </c>
      <c r="D186" s="215" t="s">
        <v>132</v>
      </c>
      <c r="E186" s="216" t="s">
        <v>229</v>
      </c>
      <c r="F186" s="217" t="s">
        <v>230</v>
      </c>
      <c r="G186" s="218" t="s">
        <v>189</v>
      </c>
      <c r="H186" s="219">
        <v>4.9000000000000004</v>
      </c>
      <c r="I186" s="220"/>
      <c r="J186" s="221">
        <f>ROUND(I186*H186,2)</f>
        <v>0</v>
      </c>
      <c r="K186" s="222"/>
      <c r="L186" s="44"/>
      <c r="M186" s="223" t="s">
        <v>1</v>
      </c>
      <c r="N186" s="224" t="s">
        <v>41</v>
      </c>
      <c r="O186" s="91"/>
      <c r="P186" s="225">
        <f>O186*H186</f>
        <v>0</v>
      </c>
      <c r="Q186" s="225">
        <v>0.0053</v>
      </c>
      <c r="R186" s="225">
        <f>Q186*H186</f>
        <v>0.025970000000000003</v>
      </c>
      <c r="S186" s="225">
        <v>0</v>
      </c>
      <c r="T186" s="22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7" t="s">
        <v>136</v>
      </c>
      <c r="AT186" s="227" t="s">
        <v>132</v>
      </c>
      <c r="AU186" s="227" t="s">
        <v>86</v>
      </c>
      <c r="AY186" s="17" t="s">
        <v>130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7" t="s">
        <v>84</v>
      </c>
      <c r="BK186" s="228">
        <f>ROUND(I186*H186,2)</f>
        <v>0</v>
      </c>
      <c r="BL186" s="17" t="s">
        <v>136</v>
      </c>
      <c r="BM186" s="227" t="s">
        <v>231</v>
      </c>
    </row>
    <row r="187" s="13" customFormat="1">
      <c r="A187" s="13"/>
      <c r="B187" s="229"/>
      <c r="C187" s="230"/>
      <c r="D187" s="231" t="s">
        <v>138</v>
      </c>
      <c r="E187" s="232" t="s">
        <v>1</v>
      </c>
      <c r="F187" s="233" t="s">
        <v>232</v>
      </c>
      <c r="G187" s="230"/>
      <c r="H187" s="234">
        <v>4.9000000000000004</v>
      </c>
      <c r="I187" s="235"/>
      <c r="J187" s="230"/>
      <c r="K187" s="230"/>
      <c r="L187" s="236"/>
      <c r="M187" s="237"/>
      <c r="N187" s="238"/>
      <c r="O187" s="238"/>
      <c r="P187" s="238"/>
      <c r="Q187" s="238"/>
      <c r="R187" s="238"/>
      <c r="S187" s="238"/>
      <c r="T187" s="23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0" t="s">
        <v>138</v>
      </c>
      <c r="AU187" s="240" t="s">
        <v>86</v>
      </c>
      <c r="AV187" s="13" t="s">
        <v>86</v>
      </c>
      <c r="AW187" s="13" t="s">
        <v>32</v>
      </c>
      <c r="AX187" s="13" t="s">
        <v>84</v>
      </c>
      <c r="AY187" s="240" t="s">
        <v>130</v>
      </c>
    </row>
    <row r="188" s="2" customFormat="1" ht="37.8" customHeight="1">
      <c r="A188" s="38"/>
      <c r="B188" s="39"/>
      <c r="C188" s="215" t="s">
        <v>233</v>
      </c>
      <c r="D188" s="215" t="s">
        <v>132</v>
      </c>
      <c r="E188" s="216" t="s">
        <v>234</v>
      </c>
      <c r="F188" s="217" t="s">
        <v>235</v>
      </c>
      <c r="G188" s="218" t="s">
        <v>202</v>
      </c>
      <c r="H188" s="219">
        <v>92.980000000000004</v>
      </c>
      <c r="I188" s="220"/>
      <c r="J188" s="221">
        <f>ROUND(I188*H188,2)</f>
        <v>0</v>
      </c>
      <c r="K188" s="222"/>
      <c r="L188" s="44"/>
      <c r="M188" s="223" t="s">
        <v>1</v>
      </c>
      <c r="N188" s="224" t="s">
        <v>41</v>
      </c>
      <c r="O188" s="91"/>
      <c r="P188" s="225">
        <f>O188*H188</f>
        <v>0</v>
      </c>
      <c r="Q188" s="225">
        <v>0</v>
      </c>
      <c r="R188" s="225">
        <f>Q188*H188</f>
        <v>0</v>
      </c>
      <c r="S188" s="225">
        <v>0</v>
      </c>
      <c r="T188" s="22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7" t="s">
        <v>136</v>
      </c>
      <c r="AT188" s="227" t="s">
        <v>132</v>
      </c>
      <c r="AU188" s="227" t="s">
        <v>86</v>
      </c>
      <c r="AY188" s="17" t="s">
        <v>130</v>
      </c>
      <c r="BE188" s="228">
        <f>IF(N188="základní",J188,0)</f>
        <v>0</v>
      </c>
      <c r="BF188" s="228">
        <f>IF(N188="snížená",J188,0)</f>
        <v>0</v>
      </c>
      <c r="BG188" s="228">
        <f>IF(N188="zákl. přenesená",J188,0)</f>
        <v>0</v>
      </c>
      <c r="BH188" s="228">
        <f>IF(N188="sníž. přenesená",J188,0)</f>
        <v>0</v>
      </c>
      <c r="BI188" s="228">
        <f>IF(N188="nulová",J188,0)</f>
        <v>0</v>
      </c>
      <c r="BJ188" s="17" t="s">
        <v>84</v>
      </c>
      <c r="BK188" s="228">
        <f>ROUND(I188*H188,2)</f>
        <v>0</v>
      </c>
      <c r="BL188" s="17" t="s">
        <v>136</v>
      </c>
      <c r="BM188" s="227" t="s">
        <v>236</v>
      </c>
    </row>
    <row r="189" s="13" customFormat="1">
      <c r="A189" s="13"/>
      <c r="B189" s="229"/>
      <c r="C189" s="230"/>
      <c r="D189" s="231" t="s">
        <v>138</v>
      </c>
      <c r="E189" s="232" t="s">
        <v>1</v>
      </c>
      <c r="F189" s="233" t="s">
        <v>237</v>
      </c>
      <c r="G189" s="230"/>
      <c r="H189" s="234">
        <v>70.480000000000004</v>
      </c>
      <c r="I189" s="235"/>
      <c r="J189" s="230"/>
      <c r="K189" s="230"/>
      <c r="L189" s="236"/>
      <c r="M189" s="237"/>
      <c r="N189" s="238"/>
      <c r="O189" s="238"/>
      <c r="P189" s="238"/>
      <c r="Q189" s="238"/>
      <c r="R189" s="238"/>
      <c r="S189" s="238"/>
      <c r="T189" s="23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0" t="s">
        <v>138</v>
      </c>
      <c r="AU189" s="240" t="s">
        <v>86</v>
      </c>
      <c r="AV189" s="13" t="s">
        <v>86</v>
      </c>
      <c r="AW189" s="13" t="s">
        <v>32</v>
      </c>
      <c r="AX189" s="13" t="s">
        <v>76</v>
      </c>
      <c r="AY189" s="240" t="s">
        <v>130</v>
      </c>
    </row>
    <row r="190" s="13" customFormat="1">
      <c r="A190" s="13"/>
      <c r="B190" s="229"/>
      <c r="C190" s="230"/>
      <c r="D190" s="231" t="s">
        <v>138</v>
      </c>
      <c r="E190" s="232" t="s">
        <v>1</v>
      </c>
      <c r="F190" s="233" t="s">
        <v>238</v>
      </c>
      <c r="G190" s="230"/>
      <c r="H190" s="234">
        <v>22.5</v>
      </c>
      <c r="I190" s="235"/>
      <c r="J190" s="230"/>
      <c r="K190" s="230"/>
      <c r="L190" s="236"/>
      <c r="M190" s="237"/>
      <c r="N190" s="238"/>
      <c r="O190" s="238"/>
      <c r="P190" s="238"/>
      <c r="Q190" s="238"/>
      <c r="R190" s="238"/>
      <c r="S190" s="238"/>
      <c r="T190" s="23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0" t="s">
        <v>138</v>
      </c>
      <c r="AU190" s="240" t="s">
        <v>86</v>
      </c>
      <c r="AV190" s="13" t="s">
        <v>86</v>
      </c>
      <c r="AW190" s="13" t="s">
        <v>32</v>
      </c>
      <c r="AX190" s="13" t="s">
        <v>76</v>
      </c>
      <c r="AY190" s="240" t="s">
        <v>130</v>
      </c>
    </row>
    <row r="191" s="14" customFormat="1">
      <c r="A191" s="14"/>
      <c r="B191" s="241"/>
      <c r="C191" s="242"/>
      <c r="D191" s="231" t="s">
        <v>138</v>
      </c>
      <c r="E191" s="243" t="s">
        <v>1</v>
      </c>
      <c r="F191" s="244" t="s">
        <v>198</v>
      </c>
      <c r="G191" s="242"/>
      <c r="H191" s="245">
        <v>92.980000000000004</v>
      </c>
      <c r="I191" s="246"/>
      <c r="J191" s="242"/>
      <c r="K191" s="242"/>
      <c r="L191" s="247"/>
      <c r="M191" s="248"/>
      <c r="N191" s="249"/>
      <c r="O191" s="249"/>
      <c r="P191" s="249"/>
      <c r="Q191" s="249"/>
      <c r="R191" s="249"/>
      <c r="S191" s="249"/>
      <c r="T191" s="25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1" t="s">
        <v>138</v>
      </c>
      <c r="AU191" s="251" t="s">
        <v>86</v>
      </c>
      <c r="AV191" s="14" t="s">
        <v>136</v>
      </c>
      <c r="AW191" s="14" t="s">
        <v>32</v>
      </c>
      <c r="AX191" s="14" t="s">
        <v>84</v>
      </c>
      <c r="AY191" s="251" t="s">
        <v>130</v>
      </c>
    </row>
    <row r="192" s="2" customFormat="1" ht="37.8" customHeight="1">
      <c r="A192" s="38"/>
      <c r="B192" s="39"/>
      <c r="C192" s="215" t="s">
        <v>239</v>
      </c>
      <c r="D192" s="215" t="s">
        <v>132</v>
      </c>
      <c r="E192" s="216" t="s">
        <v>240</v>
      </c>
      <c r="F192" s="217" t="s">
        <v>241</v>
      </c>
      <c r="G192" s="218" t="s">
        <v>202</v>
      </c>
      <c r="H192" s="219">
        <v>157.737</v>
      </c>
      <c r="I192" s="220"/>
      <c r="J192" s="221">
        <f>ROUND(I192*H192,2)</f>
        <v>0</v>
      </c>
      <c r="K192" s="222"/>
      <c r="L192" s="44"/>
      <c r="M192" s="223" t="s">
        <v>1</v>
      </c>
      <c r="N192" s="224" t="s">
        <v>41</v>
      </c>
      <c r="O192" s="91"/>
      <c r="P192" s="225">
        <f>O192*H192</f>
        <v>0</v>
      </c>
      <c r="Q192" s="225">
        <v>0</v>
      </c>
      <c r="R192" s="225">
        <f>Q192*H192</f>
        <v>0</v>
      </c>
      <c r="S192" s="225">
        <v>0</v>
      </c>
      <c r="T192" s="22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7" t="s">
        <v>136</v>
      </c>
      <c r="AT192" s="227" t="s">
        <v>132</v>
      </c>
      <c r="AU192" s="227" t="s">
        <v>86</v>
      </c>
      <c r="AY192" s="17" t="s">
        <v>130</v>
      </c>
      <c r="BE192" s="228">
        <f>IF(N192="základní",J192,0)</f>
        <v>0</v>
      </c>
      <c r="BF192" s="228">
        <f>IF(N192="snížená",J192,0)</f>
        <v>0</v>
      </c>
      <c r="BG192" s="228">
        <f>IF(N192="zákl. přenesená",J192,0)</f>
        <v>0</v>
      </c>
      <c r="BH192" s="228">
        <f>IF(N192="sníž. přenesená",J192,0)</f>
        <v>0</v>
      </c>
      <c r="BI192" s="228">
        <f>IF(N192="nulová",J192,0)</f>
        <v>0</v>
      </c>
      <c r="BJ192" s="17" t="s">
        <v>84</v>
      </c>
      <c r="BK192" s="228">
        <f>ROUND(I192*H192,2)</f>
        <v>0</v>
      </c>
      <c r="BL192" s="17" t="s">
        <v>136</v>
      </c>
      <c r="BM192" s="227" t="s">
        <v>242</v>
      </c>
    </row>
    <row r="193" s="13" customFormat="1">
      <c r="A193" s="13"/>
      <c r="B193" s="229"/>
      <c r="C193" s="230"/>
      <c r="D193" s="231" t="s">
        <v>138</v>
      </c>
      <c r="E193" s="232" t="s">
        <v>1</v>
      </c>
      <c r="F193" s="233" t="s">
        <v>243</v>
      </c>
      <c r="G193" s="230"/>
      <c r="H193" s="234">
        <v>87.171000000000006</v>
      </c>
      <c r="I193" s="235"/>
      <c r="J193" s="230"/>
      <c r="K193" s="230"/>
      <c r="L193" s="236"/>
      <c r="M193" s="237"/>
      <c r="N193" s="238"/>
      <c r="O193" s="238"/>
      <c r="P193" s="238"/>
      <c r="Q193" s="238"/>
      <c r="R193" s="238"/>
      <c r="S193" s="238"/>
      <c r="T193" s="23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0" t="s">
        <v>138</v>
      </c>
      <c r="AU193" s="240" t="s">
        <v>86</v>
      </c>
      <c r="AV193" s="13" t="s">
        <v>86</v>
      </c>
      <c r="AW193" s="13" t="s">
        <v>32</v>
      </c>
      <c r="AX193" s="13" t="s">
        <v>76</v>
      </c>
      <c r="AY193" s="240" t="s">
        <v>130</v>
      </c>
    </row>
    <row r="194" s="13" customFormat="1">
      <c r="A194" s="13"/>
      <c r="B194" s="229"/>
      <c r="C194" s="230"/>
      <c r="D194" s="231" t="s">
        <v>138</v>
      </c>
      <c r="E194" s="232" t="s">
        <v>1</v>
      </c>
      <c r="F194" s="233" t="s">
        <v>244</v>
      </c>
      <c r="G194" s="230"/>
      <c r="H194" s="234">
        <v>27.434000000000001</v>
      </c>
      <c r="I194" s="235"/>
      <c r="J194" s="230"/>
      <c r="K194" s="230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138</v>
      </c>
      <c r="AU194" s="240" t="s">
        <v>86</v>
      </c>
      <c r="AV194" s="13" t="s">
        <v>86</v>
      </c>
      <c r="AW194" s="13" t="s">
        <v>32</v>
      </c>
      <c r="AX194" s="13" t="s">
        <v>76</v>
      </c>
      <c r="AY194" s="240" t="s">
        <v>130</v>
      </c>
    </row>
    <row r="195" s="13" customFormat="1">
      <c r="A195" s="13"/>
      <c r="B195" s="229"/>
      <c r="C195" s="230"/>
      <c r="D195" s="231" t="s">
        <v>138</v>
      </c>
      <c r="E195" s="232" t="s">
        <v>1</v>
      </c>
      <c r="F195" s="233" t="s">
        <v>245</v>
      </c>
      <c r="G195" s="230"/>
      <c r="H195" s="234">
        <v>22.5</v>
      </c>
      <c r="I195" s="235"/>
      <c r="J195" s="230"/>
      <c r="K195" s="230"/>
      <c r="L195" s="236"/>
      <c r="M195" s="237"/>
      <c r="N195" s="238"/>
      <c r="O195" s="238"/>
      <c r="P195" s="238"/>
      <c r="Q195" s="238"/>
      <c r="R195" s="238"/>
      <c r="S195" s="238"/>
      <c r="T195" s="23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0" t="s">
        <v>138</v>
      </c>
      <c r="AU195" s="240" t="s">
        <v>86</v>
      </c>
      <c r="AV195" s="13" t="s">
        <v>86</v>
      </c>
      <c r="AW195" s="13" t="s">
        <v>32</v>
      </c>
      <c r="AX195" s="13" t="s">
        <v>76</v>
      </c>
      <c r="AY195" s="240" t="s">
        <v>130</v>
      </c>
    </row>
    <row r="196" s="13" customFormat="1">
      <c r="A196" s="13"/>
      <c r="B196" s="229"/>
      <c r="C196" s="230"/>
      <c r="D196" s="231" t="s">
        <v>138</v>
      </c>
      <c r="E196" s="232" t="s">
        <v>1</v>
      </c>
      <c r="F196" s="233" t="s">
        <v>246</v>
      </c>
      <c r="G196" s="230"/>
      <c r="H196" s="234">
        <v>49.612000000000002</v>
      </c>
      <c r="I196" s="235"/>
      <c r="J196" s="230"/>
      <c r="K196" s="230"/>
      <c r="L196" s="236"/>
      <c r="M196" s="237"/>
      <c r="N196" s="238"/>
      <c r="O196" s="238"/>
      <c r="P196" s="238"/>
      <c r="Q196" s="238"/>
      <c r="R196" s="238"/>
      <c r="S196" s="238"/>
      <c r="T196" s="23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0" t="s">
        <v>138</v>
      </c>
      <c r="AU196" s="240" t="s">
        <v>86</v>
      </c>
      <c r="AV196" s="13" t="s">
        <v>86</v>
      </c>
      <c r="AW196" s="13" t="s">
        <v>32</v>
      </c>
      <c r="AX196" s="13" t="s">
        <v>76</v>
      </c>
      <c r="AY196" s="240" t="s">
        <v>130</v>
      </c>
    </row>
    <row r="197" s="13" customFormat="1">
      <c r="A197" s="13"/>
      <c r="B197" s="229"/>
      <c r="C197" s="230"/>
      <c r="D197" s="231" t="s">
        <v>138</v>
      </c>
      <c r="E197" s="232" t="s">
        <v>1</v>
      </c>
      <c r="F197" s="233" t="s">
        <v>247</v>
      </c>
      <c r="G197" s="230"/>
      <c r="H197" s="234">
        <v>64</v>
      </c>
      <c r="I197" s="235"/>
      <c r="J197" s="230"/>
      <c r="K197" s="230"/>
      <c r="L197" s="236"/>
      <c r="M197" s="237"/>
      <c r="N197" s="238"/>
      <c r="O197" s="238"/>
      <c r="P197" s="238"/>
      <c r="Q197" s="238"/>
      <c r="R197" s="238"/>
      <c r="S197" s="238"/>
      <c r="T197" s="23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0" t="s">
        <v>138</v>
      </c>
      <c r="AU197" s="240" t="s">
        <v>86</v>
      </c>
      <c r="AV197" s="13" t="s">
        <v>86</v>
      </c>
      <c r="AW197" s="13" t="s">
        <v>32</v>
      </c>
      <c r="AX197" s="13" t="s">
        <v>76</v>
      </c>
      <c r="AY197" s="240" t="s">
        <v>130</v>
      </c>
    </row>
    <row r="198" s="13" customFormat="1">
      <c r="A198" s="13"/>
      <c r="B198" s="229"/>
      <c r="C198" s="230"/>
      <c r="D198" s="231" t="s">
        <v>138</v>
      </c>
      <c r="E198" s="232" t="s">
        <v>1</v>
      </c>
      <c r="F198" s="233" t="s">
        <v>248</v>
      </c>
      <c r="G198" s="230"/>
      <c r="H198" s="234">
        <v>-70.480000000000004</v>
      </c>
      <c r="I198" s="235"/>
      <c r="J198" s="230"/>
      <c r="K198" s="230"/>
      <c r="L198" s="236"/>
      <c r="M198" s="237"/>
      <c r="N198" s="238"/>
      <c r="O198" s="238"/>
      <c r="P198" s="238"/>
      <c r="Q198" s="238"/>
      <c r="R198" s="238"/>
      <c r="S198" s="238"/>
      <c r="T198" s="23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0" t="s">
        <v>138</v>
      </c>
      <c r="AU198" s="240" t="s">
        <v>86</v>
      </c>
      <c r="AV198" s="13" t="s">
        <v>86</v>
      </c>
      <c r="AW198" s="13" t="s">
        <v>32</v>
      </c>
      <c r="AX198" s="13" t="s">
        <v>76</v>
      </c>
      <c r="AY198" s="240" t="s">
        <v>130</v>
      </c>
    </row>
    <row r="199" s="13" customFormat="1">
      <c r="A199" s="13"/>
      <c r="B199" s="229"/>
      <c r="C199" s="230"/>
      <c r="D199" s="231" t="s">
        <v>138</v>
      </c>
      <c r="E199" s="232" t="s">
        <v>1</v>
      </c>
      <c r="F199" s="233" t="s">
        <v>249</v>
      </c>
      <c r="G199" s="230"/>
      <c r="H199" s="234">
        <v>-22.5</v>
      </c>
      <c r="I199" s="235"/>
      <c r="J199" s="230"/>
      <c r="K199" s="230"/>
      <c r="L199" s="236"/>
      <c r="M199" s="237"/>
      <c r="N199" s="238"/>
      <c r="O199" s="238"/>
      <c r="P199" s="238"/>
      <c r="Q199" s="238"/>
      <c r="R199" s="238"/>
      <c r="S199" s="238"/>
      <c r="T199" s="23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0" t="s">
        <v>138</v>
      </c>
      <c r="AU199" s="240" t="s">
        <v>86</v>
      </c>
      <c r="AV199" s="13" t="s">
        <v>86</v>
      </c>
      <c r="AW199" s="13" t="s">
        <v>32</v>
      </c>
      <c r="AX199" s="13" t="s">
        <v>76</v>
      </c>
      <c r="AY199" s="240" t="s">
        <v>130</v>
      </c>
    </row>
    <row r="200" s="14" customFormat="1">
      <c r="A200" s="14"/>
      <c r="B200" s="241"/>
      <c r="C200" s="242"/>
      <c r="D200" s="231" t="s">
        <v>138</v>
      </c>
      <c r="E200" s="243" t="s">
        <v>1</v>
      </c>
      <c r="F200" s="244" t="s">
        <v>198</v>
      </c>
      <c r="G200" s="242"/>
      <c r="H200" s="245">
        <v>157.73700000000002</v>
      </c>
      <c r="I200" s="246"/>
      <c r="J200" s="242"/>
      <c r="K200" s="242"/>
      <c r="L200" s="247"/>
      <c r="M200" s="248"/>
      <c r="N200" s="249"/>
      <c r="O200" s="249"/>
      <c r="P200" s="249"/>
      <c r="Q200" s="249"/>
      <c r="R200" s="249"/>
      <c r="S200" s="249"/>
      <c r="T200" s="25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1" t="s">
        <v>138</v>
      </c>
      <c r="AU200" s="251" t="s">
        <v>86</v>
      </c>
      <c r="AV200" s="14" t="s">
        <v>136</v>
      </c>
      <c r="AW200" s="14" t="s">
        <v>32</v>
      </c>
      <c r="AX200" s="14" t="s">
        <v>84</v>
      </c>
      <c r="AY200" s="251" t="s">
        <v>130</v>
      </c>
    </row>
    <row r="201" s="2" customFormat="1" ht="37.8" customHeight="1">
      <c r="A201" s="38"/>
      <c r="B201" s="39"/>
      <c r="C201" s="215" t="s">
        <v>7</v>
      </c>
      <c r="D201" s="215" t="s">
        <v>132</v>
      </c>
      <c r="E201" s="216" t="s">
        <v>250</v>
      </c>
      <c r="F201" s="217" t="s">
        <v>251</v>
      </c>
      <c r="G201" s="218" t="s">
        <v>202</v>
      </c>
      <c r="H201" s="219">
        <v>1577.3699999999999</v>
      </c>
      <c r="I201" s="220"/>
      <c r="J201" s="221">
        <f>ROUND(I201*H201,2)</f>
        <v>0</v>
      </c>
      <c r="K201" s="222"/>
      <c r="L201" s="44"/>
      <c r="M201" s="223" t="s">
        <v>1</v>
      </c>
      <c r="N201" s="224" t="s">
        <v>41</v>
      </c>
      <c r="O201" s="91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7" t="s">
        <v>136</v>
      </c>
      <c r="AT201" s="227" t="s">
        <v>132</v>
      </c>
      <c r="AU201" s="227" t="s">
        <v>86</v>
      </c>
      <c r="AY201" s="17" t="s">
        <v>130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17" t="s">
        <v>84</v>
      </c>
      <c r="BK201" s="228">
        <f>ROUND(I201*H201,2)</f>
        <v>0</v>
      </c>
      <c r="BL201" s="17" t="s">
        <v>136</v>
      </c>
      <c r="BM201" s="227" t="s">
        <v>252</v>
      </c>
    </row>
    <row r="202" s="13" customFormat="1">
      <c r="A202" s="13"/>
      <c r="B202" s="229"/>
      <c r="C202" s="230"/>
      <c r="D202" s="231" t="s">
        <v>138</v>
      </c>
      <c r="E202" s="232" t="s">
        <v>1</v>
      </c>
      <c r="F202" s="233" t="s">
        <v>253</v>
      </c>
      <c r="G202" s="230"/>
      <c r="H202" s="234">
        <v>1577.3699999999999</v>
      </c>
      <c r="I202" s="235"/>
      <c r="J202" s="230"/>
      <c r="K202" s="230"/>
      <c r="L202" s="236"/>
      <c r="M202" s="237"/>
      <c r="N202" s="238"/>
      <c r="O202" s="238"/>
      <c r="P202" s="238"/>
      <c r="Q202" s="238"/>
      <c r="R202" s="238"/>
      <c r="S202" s="238"/>
      <c r="T202" s="23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0" t="s">
        <v>138</v>
      </c>
      <c r="AU202" s="240" t="s">
        <v>86</v>
      </c>
      <c r="AV202" s="13" t="s">
        <v>86</v>
      </c>
      <c r="AW202" s="13" t="s">
        <v>32</v>
      </c>
      <c r="AX202" s="13" t="s">
        <v>84</v>
      </c>
      <c r="AY202" s="240" t="s">
        <v>130</v>
      </c>
    </row>
    <row r="203" s="2" customFormat="1" ht="24.15" customHeight="1">
      <c r="A203" s="38"/>
      <c r="B203" s="39"/>
      <c r="C203" s="215" t="s">
        <v>254</v>
      </c>
      <c r="D203" s="215" t="s">
        <v>132</v>
      </c>
      <c r="E203" s="216" t="s">
        <v>255</v>
      </c>
      <c r="F203" s="217" t="s">
        <v>256</v>
      </c>
      <c r="G203" s="218" t="s">
        <v>202</v>
      </c>
      <c r="H203" s="219">
        <v>92.980000000000004</v>
      </c>
      <c r="I203" s="220"/>
      <c r="J203" s="221">
        <f>ROUND(I203*H203,2)</f>
        <v>0</v>
      </c>
      <c r="K203" s="222"/>
      <c r="L203" s="44"/>
      <c r="M203" s="223" t="s">
        <v>1</v>
      </c>
      <c r="N203" s="224" t="s">
        <v>41</v>
      </c>
      <c r="O203" s="91"/>
      <c r="P203" s="225">
        <f>O203*H203</f>
        <v>0</v>
      </c>
      <c r="Q203" s="225">
        <v>0</v>
      </c>
      <c r="R203" s="225">
        <f>Q203*H203</f>
        <v>0</v>
      </c>
      <c r="S203" s="225">
        <v>0</v>
      </c>
      <c r="T203" s="22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7" t="s">
        <v>136</v>
      </c>
      <c r="AT203" s="227" t="s">
        <v>132</v>
      </c>
      <c r="AU203" s="227" t="s">
        <v>86</v>
      </c>
      <c r="AY203" s="17" t="s">
        <v>130</v>
      </c>
      <c r="BE203" s="228">
        <f>IF(N203="základní",J203,0)</f>
        <v>0</v>
      </c>
      <c r="BF203" s="228">
        <f>IF(N203="snížená",J203,0)</f>
        <v>0</v>
      </c>
      <c r="BG203" s="228">
        <f>IF(N203="zákl. přenesená",J203,0)</f>
        <v>0</v>
      </c>
      <c r="BH203" s="228">
        <f>IF(N203="sníž. přenesená",J203,0)</f>
        <v>0</v>
      </c>
      <c r="BI203" s="228">
        <f>IF(N203="nulová",J203,0)</f>
        <v>0</v>
      </c>
      <c r="BJ203" s="17" t="s">
        <v>84</v>
      </c>
      <c r="BK203" s="228">
        <f>ROUND(I203*H203,2)</f>
        <v>0</v>
      </c>
      <c r="BL203" s="17" t="s">
        <v>136</v>
      </c>
      <c r="BM203" s="227" t="s">
        <v>257</v>
      </c>
    </row>
    <row r="204" s="13" customFormat="1">
      <c r="A204" s="13"/>
      <c r="B204" s="229"/>
      <c r="C204" s="230"/>
      <c r="D204" s="231" t="s">
        <v>138</v>
      </c>
      <c r="E204" s="232" t="s">
        <v>1</v>
      </c>
      <c r="F204" s="233" t="s">
        <v>258</v>
      </c>
      <c r="G204" s="230"/>
      <c r="H204" s="234">
        <v>70.480000000000004</v>
      </c>
      <c r="I204" s="235"/>
      <c r="J204" s="230"/>
      <c r="K204" s="230"/>
      <c r="L204" s="236"/>
      <c r="M204" s="237"/>
      <c r="N204" s="238"/>
      <c r="O204" s="238"/>
      <c r="P204" s="238"/>
      <c r="Q204" s="238"/>
      <c r="R204" s="238"/>
      <c r="S204" s="238"/>
      <c r="T204" s="23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0" t="s">
        <v>138</v>
      </c>
      <c r="AU204" s="240" t="s">
        <v>86</v>
      </c>
      <c r="AV204" s="13" t="s">
        <v>86</v>
      </c>
      <c r="AW204" s="13" t="s">
        <v>32</v>
      </c>
      <c r="AX204" s="13" t="s">
        <v>76</v>
      </c>
      <c r="AY204" s="240" t="s">
        <v>130</v>
      </c>
    </row>
    <row r="205" s="13" customFormat="1">
      <c r="A205" s="13"/>
      <c r="B205" s="229"/>
      <c r="C205" s="230"/>
      <c r="D205" s="231" t="s">
        <v>138</v>
      </c>
      <c r="E205" s="232" t="s">
        <v>1</v>
      </c>
      <c r="F205" s="233" t="s">
        <v>259</v>
      </c>
      <c r="G205" s="230"/>
      <c r="H205" s="234">
        <v>22.5</v>
      </c>
      <c r="I205" s="235"/>
      <c r="J205" s="230"/>
      <c r="K205" s="230"/>
      <c r="L205" s="236"/>
      <c r="M205" s="237"/>
      <c r="N205" s="238"/>
      <c r="O205" s="238"/>
      <c r="P205" s="238"/>
      <c r="Q205" s="238"/>
      <c r="R205" s="238"/>
      <c r="S205" s="238"/>
      <c r="T205" s="23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0" t="s">
        <v>138</v>
      </c>
      <c r="AU205" s="240" t="s">
        <v>86</v>
      </c>
      <c r="AV205" s="13" t="s">
        <v>86</v>
      </c>
      <c r="AW205" s="13" t="s">
        <v>32</v>
      </c>
      <c r="AX205" s="13" t="s">
        <v>76</v>
      </c>
      <c r="AY205" s="240" t="s">
        <v>130</v>
      </c>
    </row>
    <row r="206" s="14" customFormat="1">
      <c r="A206" s="14"/>
      <c r="B206" s="241"/>
      <c r="C206" s="242"/>
      <c r="D206" s="231" t="s">
        <v>138</v>
      </c>
      <c r="E206" s="243" t="s">
        <v>1</v>
      </c>
      <c r="F206" s="244" t="s">
        <v>198</v>
      </c>
      <c r="G206" s="242"/>
      <c r="H206" s="245">
        <v>92.980000000000004</v>
      </c>
      <c r="I206" s="246"/>
      <c r="J206" s="242"/>
      <c r="K206" s="242"/>
      <c r="L206" s="247"/>
      <c r="M206" s="248"/>
      <c r="N206" s="249"/>
      <c r="O206" s="249"/>
      <c r="P206" s="249"/>
      <c r="Q206" s="249"/>
      <c r="R206" s="249"/>
      <c r="S206" s="249"/>
      <c r="T206" s="25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1" t="s">
        <v>138</v>
      </c>
      <c r="AU206" s="251" t="s">
        <v>86</v>
      </c>
      <c r="AV206" s="14" t="s">
        <v>136</v>
      </c>
      <c r="AW206" s="14" t="s">
        <v>32</v>
      </c>
      <c r="AX206" s="14" t="s">
        <v>84</v>
      </c>
      <c r="AY206" s="251" t="s">
        <v>130</v>
      </c>
    </row>
    <row r="207" s="2" customFormat="1" ht="33" customHeight="1">
      <c r="A207" s="38"/>
      <c r="B207" s="39"/>
      <c r="C207" s="215" t="s">
        <v>260</v>
      </c>
      <c r="D207" s="215" t="s">
        <v>132</v>
      </c>
      <c r="E207" s="216" t="s">
        <v>261</v>
      </c>
      <c r="F207" s="217" t="s">
        <v>262</v>
      </c>
      <c r="G207" s="218" t="s">
        <v>263</v>
      </c>
      <c r="H207" s="219">
        <v>283.92700000000002</v>
      </c>
      <c r="I207" s="220"/>
      <c r="J207" s="221">
        <f>ROUND(I207*H207,2)</f>
        <v>0</v>
      </c>
      <c r="K207" s="222"/>
      <c r="L207" s="44"/>
      <c r="M207" s="223" t="s">
        <v>1</v>
      </c>
      <c r="N207" s="224" t="s">
        <v>41</v>
      </c>
      <c r="O207" s="91"/>
      <c r="P207" s="225">
        <f>O207*H207</f>
        <v>0</v>
      </c>
      <c r="Q207" s="225">
        <v>0</v>
      </c>
      <c r="R207" s="225">
        <f>Q207*H207</f>
        <v>0</v>
      </c>
      <c r="S207" s="225">
        <v>0</v>
      </c>
      <c r="T207" s="22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7" t="s">
        <v>136</v>
      </c>
      <c r="AT207" s="227" t="s">
        <v>132</v>
      </c>
      <c r="AU207" s="227" t="s">
        <v>86</v>
      </c>
      <c r="AY207" s="17" t="s">
        <v>130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17" t="s">
        <v>84</v>
      </c>
      <c r="BK207" s="228">
        <f>ROUND(I207*H207,2)</f>
        <v>0</v>
      </c>
      <c r="BL207" s="17" t="s">
        <v>136</v>
      </c>
      <c r="BM207" s="227" t="s">
        <v>264</v>
      </c>
    </row>
    <row r="208" s="13" customFormat="1">
      <c r="A208" s="13"/>
      <c r="B208" s="229"/>
      <c r="C208" s="230"/>
      <c r="D208" s="231" t="s">
        <v>138</v>
      </c>
      <c r="E208" s="232" t="s">
        <v>1</v>
      </c>
      <c r="F208" s="233" t="s">
        <v>265</v>
      </c>
      <c r="G208" s="230"/>
      <c r="H208" s="234">
        <v>283.92700000000002</v>
      </c>
      <c r="I208" s="235"/>
      <c r="J208" s="230"/>
      <c r="K208" s="230"/>
      <c r="L208" s="236"/>
      <c r="M208" s="237"/>
      <c r="N208" s="238"/>
      <c r="O208" s="238"/>
      <c r="P208" s="238"/>
      <c r="Q208" s="238"/>
      <c r="R208" s="238"/>
      <c r="S208" s="238"/>
      <c r="T208" s="23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0" t="s">
        <v>138</v>
      </c>
      <c r="AU208" s="240" t="s">
        <v>86</v>
      </c>
      <c r="AV208" s="13" t="s">
        <v>86</v>
      </c>
      <c r="AW208" s="13" t="s">
        <v>32</v>
      </c>
      <c r="AX208" s="13" t="s">
        <v>84</v>
      </c>
      <c r="AY208" s="240" t="s">
        <v>130</v>
      </c>
    </row>
    <row r="209" s="2" customFormat="1" ht="16.5" customHeight="1">
      <c r="A209" s="38"/>
      <c r="B209" s="39"/>
      <c r="C209" s="215" t="s">
        <v>266</v>
      </c>
      <c r="D209" s="215" t="s">
        <v>132</v>
      </c>
      <c r="E209" s="216" t="s">
        <v>267</v>
      </c>
      <c r="F209" s="217" t="s">
        <v>268</v>
      </c>
      <c r="G209" s="218" t="s">
        <v>202</v>
      </c>
      <c r="H209" s="219">
        <v>250.71700000000001</v>
      </c>
      <c r="I209" s="220"/>
      <c r="J209" s="221">
        <f>ROUND(I209*H209,2)</f>
        <v>0</v>
      </c>
      <c r="K209" s="222"/>
      <c r="L209" s="44"/>
      <c r="M209" s="223" t="s">
        <v>1</v>
      </c>
      <c r="N209" s="224" t="s">
        <v>41</v>
      </c>
      <c r="O209" s="91"/>
      <c r="P209" s="225">
        <f>O209*H209</f>
        <v>0</v>
      </c>
      <c r="Q209" s="225">
        <v>0</v>
      </c>
      <c r="R209" s="225">
        <f>Q209*H209</f>
        <v>0</v>
      </c>
      <c r="S209" s="225">
        <v>0</v>
      </c>
      <c r="T209" s="22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7" t="s">
        <v>136</v>
      </c>
      <c r="AT209" s="227" t="s">
        <v>132</v>
      </c>
      <c r="AU209" s="227" t="s">
        <v>86</v>
      </c>
      <c r="AY209" s="17" t="s">
        <v>130</v>
      </c>
      <c r="BE209" s="228">
        <f>IF(N209="základní",J209,0)</f>
        <v>0</v>
      </c>
      <c r="BF209" s="228">
        <f>IF(N209="snížená",J209,0)</f>
        <v>0</v>
      </c>
      <c r="BG209" s="228">
        <f>IF(N209="zákl. přenesená",J209,0)</f>
        <v>0</v>
      </c>
      <c r="BH209" s="228">
        <f>IF(N209="sníž. přenesená",J209,0)</f>
        <v>0</v>
      </c>
      <c r="BI209" s="228">
        <f>IF(N209="nulová",J209,0)</f>
        <v>0</v>
      </c>
      <c r="BJ209" s="17" t="s">
        <v>84</v>
      </c>
      <c r="BK209" s="228">
        <f>ROUND(I209*H209,2)</f>
        <v>0</v>
      </c>
      <c r="BL209" s="17" t="s">
        <v>136</v>
      </c>
      <c r="BM209" s="227" t="s">
        <v>269</v>
      </c>
    </row>
    <row r="210" s="13" customFormat="1">
      <c r="A210" s="13"/>
      <c r="B210" s="229"/>
      <c r="C210" s="230"/>
      <c r="D210" s="231" t="s">
        <v>138</v>
      </c>
      <c r="E210" s="232" t="s">
        <v>1</v>
      </c>
      <c r="F210" s="233" t="s">
        <v>270</v>
      </c>
      <c r="G210" s="230"/>
      <c r="H210" s="234">
        <v>64</v>
      </c>
      <c r="I210" s="235"/>
      <c r="J210" s="230"/>
      <c r="K210" s="230"/>
      <c r="L210" s="236"/>
      <c r="M210" s="237"/>
      <c r="N210" s="238"/>
      <c r="O210" s="238"/>
      <c r="P210" s="238"/>
      <c r="Q210" s="238"/>
      <c r="R210" s="238"/>
      <c r="S210" s="238"/>
      <c r="T210" s="23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0" t="s">
        <v>138</v>
      </c>
      <c r="AU210" s="240" t="s">
        <v>86</v>
      </c>
      <c r="AV210" s="13" t="s">
        <v>86</v>
      </c>
      <c r="AW210" s="13" t="s">
        <v>32</v>
      </c>
      <c r="AX210" s="13" t="s">
        <v>76</v>
      </c>
      <c r="AY210" s="240" t="s">
        <v>130</v>
      </c>
    </row>
    <row r="211" s="13" customFormat="1">
      <c r="A211" s="13"/>
      <c r="B211" s="229"/>
      <c r="C211" s="230"/>
      <c r="D211" s="231" t="s">
        <v>138</v>
      </c>
      <c r="E211" s="232" t="s">
        <v>1</v>
      </c>
      <c r="F211" s="233" t="s">
        <v>271</v>
      </c>
      <c r="G211" s="230"/>
      <c r="H211" s="234">
        <v>49.612000000000002</v>
      </c>
      <c r="I211" s="235"/>
      <c r="J211" s="230"/>
      <c r="K211" s="230"/>
      <c r="L211" s="236"/>
      <c r="M211" s="237"/>
      <c r="N211" s="238"/>
      <c r="O211" s="238"/>
      <c r="P211" s="238"/>
      <c r="Q211" s="238"/>
      <c r="R211" s="238"/>
      <c r="S211" s="238"/>
      <c r="T211" s="23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0" t="s">
        <v>138</v>
      </c>
      <c r="AU211" s="240" t="s">
        <v>86</v>
      </c>
      <c r="AV211" s="13" t="s">
        <v>86</v>
      </c>
      <c r="AW211" s="13" t="s">
        <v>32</v>
      </c>
      <c r="AX211" s="13" t="s">
        <v>76</v>
      </c>
      <c r="AY211" s="240" t="s">
        <v>130</v>
      </c>
    </row>
    <row r="212" s="13" customFormat="1">
      <c r="A212" s="13"/>
      <c r="B212" s="229"/>
      <c r="C212" s="230"/>
      <c r="D212" s="231" t="s">
        <v>138</v>
      </c>
      <c r="E212" s="232" t="s">
        <v>1</v>
      </c>
      <c r="F212" s="233" t="s">
        <v>244</v>
      </c>
      <c r="G212" s="230"/>
      <c r="H212" s="234">
        <v>27.434000000000001</v>
      </c>
      <c r="I212" s="235"/>
      <c r="J212" s="230"/>
      <c r="K212" s="230"/>
      <c r="L212" s="236"/>
      <c r="M212" s="237"/>
      <c r="N212" s="238"/>
      <c r="O212" s="238"/>
      <c r="P212" s="238"/>
      <c r="Q212" s="238"/>
      <c r="R212" s="238"/>
      <c r="S212" s="238"/>
      <c r="T212" s="23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0" t="s">
        <v>138</v>
      </c>
      <c r="AU212" s="240" t="s">
        <v>86</v>
      </c>
      <c r="AV212" s="13" t="s">
        <v>86</v>
      </c>
      <c r="AW212" s="13" t="s">
        <v>32</v>
      </c>
      <c r="AX212" s="13" t="s">
        <v>76</v>
      </c>
      <c r="AY212" s="240" t="s">
        <v>130</v>
      </c>
    </row>
    <row r="213" s="13" customFormat="1">
      <c r="A213" s="13"/>
      <c r="B213" s="229"/>
      <c r="C213" s="230"/>
      <c r="D213" s="231" t="s">
        <v>138</v>
      </c>
      <c r="E213" s="232" t="s">
        <v>1</v>
      </c>
      <c r="F213" s="233" t="s">
        <v>245</v>
      </c>
      <c r="G213" s="230"/>
      <c r="H213" s="234">
        <v>22.5</v>
      </c>
      <c r="I213" s="235"/>
      <c r="J213" s="230"/>
      <c r="K213" s="230"/>
      <c r="L213" s="236"/>
      <c r="M213" s="237"/>
      <c r="N213" s="238"/>
      <c r="O213" s="238"/>
      <c r="P213" s="238"/>
      <c r="Q213" s="238"/>
      <c r="R213" s="238"/>
      <c r="S213" s="238"/>
      <c r="T213" s="23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0" t="s">
        <v>138</v>
      </c>
      <c r="AU213" s="240" t="s">
        <v>86</v>
      </c>
      <c r="AV213" s="13" t="s">
        <v>86</v>
      </c>
      <c r="AW213" s="13" t="s">
        <v>32</v>
      </c>
      <c r="AX213" s="13" t="s">
        <v>76</v>
      </c>
      <c r="AY213" s="240" t="s">
        <v>130</v>
      </c>
    </row>
    <row r="214" s="13" customFormat="1">
      <c r="A214" s="13"/>
      <c r="B214" s="229"/>
      <c r="C214" s="230"/>
      <c r="D214" s="231" t="s">
        <v>138</v>
      </c>
      <c r="E214" s="232" t="s">
        <v>1</v>
      </c>
      <c r="F214" s="233" t="s">
        <v>243</v>
      </c>
      <c r="G214" s="230"/>
      <c r="H214" s="234">
        <v>87.171000000000006</v>
      </c>
      <c r="I214" s="235"/>
      <c r="J214" s="230"/>
      <c r="K214" s="230"/>
      <c r="L214" s="236"/>
      <c r="M214" s="237"/>
      <c r="N214" s="238"/>
      <c r="O214" s="238"/>
      <c r="P214" s="238"/>
      <c r="Q214" s="238"/>
      <c r="R214" s="238"/>
      <c r="S214" s="238"/>
      <c r="T214" s="23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0" t="s">
        <v>138</v>
      </c>
      <c r="AU214" s="240" t="s">
        <v>86</v>
      </c>
      <c r="AV214" s="13" t="s">
        <v>86</v>
      </c>
      <c r="AW214" s="13" t="s">
        <v>32</v>
      </c>
      <c r="AX214" s="13" t="s">
        <v>76</v>
      </c>
      <c r="AY214" s="240" t="s">
        <v>130</v>
      </c>
    </row>
    <row r="215" s="14" customFormat="1">
      <c r="A215" s="14"/>
      <c r="B215" s="241"/>
      <c r="C215" s="242"/>
      <c r="D215" s="231" t="s">
        <v>138</v>
      </c>
      <c r="E215" s="243" t="s">
        <v>1</v>
      </c>
      <c r="F215" s="244" t="s">
        <v>198</v>
      </c>
      <c r="G215" s="242"/>
      <c r="H215" s="245">
        <v>250.71699999999999</v>
      </c>
      <c r="I215" s="246"/>
      <c r="J215" s="242"/>
      <c r="K215" s="242"/>
      <c r="L215" s="247"/>
      <c r="M215" s="248"/>
      <c r="N215" s="249"/>
      <c r="O215" s="249"/>
      <c r="P215" s="249"/>
      <c r="Q215" s="249"/>
      <c r="R215" s="249"/>
      <c r="S215" s="249"/>
      <c r="T215" s="25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1" t="s">
        <v>138</v>
      </c>
      <c r="AU215" s="251" t="s">
        <v>86</v>
      </c>
      <c r="AV215" s="14" t="s">
        <v>136</v>
      </c>
      <c r="AW215" s="14" t="s">
        <v>32</v>
      </c>
      <c r="AX215" s="14" t="s">
        <v>84</v>
      </c>
      <c r="AY215" s="251" t="s">
        <v>130</v>
      </c>
    </row>
    <row r="216" s="2" customFormat="1" ht="24.15" customHeight="1">
      <c r="A216" s="38"/>
      <c r="B216" s="39"/>
      <c r="C216" s="215" t="s">
        <v>272</v>
      </c>
      <c r="D216" s="215" t="s">
        <v>132</v>
      </c>
      <c r="E216" s="216" t="s">
        <v>273</v>
      </c>
      <c r="F216" s="217" t="s">
        <v>274</v>
      </c>
      <c r="G216" s="218" t="s">
        <v>202</v>
      </c>
      <c r="H216" s="219">
        <v>22.5</v>
      </c>
      <c r="I216" s="220"/>
      <c r="J216" s="221">
        <f>ROUND(I216*H216,2)</f>
        <v>0</v>
      </c>
      <c r="K216" s="222"/>
      <c r="L216" s="44"/>
      <c r="M216" s="223" t="s">
        <v>1</v>
      </c>
      <c r="N216" s="224" t="s">
        <v>41</v>
      </c>
      <c r="O216" s="91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7" t="s">
        <v>136</v>
      </c>
      <c r="AT216" s="227" t="s">
        <v>132</v>
      </c>
      <c r="AU216" s="227" t="s">
        <v>86</v>
      </c>
      <c r="AY216" s="17" t="s">
        <v>130</v>
      </c>
      <c r="BE216" s="228">
        <f>IF(N216="základní",J216,0)</f>
        <v>0</v>
      </c>
      <c r="BF216" s="228">
        <f>IF(N216="snížená",J216,0)</f>
        <v>0</v>
      </c>
      <c r="BG216" s="228">
        <f>IF(N216="zákl. přenesená",J216,0)</f>
        <v>0</v>
      </c>
      <c r="BH216" s="228">
        <f>IF(N216="sníž. přenesená",J216,0)</f>
        <v>0</v>
      </c>
      <c r="BI216" s="228">
        <f>IF(N216="nulová",J216,0)</f>
        <v>0</v>
      </c>
      <c r="BJ216" s="17" t="s">
        <v>84</v>
      </c>
      <c r="BK216" s="228">
        <f>ROUND(I216*H216,2)</f>
        <v>0</v>
      </c>
      <c r="BL216" s="17" t="s">
        <v>136</v>
      </c>
      <c r="BM216" s="227" t="s">
        <v>275</v>
      </c>
    </row>
    <row r="217" s="13" customFormat="1">
      <c r="A217" s="13"/>
      <c r="B217" s="229"/>
      <c r="C217" s="230"/>
      <c r="D217" s="231" t="s">
        <v>138</v>
      </c>
      <c r="E217" s="232" t="s">
        <v>1</v>
      </c>
      <c r="F217" s="233" t="s">
        <v>209</v>
      </c>
      <c r="G217" s="230"/>
      <c r="H217" s="234">
        <v>10.5</v>
      </c>
      <c r="I217" s="235"/>
      <c r="J217" s="230"/>
      <c r="K217" s="230"/>
      <c r="L217" s="236"/>
      <c r="M217" s="237"/>
      <c r="N217" s="238"/>
      <c r="O217" s="238"/>
      <c r="P217" s="238"/>
      <c r="Q217" s="238"/>
      <c r="R217" s="238"/>
      <c r="S217" s="238"/>
      <c r="T217" s="23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0" t="s">
        <v>138</v>
      </c>
      <c r="AU217" s="240" t="s">
        <v>86</v>
      </c>
      <c r="AV217" s="13" t="s">
        <v>86</v>
      </c>
      <c r="AW217" s="13" t="s">
        <v>32</v>
      </c>
      <c r="AX217" s="13" t="s">
        <v>76</v>
      </c>
      <c r="AY217" s="240" t="s">
        <v>130</v>
      </c>
    </row>
    <row r="218" s="13" customFormat="1">
      <c r="A218" s="13"/>
      <c r="B218" s="229"/>
      <c r="C218" s="230"/>
      <c r="D218" s="231" t="s">
        <v>138</v>
      </c>
      <c r="E218" s="232" t="s">
        <v>1</v>
      </c>
      <c r="F218" s="233" t="s">
        <v>210</v>
      </c>
      <c r="G218" s="230"/>
      <c r="H218" s="234">
        <v>12</v>
      </c>
      <c r="I218" s="235"/>
      <c r="J218" s="230"/>
      <c r="K218" s="230"/>
      <c r="L218" s="236"/>
      <c r="M218" s="237"/>
      <c r="N218" s="238"/>
      <c r="O218" s="238"/>
      <c r="P218" s="238"/>
      <c r="Q218" s="238"/>
      <c r="R218" s="238"/>
      <c r="S218" s="238"/>
      <c r="T218" s="23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0" t="s">
        <v>138</v>
      </c>
      <c r="AU218" s="240" t="s">
        <v>86</v>
      </c>
      <c r="AV218" s="13" t="s">
        <v>86</v>
      </c>
      <c r="AW218" s="13" t="s">
        <v>32</v>
      </c>
      <c r="AX218" s="13" t="s">
        <v>76</v>
      </c>
      <c r="AY218" s="240" t="s">
        <v>130</v>
      </c>
    </row>
    <row r="219" s="14" customFormat="1">
      <c r="A219" s="14"/>
      <c r="B219" s="241"/>
      <c r="C219" s="242"/>
      <c r="D219" s="231" t="s">
        <v>138</v>
      </c>
      <c r="E219" s="243" t="s">
        <v>1</v>
      </c>
      <c r="F219" s="244" t="s">
        <v>198</v>
      </c>
      <c r="G219" s="242"/>
      <c r="H219" s="245">
        <v>22.5</v>
      </c>
      <c r="I219" s="246"/>
      <c r="J219" s="242"/>
      <c r="K219" s="242"/>
      <c r="L219" s="247"/>
      <c r="M219" s="248"/>
      <c r="N219" s="249"/>
      <c r="O219" s="249"/>
      <c r="P219" s="249"/>
      <c r="Q219" s="249"/>
      <c r="R219" s="249"/>
      <c r="S219" s="249"/>
      <c r="T219" s="250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1" t="s">
        <v>138</v>
      </c>
      <c r="AU219" s="251" t="s">
        <v>86</v>
      </c>
      <c r="AV219" s="14" t="s">
        <v>136</v>
      </c>
      <c r="AW219" s="14" t="s">
        <v>32</v>
      </c>
      <c r="AX219" s="14" t="s">
        <v>84</v>
      </c>
      <c r="AY219" s="251" t="s">
        <v>130</v>
      </c>
    </row>
    <row r="220" s="2" customFormat="1" ht="44.25" customHeight="1">
      <c r="A220" s="38"/>
      <c r="B220" s="39"/>
      <c r="C220" s="215" t="s">
        <v>276</v>
      </c>
      <c r="D220" s="215" t="s">
        <v>132</v>
      </c>
      <c r="E220" s="216" t="s">
        <v>277</v>
      </c>
      <c r="F220" s="217" t="s">
        <v>278</v>
      </c>
      <c r="G220" s="218" t="s">
        <v>135</v>
      </c>
      <c r="H220" s="219">
        <v>352.39999999999998</v>
      </c>
      <c r="I220" s="220"/>
      <c r="J220" s="221">
        <f>ROUND(I220*H220,2)</f>
        <v>0</v>
      </c>
      <c r="K220" s="222"/>
      <c r="L220" s="44"/>
      <c r="M220" s="223" t="s">
        <v>1</v>
      </c>
      <c r="N220" s="224" t="s">
        <v>41</v>
      </c>
      <c r="O220" s="91"/>
      <c r="P220" s="225">
        <f>O220*H220</f>
        <v>0</v>
      </c>
      <c r="Q220" s="225">
        <v>0</v>
      </c>
      <c r="R220" s="225">
        <f>Q220*H220</f>
        <v>0</v>
      </c>
      <c r="S220" s="225">
        <v>0</v>
      </c>
      <c r="T220" s="226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7" t="s">
        <v>136</v>
      </c>
      <c r="AT220" s="227" t="s">
        <v>132</v>
      </c>
      <c r="AU220" s="227" t="s">
        <v>86</v>
      </c>
      <c r="AY220" s="17" t="s">
        <v>130</v>
      </c>
      <c r="BE220" s="228">
        <f>IF(N220="základní",J220,0)</f>
        <v>0</v>
      </c>
      <c r="BF220" s="228">
        <f>IF(N220="snížená",J220,0)</f>
        <v>0</v>
      </c>
      <c r="BG220" s="228">
        <f>IF(N220="zákl. přenesená",J220,0)</f>
        <v>0</v>
      </c>
      <c r="BH220" s="228">
        <f>IF(N220="sníž. přenesená",J220,0)</f>
        <v>0</v>
      </c>
      <c r="BI220" s="228">
        <f>IF(N220="nulová",J220,0)</f>
        <v>0</v>
      </c>
      <c r="BJ220" s="17" t="s">
        <v>84</v>
      </c>
      <c r="BK220" s="228">
        <f>ROUND(I220*H220,2)</f>
        <v>0</v>
      </c>
      <c r="BL220" s="17" t="s">
        <v>136</v>
      </c>
      <c r="BM220" s="227" t="s">
        <v>279</v>
      </c>
    </row>
    <row r="221" s="13" customFormat="1">
      <c r="A221" s="13"/>
      <c r="B221" s="229"/>
      <c r="C221" s="230"/>
      <c r="D221" s="231" t="s">
        <v>138</v>
      </c>
      <c r="E221" s="232" t="s">
        <v>1</v>
      </c>
      <c r="F221" s="233" t="s">
        <v>280</v>
      </c>
      <c r="G221" s="230"/>
      <c r="H221" s="234">
        <v>352.39999999999998</v>
      </c>
      <c r="I221" s="235"/>
      <c r="J221" s="230"/>
      <c r="K221" s="230"/>
      <c r="L221" s="236"/>
      <c r="M221" s="237"/>
      <c r="N221" s="238"/>
      <c r="O221" s="238"/>
      <c r="P221" s="238"/>
      <c r="Q221" s="238"/>
      <c r="R221" s="238"/>
      <c r="S221" s="238"/>
      <c r="T221" s="23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0" t="s">
        <v>138</v>
      </c>
      <c r="AU221" s="240" t="s">
        <v>86</v>
      </c>
      <c r="AV221" s="13" t="s">
        <v>86</v>
      </c>
      <c r="AW221" s="13" t="s">
        <v>32</v>
      </c>
      <c r="AX221" s="13" t="s">
        <v>84</v>
      </c>
      <c r="AY221" s="240" t="s">
        <v>130</v>
      </c>
    </row>
    <row r="222" s="2" customFormat="1" ht="37.8" customHeight="1">
      <c r="A222" s="38"/>
      <c r="B222" s="39"/>
      <c r="C222" s="215" t="s">
        <v>281</v>
      </c>
      <c r="D222" s="215" t="s">
        <v>132</v>
      </c>
      <c r="E222" s="216" t="s">
        <v>282</v>
      </c>
      <c r="F222" s="217" t="s">
        <v>283</v>
      </c>
      <c r="G222" s="218" t="s">
        <v>135</v>
      </c>
      <c r="H222" s="219">
        <v>352.39999999999998</v>
      </c>
      <c r="I222" s="220"/>
      <c r="J222" s="221">
        <f>ROUND(I222*H222,2)</f>
        <v>0</v>
      </c>
      <c r="K222" s="222"/>
      <c r="L222" s="44"/>
      <c r="M222" s="223" t="s">
        <v>1</v>
      </c>
      <c r="N222" s="224" t="s">
        <v>41</v>
      </c>
      <c r="O222" s="91"/>
      <c r="P222" s="225">
        <f>O222*H222</f>
        <v>0</v>
      </c>
      <c r="Q222" s="225">
        <v>0</v>
      </c>
      <c r="R222" s="225">
        <f>Q222*H222</f>
        <v>0</v>
      </c>
      <c r="S222" s="225">
        <v>0</v>
      </c>
      <c r="T222" s="22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7" t="s">
        <v>136</v>
      </c>
      <c r="AT222" s="227" t="s">
        <v>132</v>
      </c>
      <c r="AU222" s="227" t="s">
        <v>86</v>
      </c>
      <c r="AY222" s="17" t="s">
        <v>130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17" t="s">
        <v>84</v>
      </c>
      <c r="BK222" s="228">
        <f>ROUND(I222*H222,2)</f>
        <v>0</v>
      </c>
      <c r="BL222" s="17" t="s">
        <v>136</v>
      </c>
      <c r="BM222" s="227" t="s">
        <v>284</v>
      </c>
    </row>
    <row r="223" s="13" customFormat="1">
      <c r="A223" s="13"/>
      <c r="B223" s="229"/>
      <c r="C223" s="230"/>
      <c r="D223" s="231" t="s">
        <v>138</v>
      </c>
      <c r="E223" s="232" t="s">
        <v>1</v>
      </c>
      <c r="F223" s="233" t="s">
        <v>285</v>
      </c>
      <c r="G223" s="230"/>
      <c r="H223" s="234">
        <v>352.39999999999998</v>
      </c>
      <c r="I223" s="235"/>
      <c r="J223" s="230"/>
      <c r="K223" s="230"/>
      <c r="L223" s="236"/>
      <c r="M223" s="237"/>
      <c r="N223" s="238"/>
      <c r="O223" s="238"/>
      <c r="P223" s="238"/>
      <c r="Q223" s="238"/>
      <c r="R223" s="238"/>
      <c r="S223" s="238"/>
      <c r="T223" s="23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0" t="s">
        <v>138</v>
      </c>
      <c r="AU223" s="240" t="s">
        <v>86</v>
      </c>
      <c r="AV223" s="13" t="s">
        <v>86</v>
      </c>
      <c r="AW223" s="13" t="s">
        <v>32</v>
      </c>
      <c r="AX223" s="13" t="s">
        <v>76</v>
      </c>
      <c r="AY223" s="240" t="s">
        <v>130</v>
      </c>
    </row>
    <row r="224" s="14" customFormat="1">
      <c r="A224" s="14"/>
      <c r="B224" s="241"/>
      <c r="C224" s="242"/>
      <c r="D224" s="231" t="s">
        <v>138</v>
      </c>
      <c r="E224" s="243" t="s">
        <v>1</v>
      </c>
      <c r="F224" s="244" t="s">
        <v>198</v>
      </c>
      <c r="G224" s="242"/>
      <c r="H224" s="245">
        <v>352.39999999999998</v>
      </c>
      <c r="I224" s="246"/>
      <c r="J224" s="242"/>
      <c r="K224" s="242"/>
      <c r="L224" s="247"/>
      <c r="M224" s="248"/>
      <c r="N224" s="249"/>
      <c r="O224" s="249"/>
      <c r="P224" s="249"/>
      <c r="Q224" s="249"/>
      <c r="R224" s="249"/>
      <c r="S224" s="249"/>
      <c r="T224" s="25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1" t="s">
        <v>138</v>
      </c>
      <c r="AU224" s="251" t="s">
        <v>86</v>
      </c>
      <c r="AV224" s="14" t="s">
        <v>136</v>
      </c>
      <c r="AW224" s="14" t="s">
        <v>32</v>
      </c>
      <c r="AX224" s="14" t="s">
        <v>84</v>
      </c>
      <c r="AY224" s="251" t="s">
        <v>130</v>
      </c>
    </row>
    <row r="225" s="2" customFormat="1" ht="16.5" customHeight="1">
      <c r="A225" s="38"/>
      <c r="B225" s="39"/>
      <c r="C225" s="262" t="s">
        <v>286</v>
      </c>
      <c r="D225" s="262" t="s">
        <v>287</v>
      </c>
      <c r="E225" s="263" t="s">
        <v>288</v>
      </c>
      <c r="F225" s="264" t="s">
        <v>289</v>
      </c>
      <c r="G225" s="265" t="s">
        <v>202</v>
      </c>
      <c r="H225" s="266">
        <v>18.501000000000001</v>
      </c>
      <c r="I225" s="267"/>
      <c r="J225" s="268">
        <f>ROUND(I225*H225,2)</f>
        <v>0</v>
      </c>
      <c r="K225" s="269"/>
      <c r="L225" s="270"/>
      <c r="M225" s="271" t="s">
        <v>1</v>
      </c>
      <c r="N225" s="272" t="s">
        <v>41</v>
      </c>
      <c r="O225" s="91"/>
      <c r="P225" s="225">
        <f>O225*H225</f>
        <v>0</v>
      </c>
      <c r="Q225" s="225">
        <v>0.20999999999999999</v>
      </c>
      <c r="R225" s="225">
        <f>Q225*H225</f>
        <v>3.8852100000000003</v>
      </c>
      <c r="S225" s="225">
        <v>0</v>
      </c>
      <c r="T225" s="22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7" t="s">
        <v>168</v>
      </c>
      <c r="AT225" s="227" t="s">
        <v>287</v>
      </c>
      <c r="AU225" s="227" t="s">
        <v>86</v>
      </c>
      <c r="AY225" s="17" t="s">
        <v>130</v>
      </c>
      <c r="BE225" s="228">
        <f>IF(N225="základní",J225,0)</f>
        <v>0</v>
      </c>
      <c r="BF225" s="228">
        <f>IF(N225="snížená",J225,0)</f>
        <v>0</v>
      </c>
      <c r="BG225" s="228">
        <f>IF(N225="zákl. přenesená",J225,0)</f>
        <v>0</v>
      </c>
      <c r="BH225" s="228">
        <f>IF(N225="sníž. přenesená",J225,0)</f>
        <v>0</v>
      </c>
      <c r="BI225" s="228">
        <f>IF(N225="nulová",J225,0)</f>
        <v>0</v>
      </c>
      <c r="BJ225" s="17" t="s">
        <v>84</v>
      </c>
      <c r="BK225" s="228">
        <f>ROUND(I225*H225,2)</f>
        <v>0</v>
      </c>
      <c r="BL225" s="17" t="s">
        <v>136</v>
      </c>
      <c r="BM225" s="227" t="s">
        <v>290</v>
      </c>
    </row>
    <row r="226" s="13" customFormat="1">
      <c r="A226" s="13"/>
      <c r="B226" s="229"/>
      <c r="C226" s="230"/>
      <c r="D226" s="231" t="s">
        <v>138</v>
      </c>
      <c r="E226" s="232" t="s">
        <v>1</v>
      </c>
      <c r="F226" s="233" t="s">
        <v>291</v>
      </c>
      <c r="G226" s="230"/>
      <c r="H226" s="234">
        <v>18.501000000000001</v>
      </c>
      <c r="I226" s="235"/>
      <c r="J226" s="230"/>
      <c r="K226" s="230"/>
      <c r="L226" s="236"/>
      <c r="M226" s="237"/>
      <c r="N226" s="238"/>
      <c r="O226" s="238"/>
      <c r="P226" s="238"/>
      <c r="Q226" s="238"/>
      <c r="R226" s="238"/>
      <c r="S226" s="238"/>
      <c r="T226" s="23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0" t="s">
        <v>138</v>
      </c>
      <c r="AU226" s="240" t="s">
        <v>86</v>
      </c>
      <c r="AV226" s="13" t="s">
        <v>86</v>
      </c>
      <c r="AW226" s="13" t="s">
        <v>32</v>
      </c>
      <c r="AX226" s="13" t="s">
        <v>76</v>
      </c>
      <c r="AY226" s="240" t="s">
        <v>130</v>
      </c>
    </row>
    <row r="227" s="14" customFormat="1">
      <c r="A227" s="14"/>
      <c r="B227" s="241"/>
      <c r="C227" s="242"/>
      <c r="D227" s="231" t="s">
        <v>138</v>
      </c>
      <c r="E227" s="243" t="s">
        <v>1</v>
      </c>
      <c r="F227" s="244" t="s">
        <v>198</v>
      </c>
      <c r="G227" s="242"/>
      <c r="H227" s="245">
        <v>18.501000000000001</v>
      </c>
      <c r="I227" s="246"/>
      <c r="J227" s="242"/>
      <c r="K227" s="242"/>
      <c r="L227" s="247"/>
      <c r="M227" s="248"/>
      <c r="N227" s="249"/>
      <c r="O227" s="249"/>
      <c r="P227" s="249"/>
      <c r="Q227" s="249"/>
      <c r="R227" s="249"/>
      <c r="S227" s="249"/>
      <c r="T227" s="25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1" t="s">
        <v>138</v>
      </c>
      <c r="AU227" s="251" t="s">
        <v>86</v>
      </c>
      <c r="AV227" s="14" t="s">
        <v>136</v>
      </c>
      <c r="AW227" s="14" t="s">
        <v>32</v>
      </c>
      <c r="AX227" s="14" t="s">
        <v>84</v>
      </c>
      <c r="AY227" s="251" t="s">
        <v>130</v>
      </c>
    </row>
    <row r="228" s="2" customFormat="1" ht="33" customHeight="1">
      <c r="A228" s="38"/>
      <c r="B228" s="39"/>
      <c r="C228" s="215" t="s">
        <v>292</v>
      </c>
      <c r="D228" s="215" t="s">
        <v>132</v>
      </c>
      <c r="E228" s="216" t="s">
        <v>293</v>
      </c>
      <c r="F228" s="217" t="s">
        <v>294</v>
      </c>
      <c r="G228" s="218" t="s">
        <v>135</v>
      </c>
      <c r="H228" s="219">
        <v>352.39999999999998</v>
      </c>
      <c r="I228" s="220"/>
      <c r="J228" s="221">
        <f>ROUND(I228*H228,2)</f>
        <v>0</v>
      </c>
      <c r="K228" s="222"/>
      <c r="L228" s="44"/>
      <c r="M228" s="223" t="s">
        <v>1</v>
      </c>
      <c r="N228" s="224" t="s">
        <v>41</v>
      </c>
      <c r="O228" s="91"/>
      <c r="P228" s="225">
        <f>O228*H228</f>
        <v>0</v>
      </c>
      <c r="Q228" s="225">
        <v>0</v>
      </c>
      <c r="R228" s="225">
        <f>Q228*H228</f>
        <v>0</v>
      </c>
      <c r="S228" s="225">
        <v>0</v>
      </c>
      <c r="T228" s="22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7" t="s">
        <v>136</v>
      </c>
      <c r="AT228" s="227" t="s">
        <v>132</v>
      </c>
      <c r="AU228" s="227" t="s">
        <v>86</v>
      </c>
      <c r="AY228" s="17" t="s">
        <v>130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17" t="s">
        <v>84</v>
      </c>
      <c r="BK228" s="228">
        <f>ROUND(I228*H228,2)</f>
        <v>0</v>
      </c>
      <c r="BL228" s="17" t="s">
        <v>136</v>
      </c>
      <c r="BM228" s="227" t="s">
        <v>295</v>
      </c>
    </row>
    <row r="229" s="13" customFormat="1">
      <c r="A229" s="13"/>
      <c r="B229" s="229"/>
      <c r="C229" s="230"/>
      <c r="D229" s="231" t="s">
        <v>138</v>
      </c>
      <c r="E229" s="232" t="s">
        <v>1</v>
      </c>
      <c r="F229" s="233" t="s">
        <v>280</v>
      </c>
      <c r="G229" s="230"/>
      <c r="H229" s="234">
        <v>352.39999999999998</v>
      </c>
      <c r="I229" s="235"/>
      <c r="J229" s="230"/>
      <c r="K229" s="230"/>
      <c r="L229" s="236"/>
      <c r="M229" s="237"/>
      <c r="N229" s="238"/>
      <c r="O229" s="238"/>
      <c r="P229" s="238"/>
      <c r="Q229" s="238"/>
      <c r="R229" s="238"/>
      <c r="S229" s="238"/>
      <c r="T229" s="23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0" t="s">
        <v>138</v>
      </c>
      <c r="AU229" s="240" t="s">
        <v>86</v>
      </c>
      <c r="AV229" s="13" t="s">
        <v>86</v>
      </c>
      <c r="AW229" s="13" t="s">
        <v>32</v>
      </c>
      <c r="AX229" s="13" t="s">
        <v>84</v>
      </c>
      <c r="AY229" s="240" t="s">
        <v>130</v>
      </c>
    </row>
    <row r="230" s="2" customFormat="1" ht="24.15" customHeight="1">
      <c r="A230" s="38"/>
      <c r="B230" s="39"/>
      <c r="C230" s="215" t="s">
        <v>296</v>
      </c>
      <c r="D230" s="215" t="s">
        <v>132</v>
      </c>
      <c r="E230" s="216" t="s">
        <v>297</v>
      </c>
      <c r="F230" s="217" t="s">
        <v>298</v>
      </c>
      <c r="G230" s="218" t="s">
        <v>135</v>
      </c>
      <c r="H230" s="219">
        <v>352.39999999999998</v>
      </c>
      <c r="I230" s="220"/>
      <c r="J230" s="221">
        <f>ROUND(I230*H230,2)</f>
        <v>0</v>
      </c>
      <c r="K230" s="222"/>
      <c r="L230" s="44"/>
      <c r="M230" s="223" t="s">
        <v>1</v>
      </c>
      <c r="N230" s="224" t="s">
        <v>41</v>
      </c>
      <c r="O230" s="91"/>
      <c r="P230" s="225">
        <f>O230*H230</f>
        <v>0</v>
      </c>
      <c r="Q230" s="225">
        <v>0</v>
      </c>
      <c r="R230" s="225">
        <f>Q230*H230</f>
        <v>0</v>
      </c>
      <c r="S230" s="225">
        <v>0</v>
      </c>
      <c r="T230" s="22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7" t="s">
        <v>136</v>
      </c>
      <c r="AT230" s="227" t="s">
        <v>132</v>
      </c>
      <c r="AU230" s="227" t="s">
        <v>86</v>
      </c>
      <c r="AY230" s="17" t="s">
        <v>130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7" t="s">
        <v>84</v>
      </c>
      <c r="BK230" s="228">
        <f>ROUND(I230*H230,2)</f>
        <v>0</v>
      </c>
      <c r="BL230" s="17" t="s">
        <v>136</v>
      </c>
      <c r="BM230" s="227" t="s">
        <v>299</v>
      </c>
    </row>
    <row r="231" s="13" customFormat="1">
      <c r="A231" s="13"/>
      <c r="B231" s="229"/>
      <c r="C231" s="230"/>
      <c r="D231" s="231" t="s">
        <v>138</v>
      </c>
      <c r="E231" s="232" t="s">
        <v>1</v>
      </c>
      <c r="F231" s="233" t="s">
        <v>285</v>
      </c>
      <c r="G231" s="230"/>
      <c r="H231" s="234">
        <v>352.39999999999998</v>
      </c>
      <c r="I231" s="235"/>
      <c r="J231" s="230"/>
      <c r="K231" s="230"/>
      <c r="L231" s="236"/>
      <c r="M231" s="237"/>
      <c r="N231" s="238"/>
      <c r="O231" s="238"/>
      <c r="P231" s="238"/>
      <c r="Q231" s="238"/>
      <c r="R231" s="238"/>
      <c r="S231" s="238"/>
      <c r="T231" s="23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0" t="s">
        <v>138</v>
      </c>
      <c r="AU231" s="240" t="s">
        <v>86</v>
      </c>
      <c r="AV231" s="13" t="s">
        <v>86</v>
      </c>
      <c r="AW231" s="13" t="s">
        <v>32</v>
      </c>
      <c r="AX231" s="13" t="s">
        <v>76</v>
      </c>
      <c r="AY231" s="240" t="s">
        <v>130</v>
      </c>
    </row>
    <row r="232" s="14" customFormat="1">
      <c r="A232" s="14"/>
      <c r="B232" s="241"/>
      <c r="C232" s="242"/>
      <c r="D232" s="231" t="s">
        <v>138</v>
      </c>
      <c r="E232" s="243" t="s">
        <v>1</v>
      </c>
      <c r="F232" s="244" t="s">
        <v>198</v>
      </c>
      <c r="G232" s="242"/>
      <c r="H232" s="245">
        <v>352.39999999999998</v>
      </c>
      <c r="I232" s="246"/>
      <c r="J232" s="242"/>
      <c r="K232" s="242"/>
      <c r="L232" s="247"/>
      <c r="M232" s="248"/>
      <c r="N232" s="249"/>
      <c r="O232" s="249"/>
      <c r="P232" s="249"/>
      <c r="Q232" s="249"/>
      <c r="R232" s="249"/>
      <c r="S232" s="249"/>
      <c r="T232" s="25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1" t="s">
        <v>138</v>
      </c>
      <c r="AU232" s="251" t="s">
        <v>86</v>
      </c>
      <c r="AV232" s="14" t="s">
        <v>136</v>
      </c>
      <c r="AW232" s="14" t="s">
        <v>32</v>
      </c>
      <c r="AX232" s="14" t="s">
        <v>84</v>
      </c>
      <c r="AY232" s="251" t="s">
        <v>130</v>
      </c>
    </row>
    <row r="233" s="2" customFormat="1" ht="16.5" customHeight="1">
      <c r="A233" s="38"/>
      <c r="B233" s="39"/>
      <c r="C233" s="262" t="s">
        <v>300</v>
      </c>
      <c r="D233" s="262" t="s">
        <v>287</v>
      </c>
      <c r="E233" s="263" t="s">
        <v>301</v>
      </c>
      <c r="F233" s="264" t="s">
        <v>302</v>
      </c>
      <c r="G233" s="265" t="s">
        <v>303</v>
      </c>
      <c r="H233" s="266">
        <v>10.571999999999999</v>
      </c>
      <c r="I233" s="267"/>
      <c r="J233" s="268">
        <f>ROUND(I233*H233,2)</f>
        <v>0</v>
      </c>
      <c r="K233" s="269"/>
      <c r="L233" s="270"/>
      <c r="M233" s="271" t="s">
        <v>1</v>
      </c>
      <c r="N233" s="272" t="s">
        <v>41</v>
      </c>
      <c r="O233" s="91"/>
      <c r="P233" s="225">
        <f>O233*H233</f>
        <v>0</v>
      </c>
      <c r="Q233" s="225">
        <v>0.001</v>
      </c>
      <c r="R233" s="225">
        <f>Q233*H233</f>
        <v>0.010572</v>
      </c>
      <c r="S233" s="225">
        <v>0</v>
      </c>
      <c r="T233" s="22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7" t="s">
        <v>168</v>
      </c>
      <c r="AT233" s="227" t="s">
        <v>287</v>
      </c>
      <c r="AU233" s="227" t="s">
        <v>86</v>
      </c>
      <c r="AY233" s="17" t="s">
        <v>130</v>
      </c>
      <c r="BE233" s="228">
        <f>IF(N233="základní",J233,0)</f>
        <v>0</v>
      </c>
      <c r="BF233" s="228">
        <f>IF(N233="snížená",J233,0)</f>
        <v>0</v>
      </c>
      <c r="BG233" s="228">
        <f>IF(N233="zákl. přenesená",J233,0)</f>
        <v>0</v>
      </c>
      <c r="BH233" s="228">
        <f>IF(N233="sníž. přenesená",J233,0)</f>
        <v>0</v>
      </c>
      <c r="BI233" s="228">
        <f>IF(N233="nulová",J233,0)</f>
        <v>0</v>
      </c>
      <c r="BJ233" s="17" t="s">
        <v>84</v>
      </c>
      <c r="BK233" s="228">
        <f>ROUND(I233*H233,2)</f>
        <v>0</v>
      </c>
      <c r="BL233" s="17" t="s">
        <v>136</v>
      </c>
      <c r="BM233" s="227" t="s">
        <v>304</v>
      </c>
    </row>
    <row r="234" s="13" customFormat="1">
      <c r="A234" s="13"/>
      <c r="B234" s="229"/>
      <c r="C234" s="230"/>
      <c r="D234" s="231" t="s">
        <v>138</v>
      </c>
      <c r="E234" s="232" t="s">
        <v>1</v>
      </c>
      <c r="F234" s="233" t="s">
        <v>305</v>
      </c>
      <c r="G234" s="230"/>
      <c r="H234" s="234">
        <v>352.39999999999998</v>
      </c>
      <c r="I234" s="235"/>
      <c r="J234" s="230"/>
      <c r="K234" s="230"/>
      <c r="L234" s="236"/>
      <c r="M234" s="237"/>
      <c r="N234" s="238"/>
      <c r="O234" s="238"/>
      <c r="P234" s="238"/>
      <c r="Q234" s="238"/>
      <c r="R234" s="238"/>
      <c r="S234" s="238"/>
      <c r="T234" s="23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0" t="s">
        <v>138</v>
      </c>
      <c r="AU234" s="240" t="s">
        <v>86</v>
      </c>
      <c r="AV234" s="13" t="s">
        <v>86</v>
      </c>
      <c r="AW234" s="13" t="s">
        <v>32</v>
      </c>
      <c r="AX234" s="13" t="s">
        <v>84</v>
      </c>
      <c r="AY234" s="240" t="s">
        <v>130</v>
      </c>
    </row>
    <row r="235" s="13" customFormat="1">
      <c r="A235" s="13"/>
      <c r="B235" s="229"/>
      <c r="C235" s="230"/>
      <c r="D235" s="231" t="s">
        <v>138</v>
      </c>
      <c r="E235" s="230"/>
      <c r="F235" s="233" t="s">
        <v>306</v>
      </c>
      <c r="G235" s="230"/>
      <c r="H235" s="234">
        <v>10.571999999999999</v>
      </c>
      <c r="I235" s="235"/>
      <c r="J235" s="230"/>
      <c r="K235" s="230"/>
      <c r="L235" s="236"/>
      <c r="M235" s="237"/>
      <c r="N235" s="238"/>
      <c r="O235" s="238"/>
      <c r="P235" s="238"/>
      <c r="Q235" s="238"/>
      <c r="R235" s="238"/>
      <c r="S235" s="238"/>
      <c r="T235" s="23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0" t="s">
        <v>138</v>
      </c>
      <c r="AU235" s="240" t="s">
        <v>86</v>
      </c>
      <c r="AV235" s="13" t="s">
        <v>86</v>
      </c>
      <c r="AW235" s="13" t="s">
        <v>4</v>
      </c>
      <c r="AX235" s="13" t="s">
        <v>84</v>
      </c>
      <c r="AY235" s="240" t="s">
        <v>130</v>
      </c>
    </row>
    <row r="236" s="2" customFormat="1" ht="24.15" customHeight="1">
      <c r="A236" s="38"/>
      <c r="B236" s="39"/>
      <c r="C236" s="215" t="s">
        <v>307</v>
      </c>
      <c r="D236" s="215" t="s">
        <v>132</v>
      </c>
      <c r="E236" s="216" t="s">
        <v>308</v>
      </c>
      <c r="F236" s="217" t="s">
        <v>309</v>
      </c>
      <c r="G236" s="218" t="s">
        <v>135</v>
      </c>
      <c r="H236" s="219">
        <v>1772.9000000000001</v>
      </c>
      <c r="I236" s="220"/>
      <c r="J236" s="221">
        <f>ROUND(I236*H236,2)</f>
        <v>0</v>
      </c>
      <c r="K236" s="222"/>
      <c r="L236" s="44"/>
      <c r="M236" s="223" t="s">
        <v>1</v>
      </c>
      <c r="N236" s="224" t="s">
        <v>41</v>
      </c>
      <c r="O236" s="91"/>
      <c r="P236" s="225">
        <f>O236*H236</f>
        <v>0</v>
      </c>
      <c r="Q236" s="225">
        <v>0</v>
      </c>
      <c r="R236" s="225">
        <f>Q236*H236</f>
        <v>0</v>
      </c>
      <c r="S236" s="225">
        <v>0</v>
      </c>
      <c r="T236" s="22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7" t="s">
        <v>136</v>
      </c>
      <c r="AT236" s="227" t="s">
        <v>132</v>
      </c>
      <c r="AU236" s="227" t="s">
        <v>86</v>
      </c>
      <c r="AY236" s="17" t="s">
        <v>130</v>
      </c>
      <c r="BE236" s="228">
        <f>IF(N236="základní",J236,0)</f>
        <v>0</v>
      </c>
      <c r="BF236" s="228">
        <f>IF(N236="snížená",J236,0)</f>
        <v>0</v>
      </c>
      <c r="BG236" s="228">
        <f>IF(N236="zákl. přenesená",J236,0)</f>
        <v>0</v>
      </c>
      <c r="BH236" s="228">
        <f>IF(N236="sníž. přenesená",J236,0)</f>
        <v>0</v>
      </c>
      <c r="BI236" s="228">
        <f>IF(N236="nulová",J236,0)</f>
        <v>0</v>
      </c>
      <c r="BJ236" s="17" t="s">
        <v>84</v>
      </c>
      <c r="BK236" s="228">
        <f>ROUND(I236*H236,2)</f>
        <v>0</v>
      </c>
      <c r="BL236" s="17" t="s">
        <v>136</v>
      </c>
      <c r="BM236" s="227" t="s">
        <v>310</v>
      </c>
    </row>
    <row r="237" s="13" customFormat="1">
      <c r="A237" s="13"/>
      <c r="B237" s="229"/>
      <c r="C237" s="230"/>
      <c r="D237" s="231" t="s">
        <v>138</v>
      </c>
      <c r="E237" s="232" t="s">
        <v>1</v>
      </c>
      <c r="F237" s="233" t="s">
        <v>311</v>
      </c>
      <c r="G237" s="230"/>
      <c r="H237" s="234">
        <v>1056</v>
      </c>
      <c r="I237" s="235"/>
      <c r="J237" s="230"/>
      <c r="K237" s="230"/>
      <c r="L237" s="236"/>
      <c r="M237" s="237"/>
      <c r="N237" s="238"/>
      <c r="O237" s="238"/>
      <c r="P237" s="238"/>
      <c r="Q237" s="238"/>
      <c r="R237" s="238"/>
      <c r="S237" s="238"/>
      <c r="T237" s="23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0" t="s">
        <v>138</v>
      </c>
      <c r="AU237" s="240" t="s">
        <v>86</v>
      </c>
      <c r="AV237" s="13" t="s">
        <v>86</v>
      </c>
      <c r="AW237" s="13" t="s">
        <v>32</v>
      </c>
      <c r="AX237" s="13" t="s">
        <v>76</v>
      </c>
      <c r="AY237" s="240" t="s">
        <v>130</v>
      </c>
    </row>
    <row r="238" s="13" customFormat="1">
      <c r="A238" s="13"/>
      <c r="B238" s="229"/>
      <c r="C238" s="230"/>
      <c r="D238" s="231" t="s">
        <v>138</v>
      </c>
      <c r="E238" s="232" t="s">
        <v>1</v>
      </c>
      <c r="F238" s="233" t="s">
        <v>312</v>
      </c>
      <c r="G238" s="230"/>
      <c r="H238" s="234">
        <v>364.5</v>
      </c>
      <c r="I238" s="235"/>
      <c r="J238" s="230"/>
      <c r="K238" s="230"/>
      <c r="L238" s="236"/>
      <c r="M238" s="237"/>
      <c r="N238" s="238"/>
      <c r="O238" s="238"/>
      <c r="P238" s="238"/>
      <c r="Q238" s="238"/>
      <c r="R238" s="238"/>
      <c r="S238" s="238"/>
      <c r="T238" s="23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0" t="s">
        <v>138</v>
      </c>
      <c r="AU238" s="240" t="s">
        <v>86</v>
      </c>
      <c r="AV238" s="13" t="s">
        <v>86</v>
      </c>
      <c r="AW238" s="13" t="s">
        <v>32</v>
      </c>
      <c r="AX238" s="13" t="s">
        <v>76</v>
      </c>
      <c r="AY238" s="240" t="s">
        <v>130</v>
      </c>
    </row>
    <row r="239" s="13" customFormat="1">
      <c r="A239" s="13"/>
      <c r="B239" s="229"/>
      <c r="C239" s="230"/>
      <c r="D239" s="231" t="s">
        <v>138</v>
      </c>
      <c r="E239" s="232" t="s">
        <v>1</v>
      </c>
      <c r="F239" s="233" t="s">
        <v>280</v>
      </c>
      <c r="G239" s="230"/>
      <c r="H239" s="234">
        <v>352.39999999999998</v>
      </c>
      <c r="I239" s="235"/>
      <c r="J239" s="230"/>
      <c r="K239" s="230"/>
      <c r="L239" s="236"/>
      <c r="M239" s="237"/>
      <c r="N239" s="238"/>
      <c r="O239" s="238"/>
      <c r="P239" s="238"/>
      <c r="Q239" s="238"/>
      <c r="R239" s="238"/>
      <c r="S239" s="238"/>
      <c r="T239" s="23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0" t="s">
        <v>138</v>
      </c>
      <c r="AU239" s="240" t="s">
        <v>86</v>
      </c>
      <c r="AV239" s="13" t="s">
        <v>86</v>
      </c>
      <c r="AW239" s="13" t="s">
        <v>32</v>
      </c>
      <c r="AX239" s="13" t="s">
        <v>76</v>
      </c>
      <c r="AY239" s="240" t="s">
        <v>130</v>
      </c>
    </row>
    <row r="240" s="14" customFormat="1">
      <c r="A240" s="14"/>
      <c r="B240" s="241"/>
      <c r="C240" s="242"/>
      <c r="D240" s="231" t="s">
        <v>138</v>
      </c>
      <c r="E240" s="243" t="s">
        <v>1</v>
      </c>
      <c r="F240" s="244" t="s">
        <v>198</v>
      </c>
      <c r="G240" s="242"/>
      <c r="H240" s="245">
        <v>1772.9000000000001</v>
      </c>
      <c r="I240" s="246"/>
      <c r="J240" s="242"/>
      <c r="K240" s="242"/>
      <c r="L240" s="247"/>
      <c r="M240" s="248"/>
      <c r="N240" s="249"/>
      <c r="O240" s="249"/>
      <c r="P240" s="249"/>
      <c r="Q240" s="249"/>
      <c r="R240" s="249"/>
      <c r="S240" s="249"/>
      <c r="T240" s="25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1" t="s">
        <v>138</v>
      </c>
      <c r="AU240" s="251" t="s">
        <v>86</v>
      </c>
      <c r="AV240" s="14" t="s">
        <v>136</v>
      </c>
      <c r="AW240" s="14" t="s">
        <v>32</v>
      </c>
      <c r="AX240" s="14" t="s">
        <v>84</v>
      </c>
      <c r="AY240" s="251" t="s">
        <v>130</v>
      </c>
    </row>
    <row r="241" s="2" customFormat="1" ht="33" customHeight="1">
      <c r="A241" s="38"/>
      <c r="B241" s="39"/>
      <c r="C241" s="215" t="s">
        <v>313</v>
      </c>
      <c r="D241" s="215" t="s">
        <v>132</v>
      </c>
      <c r="E241" s="216" t="s">
        <v>314</v>
      </c>
      <c r="F241" s="217" t="s">
        <v>315</v>
      </c>
      <c r="G241" s="218" t="s">
        <v>135</v>
      </c>
      <c r="H241" s="219">
        <v>352.39999999999998</v>
      </c>
      <c r="I241" s="220"/>
      <c r="J241" s="221">
        <f>ROUND(I241*H241,2)</f>
        <v>0</v>
      </c>
      <c r="K241" s="222"/>
      <c r="L241" s="44"/>
      <c r="M241" s="223" t="s">
        <v>1</v>
      </c>
      <c r="N241" s="224" t="s">
        <v>41</v>
      </c>
      <c r="O241" s="91"/>
      <c r="P241" s="225">
        <f>O241*H241</f>
        <v>0</v>
      </c>
      <c r="Q241" s="225">
        <v>0</v>
      </c>
      <c r="R241" s="225">
        <f>Q241*H241</f>
        <v>0</v>
      </c>
      <c r="S241" s="225">
        <v>0</v>
      </c>
      <c r="T241" s="22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7" t="s">
        <v>136</v>
      </c>
      <c r="AT241" s="227" t="s">
        <v>132</v>
      </c>
      <c r="AU241" s="227" t="s">
        <v>86</v>
      </c>
      <c r="AY241" s="17" t="s">
        <v>130</v>
      </c>
      <c r="BE241" s="228">
        <f>IF(N241="základní",J241,0)</f>
        <v>0</v>
      </c>
      <c r="BF241" s="228">
        <f>IF(N241="snížená",J241,0)</f>
        <v>0</v>
      </c>
      <c r="BG241" s="228">
        <f>IF(N241="zákl. přenesená",J241,0)</f>
        <v>0</v>
      </c>
      <c r="BH241" s="228">
        <f>IF(N241="sníž. přenesená",J241,0)</f>
        <v>0</v>
      </c>
      <c r="BI241" s="228">
        <f>IF(N241="nulová",J241,0)</f>
        <v>0</v>
      </c>
      <c r="BJ241" s="17" t="s">
        <v>84</v>
      </c>
      <c r="BK241" s="228">
        <f>ROUND(I241*H241,2)</f>
        <v>0</v>
      </c>
      <c r="BL241" s="17" t="s">
        <v>136</v>
      </c>
      <c r="BM241" s="227" t="s">
        <v>316</v>
      </c>
    </row>
    <row r="242" s="13" customFormat="1">
      <c r="A242" s="13"/>
      <c r="B242" s="229"/>
      <c r="C242" s="230"/>
      <c r="D242" s="231" t="s">
        <v>138</v>
      </c>
      <c r="E242" s="232" t="s">
        <v>1</v>
      </c>
      <c r="F242" s="233" t="s">
        <v>285</v>
      </c>
      <c r="G242" s="230"/>
      <c r="H242" s="234">
        <v>352.39999999999998</v>
      </c>
      <c r="I242" s="235"/>
      <c r="J242" s="230"/>
      <c r="K242" s="230"/>
      <c r="L242" s="236"/>
      <c r="M242" s="237"/>
      <c r="N242" s="238"/>
      <c r="O242" s="238"/>
      <c r="P242" s="238"/>
      <c r="Q242" s="238"/>
      <c r="R242" s="238"/>
      <c r="S242" s="238"/>
      <c r="T242" s="23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0" t="s">
        <v>138</v>
      </c>
      <c r="AU242" s="240" t="s">
        <v>86</v>
      </c>
      <c r="AV242" s="13" t="s">
        <v>86</v>
      </c>
      <c r="AW242" s="13" t="s">
        <v>32</v>
      </c>
      <c r="AX242" s="13" t="s">
        <v>84</v>
      </c>
      <c r="AY242" s="240" t="s">
        <v>130</v>
      </c>
    </row>
    <row r="243" s="2" customFormat="1" ht="24.15" customHeight="1">
      <c r="A243" s="38"/>
      <c r="B243" s="39"/>
      <c r="C243" s="215" t="s">
        <v>317</v>
      </c>
      <c r="D243" s="215" t="s">
        <v>132</v>
      </c>
      <c r="E243" s="216" t="s">
        <v>318</v>
      </c>
      <c r="F243" s="217" t="s">
        <v>319</v>
      </c>
      <c r="G243" s="218" t="s">
        <v>263</v>
      </c>
      <c r="H243" s="219">
        <v>0.0089999999999999993</v>
      </c>
      <c r="I243" s="220"/>
      <c r="J243" s="221">
        <f>ROUND(I243*H243,2)</f>
        <v>0</v>
      </c>
      <c r="K243" s="222"/>
      <c r="L243" s="44"/>
      <c r="M243" s="223" t="s">
        <v>1</v>
      </c>
      <c r="N243" s="224" t="s">
        <v>41</v>
      </c>
      <c r="O243" s="91"/>
      <c r="P243" s="225">
        <f>O243*H243</f>
        <v>0</v>
      </c>
      <c r="Q243" s="225">
        <v>0</v>
      </c>
      <c r="R243" s="225">
        <f>Q243*H243</f>
        <v>0</v>
      </c>
      <c r="S243" s="225">
        <v>0</v>
      </c>
      <c r="T243" s="226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7" t="s">
        <v>136</v>
      </c>
      <c r="AT243" s="227" t="s">
        <v>132</v>
      </c>
      <c r="AU243" s="227" t="s">
        <v>86</v>
      </c>
      <c r="AY243" s="17" t="s">
        <v>130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17" t="s">
        <v>84</v>
      </c>
      <c r="BK243" s="228">
        <f>ROUND(I243*H243,2)</f>
        <v>0</v>
      </c>
      <c r="BL243" s="17" t="s">
        <v>136</v>
      </c>
      <c r="BM243" s="227" t="s">
        <v>320</v>
      </c>
    </row>
    <row r="244" s="13" customFormat="1">
      <c r="A244" s="13"/>
      <c r="B244" s="229"/>
      <c r="C244" s="230"/>
      <c r="D244" s="231" t="s">
        <v>138</v>
      </c>
      <c r="E244" s="232" t="s">
        <v>1</v>
      </c>
      <c r="F244" s="233" t="s">
        <v>321</v>
      </c>
      <c r="G244" s="230"/>
      <c r="H244" s="234">
        <v>0.0089999999999999993</v>
      </c>
      <c r="I244" s="235"/>
      <c r="J244" s="230"/>
      <c r="K244" s="230"/>
      <c r="L244" s="236"/>
      <c r="M244" s="237"/>
      <c r="N244" s="238"/>
      <c r="O244" s="238"/>
      <c r="P244" s="238"/>
      <c r="Q244" s="238"/>
      <c r="R244" s="238"/>
      <c r="S244" s="238"/>
      <c r="T244" s="23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0" t="s">
        <v>138</v>
      </c>
      <c r="AU244" s="240" t="s">
        <v>86</v>
      </c>
      <c r="AV244" s="13" t="s">
        <v>86</v>
      </c>
      <c r="AW244" s="13" t="s">
        <v>32</v>
      </c>
      <c r="AX244" s="13" t="s">
        <v>84</v>
      </c>
      <c r="AY244" s="240" t="s">
        <v>130</v>
      </c>
    </row>
    <row r="245" s="2" customFormat="1" ht="16.5" customHeight="1">
      <c r="A245" s="38"/>
      <c r="B245" s="39"/>
      <c r="C245" s="262" t="s">
        <v>322</v>
      </c>
      <c r="D245" s="262" t="s">
        <v>287</v>
      </c>
      <c r="E245" s="263" t="s">
        <v>323</v>
      </c>
      <c r="F245" s="264" t="s">
        <v>324</v>
      </c>
      <c r="G245" s="265" t="s">
        <v>303</v>
      </c>
      <c r="H245" s="266">
        <v>9</v>
      </c>
      <c r="I245" s="267"/>
      <c r="J245" s="268">
        <f>ROUND(I245*H245,2)</f>
        <v>0</v>
      </c>
      <c r="K245" s="269"/>
      <c r="L245" s="270"/>
      <c r="M245" s="271" t="s">
        <v>1</v>
      </c>
      <c r="N245" s="272" t="s">
        <v>41</v>
      </c>
      <c r="O245" s="91"/>
      <c r="P245" s="225">
        <f>O245*H245</f>
        <v>0</v>
      </c>
      <c r="Q245" s="225">
        <v>0.001</v>
      </c>
      <c r="R245" s="225">
        <f>Q245*H245</f>
        <v>0.0090000000000000011</v>
      </c>
      <c r="S245" s="225">
        <v>0</v>
      </c>
      <c r="T245" s="22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7" t="s">
        <v>168</v>
      </c>
      <c r="AT245" s="227" t="s">
        <v>287</v>
      </c>
      <c r="AU245" s="227" t="s">
        <v>86</v>
      </c>
      <c r="AY245" s="17" t="s">
        <v>130</v>
      </c>
      <c r="BE245" s="228">
        <f>IF(N245="základní",J245,0)</f>
        <v>0</v>
      </c>
      <c r="BF245" s="228">
        <f>IF(N245="snížená",J245,0)</f>
        <v>0</v>
      </c>
      <c r="BG245" s="228">
        <f>IF(N245="zákl. přenesená",J245,0)</f>
        <v>0</v>
      </c>
      <c r="BH245" s="228">
        <f>IF(N245="sníž. přenesená",J245,0)</f>
        <v>0</v>
      </c>
      <c r="BI245" s="228">
        <f>IF(N245="nulová",J245,0)</f>
        <v>0</v>
      </c>
      <c r="BJ245" s="17" t="s">
        <v>84</v>
      </c>
      <c r="BK245" s="228">
        <f>ROUND(I245*H245,2)</f>
        <v>0</v>
      </c>
      <c r="BL245" s="17" t="s">
        <v>136</v>
      </c>
      <c r="BM245" s="227" t="s">
        <v>325</v>
      </c>
    </row>
    <row r="246" s="13" customFormat="1">
      <c r="A246" s="13"/>
      <c r="B246" s="229"/>
      <c r="C246" s="230"/>
      <c r="D246" s="231" t="s">
        <v>138</v>
      </c>
      <c r="E246" s="230"/>
      <c r="F246" s="233" t="s">
        <v>326</v>
      </c>
      <c r="G246" s="230"/>
      <c r="H246" s="234">
        <v>9</v>
      </c>
      <c r="I246" s="235"/>
      <c r="J246" s="230"/>
      <c r="K246" s="230"/>
      <c r="L246" s="236"/>
      <c r="M246" s="237"/>
      <c r="N246" s="238"/>
      <c r="O246" s="238"/>
      <c r="P246" s="238"/>
      <c r="Q246" s="238"/>
      <c r="R246" s="238"/>
      <c r="S246" s="238"/>
      <c r="T246" s="23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0" t="s">
        <v>138</v>
      </c>
      <c r="AU246" s="240" t="s">
        <v>86</v>
      </c>
      <c r="AV246" s="13" t="s">
        <v>86</v>
      </c>
      <c r="AW246" s="13" t="s">
        <v>4</v>
      </c>
      <c r="AX246" s="13" t="s">
        <v>84</v>
      </c>
      <c r="AY246" s="240" t="s">
        <v>130</v>
      </c>
    </row>
    <row r="247" s="2" customFormat="1" ht="16.5" customHeight="1">
      <c r="A247" s="38"/>
      <c r="B247" s="39"/>
      <c r="C247" s="215" t="s">
        <v>327</v>
      </c>
      <c r="D247" s="215" t="s">
        <v>132</v>
      </c>
      <c r="E247" s="216" t="s">
        <v>328</v>
      </c>
      <c r="F247" s="217" t="s">
        <v>329</v>
      </c>
      <c r="G247" s="218" t="s">
        <v>202</v>
      </c>
      <c r="H247" s="219">
        <v>0.70499999999999996</v>
      </c>
      <c r="I247" s="220"/>
      <c r="J247" s="221">
        <f>ROUND(I247*H247,2)</f>
        <v>0</v>
      </c>
      <c r="K247" s="222"/>
      <c r="L247" s="44"/>
      <c r="M247" s="223" t="s">
        <v>1</v>
      </c>
      <c r="N247" s="224" t="s">
        <v>41</v>
      </c>
      <c r="O247" s="91"/>
      <c r="P247" s="225">
        <f>O247*H247</f>
        <v>0</v>
      </c>
      <c r="Q247" s="225">
        <v>0</v>
      </c>
      <c r="R247" s="225">
        <f>Q247*H247</f>
        <v>0</v>
      </c>
      <c r="S247" s="225">
        <v>0</v>
      </c>
      <c r="T247" s="22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7" t="s">
        <v>136</v>
      </c>
      <c r="AT247" s="227" t="s">
        <v>132</v>
      </c>
      <c r="AU247" s="227" t="s">
        <v>86</v>
      </c>
      <c r="AY247" s="17" t="s">
        <v>130</v>
      </c>
      <c r="BE247" s="228">
        <f>IF(N247="základní",J247,0)</f>
        <v>0</v>
      </c>
      <c r="BF247" s="228">
        <f>IF(N247="snížená",J247,0)</f>
        <v>0</v>
      </c>
      <c r="BG247" s="228">
        <f>IF(N247="zákl. přenesená",J247,0)</f>
        <v>0</v>
      </c>
      <c r="BH247" s="228">
        <f>IF(N247="sníž. přenesená",J247,0)</f>
        <v>0</v>
      </c>
      <c r="BI247" s="228">
        <f>IF(N247="nulová",J247,0)</f>
        <v>0</v>
      </c>
      <c r="BJ247" s="17" t="s">
        <v>84</v>
      </c>
      <c r="BK247" s="228">
        <f>ROUND(I247*H247,2)</f>
        <v>0</v>
      </c>
      <c r="BL247" s="17" t="s">
        <v>136</v>
      </c>
      <c r="BM247" s="227" t="s">
        <v>330</v>
      </c>
    </row>
    <row r="248" s="13" customFormat="1">
      <c r="A248" s="13"/>
      <c r="B248" s="229"/>
      <c r="C248" s="230"/>
      <c r="D248" s="231" t="s">
        <v>138</v>
      </c>
      <c r="E248" s="232" t="s">
        <v>1</v>
      </c>
      <c r="F248" s="233" t="s">
        <v>331</v>
      </c>
      <c r="G248" s="230"/>
      <c r="H248" s="234">
        <v>0.70499999999999996</v>
      </c>
      <c r="I248" s="235"/>
      <c r="J248" s="230"/>
      <c r="K248" s="230"/>
      <c r="L248" s="236"/>
      <c r="M248" s="237"/>
      <c r="N248" s="238"/>
      <c r="O248" s="238"/>
      <c r="P248" s="238"/>
      <c r="Q248" s="238"/>
      <c r="R248" s="238"/>
      <c r="S248" s="238"/>
      <c r="T248" s="23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0" t="s">
        <v>138</v>
      </c>
      <c r="AU248" s="240" t="s">
        <v>86</v>
      </c>
      <c r="AV248" s="13" t="s">
        <v>86</v>
      </c>
      <c r="AW248" s="13" t="s">
        <v>32</v>
      </c>
      <c r="AX248" s="13" t="s">
        <v>84</v>
      </c>
      <c r="AY248" s="240" t="s">
        <v>130</v>
      </c>
    </row>
    <row r="249" s="12" customFormat="1" ht="22.8" customHeight="1">
      <c r="A249" s="12"/>
      <c r="B249" s="199"/>
      <c r="C249" s="200"/>
      <c r="D249" s="201" t="s">
        <v>75</v>
      </c>
      <c r="E249" s="213" t="s">
        <v>86</v>
      </c>
      <c r="F249" s="213" t="s">
        <v>332</v>
      </c>
      <c r="G249" s="200"/>
      <c r="H249" s="200"/>
      <c r="I249" s="203"/>
      <c r="J249" s="214">
        <f>BK249</f>
        <v>0</v>
      </c>
      <c r="K249" s="200"/>
      <c r="L249" s="205"/>
      <c r="M249" s="206"/>
      <c r="N249" s="207"/>
      <c r="O249" s="207"/>
      <c r="P249" s="208">
        <f>SUM(P250:P283)</f>
        <v>0</v>
      </c>
      <c r="Q249" s="207"/>
      <c r="R249" s="208">
        <f>SUM(R250:R283)</f>
        <v>459.88581852000004</v>
      </c>
      <c r="S249" s="207"/>
      <c r="T249" s="209">
        <f>SUM(T250:T283)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0" t="s">
        <v>84</v>
      </c>
      <c r="AT249" s="211" t="s">
        <v>75</v>
      </c>
      <c r="AU249" s="211" t="s">
        <v>84</v>
      </c>
      <c r="AY249" s="210" t="s">
        <v>130</v>
      </c>
      <c r="BK249" s="212">
        <f>SUM(BK250:BK283)</f>
        <v>0</v>
      </c>
    </row>
    <row r="250" s="2" customFormat="1" ht="33" customHeight="1">
      <c r="A250" s="38"/>
      <c r="B250" s="39"/>
      <c r="C250" s="215" t="s">
        <v>333</v>
      </c>
      <c r="D250" s="215" t="s">
        <v>132</v>
      </c>
      <c r="E250" s="216" t="s">
        <v>334</v>
      </c>
      <c r="F250" s="217" t="s">
        <v>335</v>
      </c>
      <c r="G250" s="218" t="s">
        <v>202</v>
      </c>
      <c r="H250" s="219">
        <v>49.939999999999998</v>
      </c>
      <c r="I250" s="220"/>
      <c r="J250" s="221">
        <f>ROUND(I250*H250,2)</f>
        <v>0</v>
      </c>
      <c r="K250" s="222"/>
      <c r="L250" s="44"/>
      <c r="M250" s="223" t="s">
        <v>1</v>
      </c>
      <c r="N250" s="224" t="s">
        <v>41</v>
      </c>
      <c r="O250" s="91"/>
      <c r="P250" s="225">
        <f>O250*H250</f>
        <v>0</v>
      </c>
      <c r="Q250" s="225">
        <v>1.665</v>
      </c>
      <c r="R250" s="225">
        <f>Q250*H250</f>
        <v>83.150099999999995</v>
      </c>
      <c r="S250" s="225">
        <v>0</v>
      </c>
      <c r="T250" s="22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7" t="s">
        <v>136</v>
      </c>
      <c r="AT250" s="227" t="s">
        <v>132</v>
      </c>
      <c r="AU250" s="227" t="s">
        <v>86</v>
      </c>
      <c r="AY250" s="17" t="s">
        <v>130</v>
      </c>
      <c r="BE250" s="228">
        <f>IF(N250="základní",J250,0)</f>
        <v>0</v>
      </c>
      <c r="BF250" s="228">
        <f>IF(N250="snížená",J250,0)</f>
        <v>0</v>
      </c>
      <c r="BG250" s="228">
        <f>IF(N250="zákl. přenesená",J250,0)</f>
        <v>0</v>
      </c>
      <c r="BH250" s="228">
        <f>IF(N250="sníž. přenesená",J250,0)</f>
        <v>0</v>
      </c>
      <c r="BI250" s="228">
        <f>IF(N250="nulová",J250,0)</f>
        <v>0</v>
      </c>
      <c r="BJ250" s="17" t="s">
        <v>84</v>
      </c>
      <c r="BK250" s="228">
        <f>ROUND(I250*H250,2)</f>
        <v>0</v>
      </c>
      <c r="BL250" s="17" t="s">
        <v>136</v>
      </c>
      <c r="BM250" s="227" t="s">
        <v>336</v>
      </c>
    </row>
    <row r="251" s="15" customFormat="1">
      <c r="A251" s="15"/>
      <c r="B251" s="252"/>
      <c r="C251" s="253"/>
      <c r="D251" s="231" t="s">
        <v>138</v>
      </c>
      <c r="E251" s="254" t="s">
        <v>1</v>
      </c>
      <c r="F251" s="255" t="s">
        <v>337</v>
      </c>
      <c r="G251" s="253"/>
      <c r="H251" s="254" t="s">
        <v>1</v>
      </c>
      <c r="I251" s="256"/>
      <c r="J251" s="253"/>
      <c r="K251" s="253"/>
      <c r="L251" s="257"/>
      <c r="M251" s="258"/>
      <c r="N251" s="259"/>
      <c r="O251" s="259"/>
      <c r="P251" s="259"/>
      <c r="Q251" s="259"/>
      <c r="R251" s="259"/>
      <c r="S251" s="259"/>
      <c r="T251" s="260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1" t="s">
        <v>138</v>
      </c>
      <c r="AU251" s="261" t="s">
        <v>86</v>
      </c>
      <c r="AV251" s="15" t="s">
        <v>84</v>
      </c>
      <c r="AW251" s="15" t="s">
        <v>32</v>
      </c>
      <c r="AX251" s="15" t="s">
        <v>76</v>
      </c>
      <c r="AY251" s="261" t="s">
        <v>130</v>
      </c>
    </row>
    <row r="252" s="13" customFormat="1">
      <c r="A252" s="13"/>
      <c r="B252" s="229"/>
      <c r="C252" s="230"/>
      <c r="D252" s="231" t="s">
        <v>138</v>
      </c>
      <c r="E252" s="232" t="s">
        <v>1</v>
      </c>
      <c r="F252" s="233" t="s">
        <v>338</v>
      </c>
      <c r="G252" s="230"/>
      <c r="H252" s="234">
        <v>44.880000000000003</v>
      </c>
      <c r="I252" s="235"/>
      <c r="J252" s="230"/>
      <c r="K252" s="230"/>
      <c r="L252" s="236"/>
      <c r="M252" s="237"/>
      <c r="N252" s="238"/>
      <c r="O252" s="238"/>
      <c r="P252" s="238"/>
      <c r="Q252" s="238"/>
      <c r="R252" s="238"/>
      <c r="S252" s="238"/>
      <c r="T252" s="23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0" t="s">
        <v>138</v>
      </c>
      <c r="AU252" s="240" t="s">
        <v>86</v>
      </c>
      <c r="AV252" s="13" t="s">
        <v>86</v>
      </c>
      <c r="AW252" s="13" t="s">
        <v>32</v>
      </c>
      <c r="AX252" s="13" t="s">
        <v>76</v>
      </c>
      <c r="AY252" s="240" t="s">
        <v>130</v>
      </c>
    </row>
    <row r="253" s="13" customFormat="1">
      <c r="A253" s="13"/>
      <c r="B253" s="229"/>
      <c r="C253" s="230"/>
      <c r="D253" s="231" t="s">
        <v>138</v>
      </c>
      <c r="E253" s="232" t="s">
        <v>1</v>
      </c>
      <c r="F253" s="233" t="s">
        <v>339</v>
      </c>
      <c r="G253" s="230"/>
      <c r="H253" s="234">
        <v>5.0599999999999996</v>
      </c>
      <c r="I253" s="235"/>
      <c r="J253" s="230"/>
      <c r="K253" s="230"/>
      <c r="L253" s="236"/>
      <c r="M253" s="237"/>
      <c r="N253" s="238"/>
      <c r="O253" s="238"/>
      <c r="P253" s="238"/>
      <c r="Q253" s="238"/>
      <c r="R253" s="238"/>
      <c r="S253" s="238"/>
      <c r="T253" s="23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0" t="s">
        <v>138</v>
      </c>
      <c r="AU253" s="240" t="s">
        <v>86</v>
      </c>
      <c r="AV253" s="13" t="s">
        <v>86</v>
      </c>
      <c r="AW253" s="13" t="s">
        <v>32</v>
      </c>
      <c r="AX253" s="13" t="s">
        <v>76</v>
      </c>
      <c r="AY253" s="240" t="s">
        <v>130</v>
      </c>
    </row>
    <row r="254" s="14" customFormat="1">
      <c r="A254" s="14"/>
      <c r="B254" s="241"/>
      <c r="C254" s="242"/>
      <c r="D254" s="231" t="s">
        <v>138</v>
      </c>
      <c r="E254" s="243" t="s">
        <v>1</v>
      </c>
      <c r="F254" s="244" t="s">
        <v>198</v>
      </c>
      <c r="G254" s="242"/>
      <c r="H254" s="245">
        <v>49.940000000000005</v>
      </c>
      <c r="I254" s="246"/>
      <c r="J254" s="242"/>
      <c r="K254" s="242"/>
      <c r="L254" s="247"/>
      <c r="M254" s="248"/>
      <c r="N254" s="249"/>
      <c r="O254" s="249"/>
      <c r="P254" s="249"/>
      <c r="Q254" s="249"/>
      <c r="R254" s="249"/>
      <c r="S254" s="249"/>
      <c r="T254" s="250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1" t="s">
        <v>138</v>
      </c>
      <c r="AU254" s="251" t="s">
        <v>86</v>
      </c>
      <c r="AV254" s="14" t="s">
        <v>136</v>
      </c>
      <c r="AW254" s="14" t="s">
        <v>32</v>
      </c>
      <c r="AX254" s="14" t="s">
        <v>84</v>
      </c>
      <c r="AY254" s="251" t="s">
        <v>130</v>
      </c>
    </row>
    <row r="255" s="2" customFormat="1" ht="24.15" customHeight="1">
      <c r="A255" s="38"/>
      <c r="B255" s="39"/>
      <c r="C255" s="215" t="s">
        <v>340</v>
      </c>
      <c r="D255" s="215" t="s">
        <v>132</v>
      </c>
      <c r="E255" s="216" t="s">
        <v>341</v>
      </c>
      <c r="F255" s="217" t="s">
        <v>342</v>
      </c>
      <c r="G255" s="218" t="s">
        <v>135</v>
      </c>
      <c r="H255" s="219">
        <v>561.82500000000005</v>
      </c>
      <c r="I255" s="220"/>
      <c r="J255" s="221">
        <f>ROUND(I255*H255,2)</f>
        <v>0</v>
      </c>
      <c r="K255" s="222"/>
      <c r="L255" s="44"/>
      <c r="M255" s="223" t="s">
        <v>1</v>
      </c>
      <c r="N255" s="224" t="s">
        <v>41</v>
      </c>
      <c r="O255" s="91"/>
      <c r="P255" s="225">
        <f>O255*H255</f>
        <v>0</v>
      </c>
      <c r="Q255" s="225">
        <v>0.00027</v>
      </c>
      <c r="R255" s="225">
        <f>Q255*H255</f>
        <v>0.15169275000000002</v>
      </c>
      <c r="S255" s="225">
        <v>0</v>
      </c>
      <c r="T255" s="22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7" t="s">
        <v>136</v>
      </c>
      <c r="AT255" s="227" t="s">
        <v>132</v>
      </c>
      <c r="AU255" s="227" t="s">
        <v>86</v>
      </c>
      <c r="AY255" s="17" t="s">
        <v>130</v>
      </c>
      <c r="BE255" s="228">
        <f>IF(N255="základní",J255,0)</f>
        <v>0</v>
      </c>
      <c r="BF255" s="228">
        <f>IF(N255="snížená",J255,0)</f>
        <v>0</v>
      </c>
      <c r="BG255" s="228">
        <f>IF(N255="zákl. přenesená",J255,0)</f>
        <v>0</v>
      </c>
      <c r="BH255" s="228">
        <f>IF(N255="sníž. přenesená",J255,0)</f>
        <v>0</v>
      </c>
      <c r="BI255" s="228">
        <f>IF(N255="nulová",J255,0)</f>
        <v>0</v>
      </c>
      <c r="BJ255" s="17" t="s">
        <v>84</v>
      </c>
      <c r="BK255" s="228">
        <f>ROUND(I255*H255,2)</f>
        <v>0</v>
      </c>
      <c r="BL255" s="17" t="s">
        <v>136</v>
      </c>
      <c r="BM255" s="227" t="s">
        <v>343</v>
      </c>
    </row>
    <row r="256" s="13" customFormat="1">
      <c r="A256" s="13"/>
      <c r="B256" s="229"/>
      <c r="C256" s="230"/>
      <c r="D256" s="231" t="s">
        <v>138</v>
      </c>
      <c r="E256" s="232" t="s">
        <v>1</v>
      </c>
      <c r="F256" s="233" t="s">
        <v>344</v>
      </c>
      <c r="G256" s="230"/>
      <c r="H256" s="234">
        <v>561.82500000000005</v>
      </c>
      <c r="I256" s="235"/>
      <c r="J256" s="230"/>
      <c r="K256" s="230"/>
      <c r="L256" s="236"/>
      <c r="M256" s="237"/>
      <c r="N256" s="238"/>
      <c r="O256" s="238"/>
      <c r="P256" s="238"/>
      <c r="Q256" s="238"/>
      <c r="R256" s="238"/>
      <c r="S256" s="238"/>
      <c r="T256" s="23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0" t="s">
        <v>138</v>
      </c>
      <c r="AU256" s="240" t="s">
        <v>86</v>
      </c>
      <c r="AV256" s="13" t="s">
        <v>86</v>
      </c>
      <c r="AW256" s="13" t="s">
        <v>32</v>
      </c>
      <c r="AX256" s="13" t="s">
        <v>76</v>
      </c>
      <c r="AY256" s="240" t="s">
        <v>130</v>
      </c>
    </row>
    <row r="257" s="14" customFormat="1">
      <c r="A257" s="14"/>
      <c r="B257" s="241"/>
      <c r="C257" s="242"/>
      <c r="D257" s="231" t="s">
        <v>138</v>
      </c>
      <c r="E257" s="243" t="s">
        <v>1</v>
      </c>
      <c r="F257" s="244" t="s">
        <v>198</v>
      </c>
      <c r="G257" s="242"/>
      <c r="H257" s="245">
        <v>561.82500000000005</v>
      </c>
      <c r="I257" s="246"/>
      <c r="J257" s="242"/>
      <c r="K257" s="242"/>
      <c r="L257" s="247"/>
      <c r="M257" s="248"/>
      <c r="N257" s="249"/>
      <c r="O257" s="249"/>
      <c r="P257" s="249"/>
      <c r="Q257" s="249"/>
      <c r="R257" s="249"/>
      <c r="S257" s="249"/>
      <c r="T257" s="25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1" t="s">
        <v>138</v>
      </c>
      <c r="AU257" s="251" t="s">
        <v>86</v>
      </c>
      <c r="AV257" s="14" t="s">
        <v>136</v>
      </c>
      <c r="AW257" s="14" t="s">
        <v>32</v>
      </c>
      <c r="AX257" s="14" t="s">
        <v>84</v>
      </c>
      <c r="AY257" s="251" t="s">
        <v>130</v>
      </c>
    </row>
    <row r="258" s="2" customFormat="1" ht="24.15" customHeight="1">
      <c r="A258" s="38"/>
      <c r="B258" s="39"/>
      <c r="C258" s="262" t="s">
        <v>345</v>
      </c>
      <c r="D258" s="262" t="s">
        <v>287</v>
      </c>
      <c r="E258" s="263" t="s">
        <v>346</v>
      </c>
      <c r="F258" s="264" t="s">
        <v>347</v>
      </c>
      <c r="G258" s="265" t="s">
        <v>135</v>
      </c>
      <c r="H258" s="266">
        <v>646.09900000000005</v>
      </c>
      <c r="I258" s="267"/>
      <c r="J258" s="268">
        <f>ROUND(I258*H258,2)</f>
        <v>0</v>
      </c>
      <c r="K258" s="269"/>
      <c r="L258" s="270"/>
      <c r="M258" s="271" t="s">
        <v>1</v>
      </c>
      <c r="N258" s="272" t="s">
        <v>41</v>
      </c>
      <c r="O258" s="91"/>
      <c r="P258" s="225">
        <f>O258*H258</f>
        <v>0</v>
      </c>
      <c r="Q258" s="225">
        <v>0.00020000000000000001</v>
      </c>
      <c r="R258" s="225">
        <f>Q258*H258</f>
        <v>0.12921980000000002</v>
      </c>
      <c r="S258" s="225">
        <v>0</v>
      </c>
      <c r="T258" s="22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7" t="s">
        <v>168</v>
      </c>
      <c r="AT258" s="227" t="s">
        <v>287</v>
      </c>
      <c r="AU258" s="227" t="s">
        <v>86</v>
      </c>
      <c r="AY258" s="17" t="s">
        <v>130</v>
      </c>
      <c r="BE258" s="228">
        <f>IF(N258="základní",J258,0)</f>
        <v>0</v>
      </c>
      <c r="BF258" s="228">
        <f>IF(N258="snížená",J258,0)</f>
        <v>0</v>
      </c>
      <c r="BG258" s="228">
        <f>IF(N258="zákl. přenesená",J258,0)</f>
        <v>0</v>
      </c>
      <c r="BH258" s="228">
        <f>IF(N258="sníž. přenesená",J258,0)</f>
        <v>0</v>
      </c>
      <c r="BI258" s="228">
        <f>IF(N258="nulová",J258,0)</f>
        <v>0</v>
      </c>
      <c r="BJ258" s="17" t="s">
        <v>84</v>
      </c>
      <c r="BK258" s="228">
        <f>ROUND(I258*H258,2)</f>
        <v>0</v>
      </c>
      <c r="BL258" s="17" t="s">
        <v>136</v>
      </c>
      <c r="BM258" s="227" t="s">
        <v>348</v>
      </c>
    </row>
    <row r="259" s="13" customFormat="1">
      <c r="A259" s="13"/>
      <c r="B259" s="229"/>
      <c r="C259" s="230"/>
      <c r="D259" s="231" t="s">
        <v>138</v>
      </c>
      <c r="E259" s="232" t="s">
        <v>1</v>
      </c>
      <c r="F259" s="233" t="s">
        <v>344</v>
      </c>
      <c r="G259" s="230"/>
      <c r="H259" s="234">
        <v>561.82500000000005</v>
      </c>
      <c r="I259" s="235"/>
      <c r="J259" s="230"/>
      <c r="K259" s="230"/>
      <c r="L259" s="236"/>
      <c r="M259" s="237"/>
      <c r="N259" s="238"/>
      <c r="O259" s="238"/>
      <c r="P259" s="238"/>
      <c r="Q259" s="238"/>
      <c r="R259" s="238"/>
      <c r="S259" s="238"/>
      <c r="T259" s="23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0" t="s">
        <v>138</v>
      </c>
      <c r="AU259" s="240" t="s">
        <v>86</v>
      </c>
      <c r="AV259" s="13" t="s">
        <v>86</v>
      </c>
      <c r="AW259" s="13" t="s">
        <v>32</v>
      </c>
      <c r="AX259" s="13" t="s">
        <v>76</v>
      </c>
      <c r="AY259" s="240" t="s">
        <v>130</v>
      </c>
    </row>
    <row r="260" s="14" customFormat="1">
      <c r="A260" s="14"/>
      <c r="B260" s="241"/>
      <c r="C260" s="242"/>
      <c r="D260" s="231" t="s">
        <v>138</v>
      </c>
      <c r="E260" s="243" t="s">
        <v>1</v>
      </c>
      <c r="F260" s="244" t="s">
        <v>198</v>
      </c>
      <c r="G260" s="242"/>
      <c r="H260" s="245">
        <v>561.82500000000005</v>
      </c>
      <c r="I260" s="246"/>
      <c r="J260" s="242"/>
      <c r="K260" s="242"/>
      <c r="L260" s="247"/>
      <c r="M260" s="248"/>
      <c r="N260" s="249"/>
      <c r="O260" s="249"/>
      <c r="P260" s="249"/>
      <c r="Q260" s="249"/>
      <c r="R260" s="249"/>
      <c r="S260" s="249"/>
      <c r="T260" s="250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1" t="s">
        <v>138</v>
      </c>
      <c r="AU260" s="251" t="s">
        <v>86</v>
      </c>
      <c r="AV260" s="14" t="s">
        <v>136</v>
      </c>
      <c r="AW260" s="14" t="s">
        <v>32</v>
      </c>
      <c r="AX260" s="14" t="s">
        <v>84</v>
      </c>
      <c r="AY260" s="251" t="s">
        <v>130</v>
      </c>
    </row>
    <row r="261" s="13" customFormat="1">
      <c r="A261" s="13"/>
      <c r="B261" s="229"/>
      <c r="C261" s="230"/>
      <c r="D261" s="231" t="s">
        <v>138</v>
      </c>
      <c r="E261" s="230"/>
      <c r="F261" s="233" t="s">
        <v>349</v>
      </c>
      <c r="G261" s="230"/>
      <c r="H261" s="234">
        <v>646.09900000000005</v>
      </c>
      <c r="I261" s="235"/>
      <c r="J261" s="230"/>
      <c r="K261" s="230"/>
      <c r="L261" s="236"/>
      <c r="M261" s="237"/>
      <c r="N261" s="238"/>
      <c r="O261" s="238"/>
      <c r="P261" s="238"/>
      <c r="Q261" s="238"/>
      <c r="R261" s="238"/>
      <c r="S261" s="238"/>
      <c r="T261" s="23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0" t="s">
        <v>138</v>
      </c>
      <c r="AU261" s="240" t="s">
        <v>86</v>
      </c>
      <c r="AV261" s="13" t="s">
        <v>86</v>
      </c>
      <c r="AW261" s="13" t="s">
        <v>4</v>
      </c>
      <c r="AX261" s="13" t="s">
        <v>84</v>
      </c>
      <c r="AY261" s="240" t="s">
        <v>130</v>
      </c>
    </row>
    <row r="262" s="2" customFormat="1" ht="33" customHeight="1">
      <c r="A262" s="38"/>
      <c r="B262" s="39"/>
      <c r="C262" s="215" t="s">
        <v>350</v>
      </c>
      <c r="D262" s="215" t="s">
        <v>132</v>
      </c>
      <c r="E262" s="216" t="s">
        <v>351</v>
      </c>
      <c r="F262" s="217" t="s">
        <v>352</v>
      </c>
      <c r="G262" s="218" t="s">
        <v>189</v>
      </c>
      <c r="H262" s="219">
        <v>224.40000000000001</v>
      </c>
      <c r="I262" s="220"/>
      <c r="J262" s="221">
        <f>ROUND(I262*H262,2)</f>
        <v>0</v>
      </c>
      <c r="K262" s="222"/>
      <c r="L262" s="44"/>
      <c r="M262" s="223" t="s">
        <v>1</v>
      </c>
      <c r="N262" s="224" t="s">
        <v>41</v>
      </c>
      <c r="O262" s="91"/>
      <c r="P262" s="225">
        <f>O262*H262</f>
        <v>0</v>
      </c>
      <c r="Q262" s="225">
        <v>0.23777999999999999</v>
      </c>
      <c r="R262" s="225">
        <f>Q262*H262</f>
        <v>53.357832000000002</v>
      </c>
      <c r="S262" s="225">
        <v>0</v>
      </c>
      <c r="T262" s="22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7" t="s">
        <v>136</v>
      </c>
      <c r="AT262" s="227" t="s">
        <v>132</v>
      </c>
      <c r="AU262" s="227" t="s">
        <v>86</v>
      </c>
      <c r="AY262" s="17" t="s">
        <v>130</v>
      </c>
      <c r="BE262" s="228">
        <f>IF(N262="základní",J262,0)</f>
        <v>0</v>
      </c>
      <c r="BF262" s="228">
        <f>IF(N262="snížená",J262,0)</f>
        <v>0</v>
      </c>
      <c r="BG262" s="228">
        <f>IF(N262="zákl. přenesená",J262,0)</f>
        <v>0</v>
      </c>
      <c r="BH262" s="228">
        <f>IF(N262="sníž. přenesená",J262,0)</f>
        <v>0</v>
      </c>
      <c r="BI262" s="228">
        <f>IF(N262="nulová",J262,0)</f>
        <v>0</v>
      </c>
      <c r="BJ262" s="17" t="s">
        <v>84</v>
      </c>
      <c r="BK262" s="228">
        <f>ROUND(I262*H262,2)</f>
        <v>0</v>
      </c>
      <c r="BL262" s="17" t="s">
        <v>136</v>
      </c>
      <c r="BM262" s="227" t="s">
        <v>353</v>
      </c>
    </row>
    <row r="263" s="15" customFormat="1">
      <c r="A263" s="15"/>
      <c r="B263" s="252"/>
      <c r="C263" s="253"/>
      <c r="D263" s="231" t="s">
        <v>138</v>
      </c>
      <c r="E263" s="254" t="s">
        <v>1</v>
      </c>
      <c r="F263" s="255" t="s">
        <v>354</v>
      </c>
      <c r="G263" s="253"/>
      <c r="H263" s="254" t="s">
        <v>1</v>
      </c>
      <c r="I263" s="256"/>
      <c r="J263" s="253"/>
      <c r="K263" s="253"/>
      <c r="L263" s="257"/>
      <c r="M263" s="258"/>
      <c r="N263" s="259"/>
      <c r="O263" s="259"/>
      <c r="P263" s="259"/>
      <c r="Q263" s="259"/>
      <c r="R263" s="259"/>
      <c r="S263" s="259"/>
      <c r="T263" s="260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1" t="s">
        <v>138</v>
      </c>
      <c r="AU263" s="261" t="s">
        <v>86</v>
      </c>
      <c r="AV263" s="15" t="s">
        <v>84</v>
      </c>
      <c r="AW263" s="15" t="s">
        <v>32</v>
      </c>
      <c r="AX263" s="15" t="s">
        <v>76</v>
      </c>
      <c r="AY263" s="261" t="s">
        <v>130</v>
      </c>
    </row>
    <row r="264" s="13" customFormat="1">
      <c r="A264" s="13"/>
      <c r="B264" s="229"/>
      <c r="C264" s="230"/>
      <c r="D264" s="231" t="s">
        <v>138</v>
      </c>
      <c r="E264" s="232" t="s">
        <v>1</v>
      </c>
      <c r="F264" s="233" t="s">
        <v>355</v>
      </c>
      <c r="G264" s="230"/>
      <c r="H264" s="234">
        <v>224.40000000000001</v>
      </c>
      <c r="I264" s="235"/>
      <c r="J264" s="230"/>
      <c r="K264" s="230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138</v>
      </c>
      <c r="AU264" s="240" t="s">
        <v>86</v>
      </c>
      <c r="AV264" s="13" t="s">
        <v>86</v>
      </c>
      <c r="AW264" s="13" t="s">
        <v>32</v>
      </c>
      <c r="AX264" s="13" t="s">
        <v>84</v>
      </c>
      <c r="AY264" s="240" t="s">
        <v>130</v>
      </c>
    </row>
    <row r="265" s="2" customFormat="1" ht="33" customHeight="1">
      <c r="A265" s="38"/>
      <c r="B265" s="39"/>
      <c r="C265" s="215" t="s">
        <v>356</v>
      </c>
      <c r="D265" s="215" t="s">
        <v>132</v>
      </c>
      <c r="E265" s="216" t="s">
        <v>357</v>
      </c>
      <c r="F265" s="217" t="s">
        <v>358</v>
      </c>
      <c r="G265" s="218" t="s">
        <v>189</v>
      </c>
      <c r="H265" s="219">
        <v>25.300000000000001</v>
      </c>
      <c r="I265" s="220"/>
      <c r="J265" s="221">
        <f>ROUND(I265*H265,2)</f>
        <v>0</v>
      </c>
      <c r="K265" s="222"/>
      <c r="L265" s="44"/>
      <c r="M265" s="223" t="s">
        <v>1</v>
      </c>
      <c r="N265" s="224" t="s">
        <v>41</v>
      </c>
      <c r="O265" s="91"/>
      <c r="P265" s="225">
        <f>O265*H265</f>
        <v>0</v>
      </c>
      <c r="Q265" s="225">
        <v>0.28714000000000001</v>
      </c>
      <c r="R265" s="225">
        <f>Q265*H265</f>
        <v>7.2646420000000003</v>
      </c>
      <c r="S265" s="225">
        <v>0</v>
      </c>
      <c r="T265" s="226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7" t="s">
        <v>136</v>
      </c>
      <c r="AT265" s="227" t="s">
        <v>132</v>
      </c>
      <c r="AU265" s="227" t="s">
        <v>86</v>
      </c>
      <c r="AY265" s="17" t="s">
        <v>130</v>
      </c>
      <c r="BE265" s="228">
        <f>IF(N265="základní",J265,0)</f>
        <v>0</v>
      </c>
      <c r="BF265" s="228">
        <f>IF(N265="snížená",J265,0)</f>
        <v>0</v>
      </c>
      <c r="BG265" s="228">
        <f>IF(N265="zákl. přenesená",J265,0)</f>
        <v>0</v>
      </c>
      <c r="BH265" s="228">
        <f>IF(N265="sníž. přenesená",J265,0)</f>
        <v>0</v>
      </c>
      <c r="BI265" s="228">
        <f>IF(N265="nulová",J265,0)</f>
        <v>0</v>
      </c>
      <c r="BJ265" s="17" t="s">
        <v>84</v>
      </c>
      <c r="BK265" s="228">
        <f>ROUND(I265*H265,2)</f>
        <v>0</v>
      </c>
      <c r="BL265" s="17" t="s">
        <v>136</v>
      </c>
      <c r="BM265" s="227" t="s">
        <v>359</v>
      </c>
    </row>
    <row r="266" s="15" customFormat="1">
      <c r="A266" s="15"/>
      <c r="B266" s="252"/>
      <c r="C266" s="253"/>
      <c r="D266" s="231" t="s">
        <v>138</v>
      </c>
      <c r="E266" s="254" t="s">
        <v>1</v>
      </c>
      <c r="F266" s="255" t="s">
        <v>354</v>
      </c>
      <c r="G266" s="253"/>
      <c r="H266" s="254" t="s">
        <v>1</v>
      </c>
      <c r="I266" s="256"/>
      <c r="J266" s="253"/>
      <c r="K266" s="253"/>
      <c r="L266" s="257"/>
      <c r="M266" s="258"/>
      <c r="N266" s="259"/>
      <c r="O266" s="259"/>
      <c r="P266" s="259"/>
      <c r="Q266" s="259"/>
      <c r="R266" s="259"/>
      <c r="S266" s="259"/>
      <c r="T266" s="260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1" t="s">
        <v>138</v>
      </c>
      <c r="AU266" s="261" t="s">
        <v>86</v>
      </c>
      <c r="AV266" s="15" t="s">
        <v>84</v>
      </c>
      <c r="AW266" s="15" t="s">
        <v>32</v>
      </c>
      <c r="AX266" s="15" t="s">
        <v>76</v>
      </c>
      <c r="AY266" s="261" t="s">
        <v>130</v>
      </c>
    </row>
    <row r="267" s="13" customFormat="1">
      <c r="A267" s="13"/>
      <c r="B267" s="229"/>
      <c r="C267" s="230"/>
      <c r="D267" s="231" t="s">
        <v>138</v>
      </c>
      <c r="E267" s="232" t="s">
        <v>1</v>
      </c>
      <c r="F267" s="233" t="s">
        <v>360</v>
      </c>
      <c r="G267" s="230"/>
      <c r="H267" s="234">
        <v>25.300000000000001</v>
      </c>
      <c r="I267" s="235"/>
      <c r="J267" s="230"/>
      <c r="K267" s="230"/>
      <c r="L267" s="236"/>
      <c r="M267" s="237"/>
      <c r="N267" s="238"/>
      <c r="O267" s="238"/>
      <c r="P267" s="238"/>
      <c r="Q267" s="238"/>
      <c r="R267" s="238"/>
      <c r="S267" s="238"/>
      <c r="T267" s="23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0" t="s">
        <v>138</v>
      </c>
      <c r="AU267" s="240" t="s">
        <v>86</v>
      </c>
      <c r="AV267" s="13" t="s">
        <v>86</v>
      </c>
      <c r="AW267" s="13" t="s">
        <v>32</v>
      </c>
      <c r="AX267" s="13" t="s">
        <v>84</v>
      </c>
      <c r="AY267" s="240" t="s">
        <v>130</v>
      </c>
    </row>
    <row r="268" s="2" customFormat="1" ht="16.5" customHeight="1">
      <c r="A268" s="38"/>
      <c r="B268" s="39"/>
      <c r="C268" s="215" t="s">
        <v>361</v>
      </c>
      <c r="D268" s="215" t="s">
        <v>132</v>
      </c>
      <c r="E268" s="216" t="s">
        <v>362</v>
      </c>
      <c r="F268" s="217" t="s">
        <v>363</v>
      </c>
      <c r="G268" s="218" t="s">
        <v>364</v>
      </c>
      <c r="H268" s="219">
        <v>4</v>
      </c>
      <c r="I268" s="220"/>
      <c r="J268" s="221">
        <f>ROUND(I268*H268,2)</f>
        <v>0</v>
      </c>
      <c r="K268" s="222"/>
      <c r="L268" s="44"/>
      <c r="M268" s="223" t="s">
        <v>1</v>
      </c>
      <c r="N268" s="224" t="s">
        <v>41</v>
      </c>
      <c r="O268" s="91"/>
      <c r="P268" s="225">
        <f>O268*H268</f>
        <v>0</v>
      </c>
      <c r="Q268" s="225">
        <v>0</v>
      </c>
      <c r="R268" s="225">
        <f>Q268*H268</f>
        <v>0</v>
      </c>
      <c r="S268" s="225">
        <v>0</v>
      </c>
      <c r="T268" s="22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7" t="s">
        <v>136</v>
      </c>
      <c r="AT268" s="227" t="s">
        <v>132</v>
      </c>
      <c r="AU268" s="227" t="s">
        <v>86</v>
      </c>
      <c r="AY268" s="17" t="s">
        <v>130</v>
      </c>
      <c r="BE268" s="228">
        <f>IF(N268="základní",J268,0)</f>
        <v>0</v>
      </c>
      <c r="BF268" s="228">
        <f>IF(N268="snížená",J268,0)</f>
        <v>0</v>
      </c>
      <c r="BG268" s="228">
        <f>IF(N268="zákl. přenesená",J268,0)</f>
        <v>0</v>
      </c>
      <c r="BH268" s="228">
        <f>IF(N268="sníž. přenesená",J268,0)</f>
        <v>0</v>
      </c>
      <c r="BI268" s="228">
        <f>IF(N268="nulová",J268,0)</f>
        <v>0</v>
      </c>
      <c r="BJ268" s="17" t="s">
        <v>84</v>
      </c>
      <c r="BK268" s="228">
        <f>ROUND(I268*H268,2)</f>
        <v>0</v>
      </c>
      <c r="BL268" s="17" t="s">
        <v>136</v>
      </c>
      <c r="BM268" s="227" t="s">
        <v>365</v>
      </c>
    </row>
    <row r="269" s="2" customFormat="1" ht="24.15" customHeight="1">
      <c r="A269" s="38"/>
      <c r="B269" s="39"/>
      <c r="C269" s="215" t="s">
        <v>366</v>
      </c>
      <c r="D269" s="215" t="s">
        <v>132</v>
      </c>
      <c r="E269" s="216" t="s">
        <v>367</v>
      </c>
      <c r="F269" s="217" t="s">
        <v>368</v>
      </c>
      <c r="G269" s="218" t="s">
        <v>202</v>
      </c>
      <c r="H269" s="219">
        <v>86</v>
      </c>
      <c r="I269" s="220"/>
      <c r="J269" s="221">
        <f>ROUND(I269*H269,2)</f>
        <v>0</v>
      </c>
      <c r="K269" s="222"/>
      <c r="L269" s="44"/>
      <c r="M269" s="223" t="s">
        <v>1</v>
      </c>
      <c r="N269" s="224" t="s">
        <v>41</v>
      </c>
      <c r="O269" s="91"/>
      <c r="P269" s="225">
        <f>O269*H269</f>
        <v>0</v>
      </c>
      <c r="Q269" s="225">
        <v>2.1600000000000001</v>
      </c>
      <c r="R269" s="225">
        <f>Q269*H269</f>
        <v>185.76000000000002</v>
      </c>
      <c r="S269" s="225">
        <v>0</v>
      </c>
      <c r="T269" s="226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7" t="s">
        <v>136</v>
      </c>
      <c r="AT269" s="227" t="s">
        <v>132</v>
      </c>
      <c r="AU269" s="227" t="s">
        <v>86</v>
      </c>
      <c r="AY269" s="17" t="s">
        <v>130</v>
      </c>
      <c r="BE269" s="228">
        <f>IF(N269="základní",J269,0)</f>
        <v>0</v>
      </c>
      <c r="BF269" s="228">
        <f>IF(N269="snížená",J269,0)</f>
        <v>0</v>
      </c>
      <c r="BG269" s="228">
        <f>IF(N269="zákl. přenesená",J269,0)</f>
        <v>0</v>
      </c>
      <c r="BH269" s="228">
        <f>IF(N269="sníž. přenesená",J269,0)</f>
        <v>0</v>
      </c>
      <c r="BI269" s="228">
        <f>IF(N269="nulová",J269,0)</f>
        <v>0</v>
      </c>
      <c r="BJ269" s="17" t="s">
        <v>84</v>
      </c>
      <c r="BK269" s="228">
        <f>ROUND(I269*H269,2)</f>
        <v>0</v>
      </c>
      <c r="BL269" s="17" t="s">
        <v>136</v>
      </c>
      <c r="BM269" s="227" t="s">
        <v>369</v>
      </c>
    </row>
    <row r="270" s="15" customFormat="1">
      <c r="A270" s="15"/>
      <c r="B270" s="252"/>
      <c r="C270" s="253"/>
      <c r="D270" s="231" t="s">
        <v>138</v>
      </c>
      <c r="E270" s="254" t="s">
        <v>1</v>
      </c>
      <c r="F270" s="255" t="s">
        <v>370</v>
      </c>
      <c r="G270" s="253"/>
      <c r="H270" s="254" t="s">
        <v>1</v>
      </c>
      <c r="I270" s="256"/>
      <c r="J270" s="253"/>
      <c r="K270" s="253"/>
      <c r="L270" s="257"/>
      <c r="M270" s="258"/>
      <c r="N270" s="259"/>
      <c r="O270" s="259"/>
      <c r="P270" s="259"/>
      <c r="Q270" s="259"/>
      <c r="R270" s="259"/>
      <c r="S270" s="259"/>
      <c r="T270" s="260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1" t="s">
        <v>138</v>
      </c>
      <c r="AU270" s="261" t="s">
        <v>86</v>
      </c>
      <c r="AV270" s="15" t="s">
        <v>84</v>
      </c>
      <c r="AW270" s="15" t="s">
        <v>32</v>
      </c>
      <c r="AX270" s="15" t="s">
        <v>76</v>
      </c>
      <c r="AY270" s="261" t="s">
        <v>130</v>
      </c>
    </row>
    <row r="271" s="13" customFormat="1">
      <c r="A271" s="13"/>
      <c r="B271" s="229"/>
      <c r="C271" s="230"/>
      <c r="D271" s="231" t="s">
        <v>138</v>
      </c>
      <c r="E271" s="232" t="s">
        <v>1</v>
      </c>
      <c r="F271" s="233" t="s">
        <v>371</v>
      </c>
      <c r="G271" s="230"/>
      <c r="H271" s="234">
        <v>86</v>
      </c>
      <c r="I271" s="235"/>
      <c r="J271" s="230"/>
      <c r="K271" s="230"/>
      <c r="L271" s="236"/>
      <c r="M271" s="237"/>
      <c r="N271" s="238"/>
      <c r="O271" s="238"/>
      <c r="P271" s="238"/>
      <c r="Q271" s="238"/>
      <c r="R271" s="238"/>
      <c r="S271" s="238"/>
      <c r="T271" s="23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0" t="s">
        <v>138</v>
      </c>
      <c r="AU271" s="240" t="s">
        <v>86</v>
      </c>
      <c r="AV271" s="13" t="s">
        <v>86</v>
      </c>
      <c r="AW271" s="13" t="s">
        <v>32</v>
      </c>
      <c r="AX271" s="13" t="s">
        <v>84</v>
      </c>
      <c r="AY271" s="240" t="s">
        <v>130</v>
      </c>
    </row>
    <row r="272" s="2" customFormat="1" ht="16.5" customHeight="1">
      <c r="A272" s="38"/>
      <c r="B272" s="39"/>
      <c r="C272" s="215" t="s">
        <v>372</v>
      </c>
      <c r="D272" s="215" t="s">
        <v>132</v>
      </c>
      <c r="E272" s="216" t="s">
        <v>373</v>
      </c>
      <c r="F272" s="217" t="s">
        <v>374</v>
      </c>
      <c r="G272" s="218" t="s">
        <v>202</v>
      </c>
      <c r="H272" s="219">
        <v>52.893000000000001</v>
      </c>
      <c r="I272" s="220"/>
      <c r="J272" s="221">
        <f>ROUND(I272*H272,2)</f>
        <v>0</v>
      </c>
      <c r="K272" s="222"/>
      <c r="L272" s="44"/>
      <c r="M272" s="223" t="s">
        <v>1</v>
      </c>
      <c r="N272" s="224" t="s">
        <v>41</v>
      </c>
      <c r="O272" s="91"/>
      <c r="P272" s="225">
        <f>O272*H272</f>
        <v>0</v>
      </c>
      <c r="Q272" s="225">
        <v>2.45329</v>
      </c>
      <c r="R272" s="225">
        <f>Q272*H272</f>
        <v>129.76186797</v>
      </c>
      <c r="S272" s="225">
        <v>0</v>
      </c>
      <c r="T272" s="22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7" t="s">
        <v>136</v>
      </c>
      <c r="AT272" s="227" t="s">
        <v>132</v>
      </c>
      <c r="AU272" s="227" t="s">
        <v>86</v>
      </c>
      <c r="AY272" s="17" t="s">
        <v>130</v>
      </c>
      <c r="BE272" s="228">
        <f>IF(N272="základní",J272,0)</f>
        <v>0</v>
      </c>
      <c r="BF272" s="228">
        <f>IF(N272="snížená",J272,0)</f>
        <v>0</v>
      </c>
      <c r="BG272" s="228">
        <f>IF(N272="zákl. přenesená",J272,0)</f>
        <v>0</v>
      </c>
      <c r="BH272" s="228">
        <f>IF(N272="sníž. přenesená",J272,0)</f>
        <v>0</v>
      </c>
      <c r="BI272" s="228">
        <f>IF(N272="nulová",J272,0)</f>
        <v>0</v>
      </c>
      <c r="BJ272" s="17" t="s">
        <v>84</v>
      </c>
      <c r="BK272" s="228">
        <f>ROUND(I272*H272,2)</f>
        <v>0</v>
      </c>
      <c r="BL272" s="17" t="s">
        <v>136</v>
      </c>
      <c r="BM272" s="227" t="s">
        <v>375</v>
      </c>
    </row>
    <row r="273" s="15" customFormat="1">
      <c r="A273" s="15"/>
      <c r="B273" s="252"/>
      <c r="C273" s="253"/>
      <c r="D273" s="231" t="s">
        <v>138</v>
      </c>
      <c r="E273" s="254" t="s">
        <v>1</v>
      </c>
      <c r="F273" s="255" t="s">
        <v>376</v>
      </c>
      <c r="G273" s="253"/>
      <c r="H273" s="254" t="s">
        <v>1</v>
      </c>
      <c r="I273" s="256"/>
      <c r="J273" s="253"/>
      <c r="K273" s="253"/>
      <c r="L273" s="257"/>
      <c r="M273" s="258"/>
      <c r="N273" s="259"/>
      <c r="O273" s="259"/>
      <c r="P273" s="259"/>
      <c r="Q273" s="259"/>
      <c r="R273" s="259"/>
      <c r="S273" s="259"/>
      <c r="T273" s="260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1" t="s">
        <v>138</v>
      </c>
      <c r="AU273" s="261" t="s">
        <v>86</v>
      </c>
      <c r="AV273" s="15" t="s">
        <v>84</v>
      </c>
      <c r="AW273" s="15" t="s">
        <v>32</v>
      </c>
      <c r="AX273" s="15" t="s">
        <v>76</v>
      </c>
      <c r="AY273" s="261" t="s">
        <v>130</v>
      </c>
    </row>
    <row r="274" s="13" customFormat="1">
      <c r="A274" s="13"/>
      <c r="B274" s="229"/>
      <c r="C274" s="230"/>
      <c r="D274" s="231" t="s">
        <v>138</v>
      </c>
      <c r="E274" s="232" t="s">
        <v>1</v>
      </c>
      <c r="F274" s="233" t="s">
        <v>377</v>
      </c>
      <c r="G274" s="230"/>
      <c r="H274" s="234">
        <v>10.08</v>
      </c>
      <c r="I274" s="235"/>
      <c r="J274" s="230"/>
      <c r="K274" s="230"/>
      <c r="L274" s="236"/>
      <c r="M274" s="237"/>
      <c r="N274" s="238"/>
      <c r="O274" s="238"/>
      <c r="P274" s="238"/>
      <c r="Q274" s="238"/>
      <c r="R274" s="238"/>
      <c r="S274" s="238"/>
      <c r="T274" s="23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0" t="s">
        <v>138</v>
      </c>
      <c r="AU274" s="240" t="s">
        <v>86</v>
      </c>
      <c r="AV274" s="13" t="s">
        <v>86</v>
      </c>
      <c r="AW274" s="13" t="s">
        <v>32</v>
      </c>
      <c r="AX274" s="13" t="s">
        <v>76</v>
      </c>
      <c r="AY274" s="240" t="s">
        <v>130</v>
      </c>
    </row>
    <row r="275" s="13" customFormat="1">
      <c r="A275" s="13"/>
      <c r="B275" s="229"/>
      <c r="C275" s="230"/>
      <c r="D275" s="231" t="s">
        <v>138</v>
      </c>
      <c r="E275" s="232" t="s">
        <v>1</v>
      </c>
      <c r="F275" s="233" t="s">
        <v>378</v>
      </c>
      <c r="G275" s="230"/>
      <c r="H275" s="234">
        <v>41.271999999999998</v>
      </c>
      <c r="I275" s="235"/>
      <c r="J275" s="230"/>
      <c r="K275" s="230"/>
      <c r="L275" s="236"/>
      <c r="M275" s="237"/>
      <c r="N275" s="238"/>
      <c r="O275" s="238"/>
      <c r="P275" s="238"/>
      <c r="Q275" s="238"/>
      <c r="R275" s="238"/>
      <c r="S275" s="238"/>
      <c r="T275" s="23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0" t="s">
        <v>138</v>
      </c>
      <c r="AU275" s="240" t="s">
        <v>86</v>
      </c>
      <c r="AV275" s="13" t="s">
        <v>86</v>
      </c>
      <c r="AW275" s="13" t="s">
        <v>32</v>
      </c>
      <c r="AX275" s="13" t="s">
        <v>76</v>
      </c>
      <c r="AY275" s="240" t="s">
        <v>130</v>
      </c>
    </row>
    <row r="276" s="14" customFormat="1">
      <c r="A276" s="14"/>
      <c r="B276" s="241"/>
      <c r="C276" s="242"/>
      <c r="D276" s="231" t="s">
        <v>138</v>
      </c>
      <c r="E276" s="243" t="s">
        <v>1</v>
      </c>
      <c r="F276" s="244" t="s">
        <v>198</v>
      </c>
      <c r="G276" s="242"/>
      <c r="H276" s="245">
        <v>51.351999999999997</v>
      </c>
      <c r="I276" s="246"/>
      <c r="J276" s="242"/>
      <c r="K276" s="242"/>
      <c r="L276" s="247"/>
      <c r="M276" s="248"/>
      <c r="N276" s="249"/>
      <c r="O276" s="249"/>
      <c r="P276" s="249"/>
      <c r="Q276" s="249"/>
      <c r="R276" s="249"/>
      <c r="S276" s="249"/>
      <c r="T276" s="25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1" t="s">
        <v>138</v>
      </c>
      <c r="AU276" s="251" t="s">
        <v>86</v>
      </c>
      <c r="AV276" s="14" t="s">
        <v>136</v>
      </c>
      <c r="AW276" s="14" t="s">
        <v>32</v>
      </c>
      <c r="AX276" s="14" t="s">
        <v>84</v>
      </c>
      <c r="AY276" s="251" t="s">
        <v>130</v>
      </c>
    </row>
    <row r="277" s="13" customFormat="1">
      <c r="A277" s="13"/>
      <c r="B277" s="229"/>
      <c r="C277" s="230"/>
      <c r="D277" s="231" t="s">
        <v>138</v>
      </c>
      <c r="E277" s="230"/>
      <c r="F277" s="233" t="s">
        <v>379</v>
      </c>
      <c r="G277" s="230"/>
      <c r="H277" s="234">
        <v>52.893000000000001</v>
      </c>
      <c r="I277" s="235"/>
      <c r="J277" s="230"/>
      <c r="K277" s="230"/>
      <c r="L277" s="236"/>
      <c r="M277" s="237"/>
      <c r="N277" s="238"/>
      <c r="O277" s="238"/>
      <c r="P277" s="238"/>
      <c r="Q277" s="238"/>
      <c r="R277" s="238"/>
      <c r="S277" s="238"/>
      <c r="T277" s="23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0" t="s">
        <v>138</v>
      </c>
      <c r="AU277" s="240" t="s">
        <v>86</v>
      </c>
      <c r="AV277" s="13" t="s">
        <v>86</v>
      </c>
      <c r="AW277" s="13" t="s">
        <v>4</v>
      </c>
      <c r="AX277" s="13" t="s">
        <v>84</v>
      </c>
      <c r="AY277" s="240" t="s">
        <v>130</v>
      </c>
    </row>
    <row r="278" s="2" customFormat="1" ht="16.5" customHeight="1">
      <c r="A278" s="38"/>
      <c r="B278" s="39"/>
      <c r="C278" s="215" t="s">
        <v>380</v>
      </c>
      <c r="D278" s="215" t="s">
        <v>132</v>
      </c>
      <c r="E278" s="216" t="s">
        <v>381</v>
      </c>
      <c r="F278" s="217" t="s">
        <v>382</v>
      </c>
      <c r="G278" s="218" t="s">
        <v>135</v>
      </c>
      <c r="H278" s="219">
        <v>117.59999999999999</v>
      </c>
      <c r="I278" s="220"/>
      <c r="J278" s="221">
        <f>ROUND(I278*H278,2)</f>
        <v>0</v>
      </c>
      <c r="K278" s="222"/>
      <c r="L278" s="44"/>
      <c r="M278" s="223" t="s">
        <v>1</v>
      </c>
      <c r="N278" s="224" t="s">
        <v>41</v>
      </c>
      <c r="O278" s="91"/>
      <c r="P278" s="225">
        <f>O278*H278</f>
        <v>0</v>
      </c>
      <c r="Q278" s="225">
        <v>0.00264</v>
      </c>
      <c r="R278" s="225">
        <f>Q278*H278</f>
        <v>0.31046399999999996</v>
      </c>
      <c r="S278" s="225">
        <v>0</v>
      </c>
      <c r="T278" s="22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7" t="s">
        <v>136</v>
      </c>
      <c r="AT278" s="227" t="s">
        <v>132</v>
      </c>
      <c r="AU278" s="227" t="s">
        <v>86</v>
      </c>
      <c r="AY278" s="17" t="s">
        <v>130</v>
      </c>
      <c r="BE278" s="228">
        <f>IF(N278="základní",J278,0)</f>
        <v>0</v>
      </c>
      <c r="BF278" s="228">
        <f>IF(N278="snížená",J278,0)</f>
        <v>0</v>
      </c>
      <c r="BG278" s="228">
        <f>IF(N278="zákl. přenesená",J278,0)</f>
        <v>0</v>
      </c>
      <c r="BH278" s="228">
        <f>IF(N278="sníž. přenesená",J278,0)</f>
        <v>0</v>
      </c>
      <c r="BI278" s="228">
        <f>IF(N278="nulová",J278,0)</f>
        <v>0</v>
      </c>
      <c r="BJ278" s="17" t="s">
        <v>84</v>
      </c>
      <c r="BK278" s="228">
        <f>ROUND(I278*H278,2)</f>
        <v>0</v>
      </c>
      <c r="BL278" s="17" t="s">
        <v>136</v>
      </c>
      <c r="BM278" s="227" t="s">
        <v>383</v>
      </c>
    </row>
    <row r="279" s="15" customFormat="1">
      <c r="A279" s="15"/>
      <c r="B279" s="252"/>
      <c r="C279" s="253"/>
      <c r="D279" s="231" t="s">
        <v>138</v>
      </c>
      <c r="E279" s="254" t="s">
        <v>1</v>
      </c>
      <c r="F279" s="255" t="s">
        <v>376</v>
      </c>
      <c r="G279" s="253"/>
      <c r="H279" s="254" t="s">
        <v>1</v>
      </c>
      <c r="I279" s="256"/>
      <c r="J279" s="253"/>
      <c r="K279" s="253"/>
      <c r="L279" s="257"/>
      <c r="M279" s="258"/>
      <c r="N279" s="259"/>
      <c r="O279" s="259"/>
      <c r="P279" s="259"/>
      <c r="Q279" s="259"/>
      <c r="R279" s="259"/>
      <c r="S279" s="259"/>
      <c r="T279" s="260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1" t="s">
        <v>138</v>
      </c>
      <c r="AU279" s="261" t="s">
        <v>86</v>
      </c>
      <c r="AV279" s="15" t="s">
        <v>84</v>
      </c>
      <c r="AW279" s="15" t="s">
        <v>32</v>
      </c>
      <c r="AX279" s="15" t="s">
        <v>76</v>
      </c>
      <c r="AY279" s="261" t="s">
        <v>130</v>
      </c>
    </row>
    <row r="280" s="13" customFormat="1">
      <c r="A280" s="13"/>
      <c r="B280" s="229"/>
      <c r="C280" s="230"/>
      <c r="D280" s="231" t="s">
        <v>138</v>
      </c>
      <c r="E280" s="232" t="s">
        <v>1</v>
      </c>
      <c r="F280" s="233" t="s">
        <v>384</v>
      </c>
      <c r="G280" s="230"/>
      <c r="H280" s="234">
        <v>21.120000000000001</v>
      </c>
      <c r="I280" s="235"/>
      <c r="J280" s="230"/>
      <c r="K280" s="230"/>
      <c r="L280" s="236"/>
      <c r="M280" s="237"/>
      <c r="N280" s="238"/>
      <c r="O280" s="238"/>
      <c r="P280" s="238"/>
      <c r="Q280" s="238"/>
      <c r="R280" s="238"/>
      <c r="S280" s="238"/>
      <c r="T280" s="23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0" t="s">
        <v>138</v>
      </c>
      <c r="AU280" s="240" t="s">
        <v>86</v>
      </c>
      <c r="AV280" s="13" t="s">
        <v>86</v>
      </c>
      <c r="AW280" s="13" t="s">
        <v>32</v>
      </c>
      <c r="AX280" s="13" t="s">
        <v>76</v>
      </c>
      <c r="AY280" s="240" t="s">
        <v>130</v>
      </c>
    </row>
    <row r="281" s="13" customFormat="1">
      <c r="A281" s="13"/>
      <c r="B281" s="229"/>
      <c r="C281" s="230"/>
      <c r="D281" s="231" t="s">
        <v>138</v>
      </c>
      <c r="E281" s="232" t="s">
        <v>1</v>
      </c>
      <c r="F281" s="233" t="s">
        <v>385</v>
      </c>
      <c r="G281" s="230"/>
      <c r="H281" s="234">
        <v>96.480000000000004</v>
      </c>
      <c r="I281" s="235"/>
      <c r="J281" s="230"/>
      <c r="K281" s="230"/>
      <c r="L281" s="236"/>
      <c r="M281" s="237"/>
      <c r="N281" s="238"/>
      <c r="O281" s="238"/>
      <c r="P281" s="238"/>
      <c r="Q281" s="238"/>
      <c r="R281" s="238"/>
      <c r="S281" s="238"/>
      <c r="T281" s="23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0" t="s">
        <v>138</v>
      </c>
      <c r="AU281" s="240" t="s">
        <v>86</v>
      </c>
      <c r="AV281" s="13" t="s">
        <v>86</v>
      </c>
      <c r="AW281" s="13" t="s">
        <v>32</v>
      </c>
      <c r="AX281" s="13" t="s">
        <v>76</v>
      </c>
      <c r="AY281" s="240" t="s">
        <v>130</v>
      </c>
    </row>
    <row r="282" s="14" customFormat="1">
      <c r="A282" s="14"/>
      <c r="B282" s="241"/>
      <c r="C282" s="242"/>
      <c r="D282" s="231" t="s">
        <v>138</v>
      </c>
      <c r="E282" s="243" t="s">
        <v>1</v>
      </c>
      <c r="F282" s="244" t="s">
        <v>198</v>
      </c>
      <c r="G282" s="242"/>
      <c r="H282" s="245">
        <v>117.60000000000001</v>
      </c>
      <c r="I282" s="246"/>
      <c r="J282" s="242"/>
      <c r="K282" s="242"/>
      <c r="L282" s="247"/>
      <c r="M282" s="248"/>
      <c r="N282" s="249"/>
      <c r="O282" s="249"/>
      <c r="P282" s="249"/>
      <c r="Q282" s="249"/>
      <c r="R282" s="249"/>
      <c r="S282" s="249"/>
      <c r="T282" s="25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1" t="s">
        <v>138</v>
      </c>
      <c r="AU282" s="251" t="s">
        <v>86</v>
      </c>
      <c r="AV282" s="14" t="s">
        <v>136</v>
      </c>
      <c r="AW282" s="14" t="s">
        <v>32</v>
      </c>
      <c r="AX282" s="14" t="s">
        <v>84</v>
      </c>
      <c r="AY282" s="251" t="s">
        <v>130</v>
      </c>
    </row>
    <row r="283" s="2" customFormat="1" ht="16.5" customHeight="1">
      <c r="A283" s="38"/>
      <c r="B283" s="39"/>
      <c r="C283" s="215" t="s">
        <v>386</v>
      </c>
      <c r="D283" s="215" t="s">
        <v>132</v>
      </c>
      <c r="E283" s="216" t="s">
        <v>387</v>
      </c>
      <c r="F283" s="217" t="s">
        <v>388</v>
      </c>
      <c r="G283" s="218" t="s">
        <v>135</v>
      </c>
      <c r="H283" s="219">
        <v>117.59999999999999</v>
      </c>
      <c r="I283" s="220"/>
      <c r="J283" s="221">
        <f>ROUND(I283*H283,2)</f>
        <v>0</v>
      </c>
      <c r="K283" s="222"/>
      <c r="L283" s="44"/>
      <c r="M283" s="223" t="s">
        <v>1</v>
      </c>
      <c r="N283" s="224" t="s">
        <v>41</v>
      </c>
      <c r="O283" s="91"/>
      <c r="P283" s="225">
        <f>O283*H283</f>
        <v>0</v>
      </c>
      <c r="Q283" s="225">
        <v>0</v>
      </c>
      <c r="R283" s="225">
        <f>Q283*H283</f>
        <v>0</v>
      </c>
      <c r="S283" s="225">
        <v>0</v>
      </c>
      <c r="T283" s="226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7" t="s">
        <v>136</v>
      </c>
      <c r="AT283" s="227" t="s">
        <v>132</v>
      </c>
      <c r="AU283" s="227" t="s">
        <v>86</v>
      </c>
      <c r="AY283" s="17" t="s">
        <v>130</v>
      </c>
      <c r="BE283" s="228">
        <f>IF(N283="základní",J283,0)</f>
        <v>0</v>
      </c>
      <c r="BF283" s="228">
        <f>IF(N283="snížená",J283,0)</f>
        <v>0</v>
      </c>
      <c r="BG283" s="228">
        <f>IF(N283="zákl. přenesená",J283,0)</f>
        <v>0</v>
      </c>
      <c r="BH283" s="228">
        <f>IF(N283="sníž. přenesená",J283,0)</f>
        <v>0</v>
      </c>
      <c r="BI283" s="228">
        <f>IF(N283="nulová",J283,0)</f>
        <v>0</v>
      </c>
      <c r="BJ283" s="17" t="s">
        <v>84</v>
      </c>
      <c r="BK283" s="228">
        <f>ROUND(I283*H283,2)</f>
        <v>0</v>
      </c>
      <c r="BL283" s="17" t="s">
        <v>136</v>
      </c>
      <c r="BM283" s="227" t="s">
        <v>389</v>
      </c>
    </row>
    <row r="284" s="12" customFormat="1" ht="22.8" customHeight="1">
      <c r="A284" s="12"/>
      <c r="B284" s="199"/>
      <c r="C284" s="200"/>
      <c r="D284" s="201" t="s">
        <v>75</v>
      </c>
      <c r="E284" s="213" t="s">
        <v>153</v>
      </c>
      <c r="F284" s="213" t="s">
        <v>390</v>
      </c>
      <c r="G284" s="200"/>
      <c r="H284" s="200"/>
      <c r="I284" s="203"/>
      <c r="J284" s="214">
        <f>BK284</f>
        <v>0</v>
      </c>
      <c r="K284" s="200"/>
      <c r="L284" s="205"/>
      <c r="M284" s="206"/>
      <c r="N284" s="207"/>
      <c r="O284" s="207"/>
      <c r="P284" s="208">
        <f>SUM(P285:P309)</f>
        <v>0</v>
      </c>
      <c r="Q284" s="207"/>
      <c r="R284" s="208">
        <f>SUM(R285:R309)</f>
        <v>1239.7475600000003</v>
      </c>
      <c r="S284" s="207"/>
      <c r="T284" s="209">
        <f>SUM(T285:T309)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0" t="s">
        <v>84</v>
      </c>
      <c r="AT284" s="211" t="s">
        <v>75</v>
      </c>
      <c r="AU284" s="211" t="s">
        <v>84</v>
      </c>
      <c r="AY284" s="210" t="s">
        <v>130</v>
      </c>
      <c r="BK284" s="212">
        <f>SUM(BK285:BK309)</f>
        <v>0</v>
      </c>
    </row>
    <row r="285" s="2" customFormat="1" ht="24.15" customHeight="1">
      <c r="A285" s="38"/>
      <c r="B285" s="39"/>
      <c r="C285" s="215" t="s">
        <v>391</v>
      </c>
      <c r="D285" s="215" t="s">
        <v>132</v>
      </c>
      <c r="E285" s="216" t="s">
        <v>392</v>
      </c>
      <c r="F285" s="217" t="s">
        <v>393</v>
      </c>
      <c r="G285" s="218" t="s">
        <v>135</v>
      </c>
      <c r="H285" s="219">
        <v>1056</v>
      </c>
      <c r="I285" s="220"/>
      <c r="J285" s="221">
        <f>ROUND(I285*H285,2)</f>
        <v>0</v>
      </c>
      <c r="K285" s="222"/>
      <c r="L285" s="44"/>
      <c r="M285" s="223" t="s">
        <v>1</v>
      </c>
      <c r="N285" s="224" t="s">
        <v>41</v>
      </c>
      <c r="O285" s="91"/>
      <c r="P285" s="225">
        <f>O285*H285</f>
        <v>0</v>
      </c>
      <c r="Q285" s="225">
        <v>0.106</v>
      </c>
      <c r="R285" s="225">
        <f>Q285*H285</f>
        <v>111.93599999999999</v>
      </c>
      <c r="S285" s="225">
        <v>0</v>
      </c>
      <c r="T285" s="226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7" t="s">
        <v>136</v>
      </c>
      <c r="AT285" s="227" t="s">
        <v>132</v>
      </c>
      <c r="AU285" s="227" t="s">
        <v>86</v>
      </c>
      <c r="AY285" s="17" t="s">
        <v>130</v>
      </c>
      <c r="BE285" s="228">
        <f>IF(N285="základní",J285,0)</f>
        <v>0</v>
      </c>
      <c r="BF285" s="228">
        <f>IF(N285="snížená",J285,0)</f>
        <v>0</v>
      </c>
      <c r="BG285" s="228">
        <f>IF(N285="zákl. přenesená",J285,0)</f>
        <v>0</v>
      </c>
      <c r="BH285" s="228">
        <f>IF(N285="sníž. přenesená",J285,0)</f>
        <v>0</v>
      </c>
      <c r="BI285" s="228">
        <f>IF(N285="nulová",J285,0)</f>
        <v>0</v>
      </c>
      <c r="BJ285" s="17" t="s">
        <v>84</v>
      </c>
      <c r="BK285" s="228">
        <f>ROUND(I285*H285,2)</f>
        <v>0</v>
      </c>
      <c r="BL285" s="17" t="s">
        <v>136</v>
      </c>
      <c r="BM285" s="227" t="s">
        <v>394</v>
      </c>
    </row>
    <row r="286" s="2" customFormat="1" ht="24.15" customHeight="1">
      <c r="A286" s="38"/>
      <c r="B286" s="39"/>
      <c r="C286" s="215" t="s">
        <v>395</v>
      </c>
      <c r="D286" s="215" t="s">
        <v>132</v>
      </c>
      <c r="E286" s="216" t="s">
        <v>396</v>
      </c>
      <c r="F286" s="217" t="s">
        <v>397</v>
      </c>
      <c r="G286" s="218" t="s">
        <v>135</v>
      </c>
      <c r="H286" s="219">
        <v>1056</v>
      </c>
      <c r="I286" s="220"/>
      <c r="J286" s="221">
        <f>ROUND(I286*H286,2)</f>
        <v>0</v>
      </c>
      <c r="K286" s="222"/>
      <c r="L286" s="44"/>
      <c r="M286" s="223" t="s">
        <v>1</v>
      </c>
      <c r="N286" s="224" t="s">
        <v>41</v>
      </c>
      <c r="O286" s="91"/>
      <c r="P286" s="225">
        <f>O286*H286</f>
        <v>0</v>
      </c>
      <c r="Q286" s="225">
        <v>0.105</v>
      </c>
      <c r="R286" s="225">
        <f>Q286*H286</f>
        <v>110.88</v>
      </c>
      <c r="S286" s="225">
        <v>0</v>
      </c>
      <c r="T286" s="226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7" t="s">
        <v>136</v>
      </c>
      <c r="AT286" s="227" t="s">
        <v>132</v>
      </c>
      <c r="AU286" s="227" t="s">
        <v>86</v>
      </c>
      <c r="AY286" s="17" t="s">
        <v>130</v>
      </c>
      <c r="BE286" s="228">
        <f>IF(N286="základní",J286,0)</f>
        <v>0</v>
      </c>
      <c r="BF286" s="228">
        <f>IF(N286="snížená",J286,0)</f>
        <v>0</v>
      </c>
      <c r="BG286" s="228">
        <f>IF(N286="zákl. přenesená",J286,0)</f>
        <v>0</v>
      </c>
      <c r="BH286" s="228">
        <f>IF(N286="sníž. přenesená",J286,0)</f>
        <v>0</v>
      </c>
      <c r="BI286" s="228">
        <f>IF(N286="nulová",J286,0)</f>
        <v>0</v>
      </c>
      <c r="BJ286" s="17" t="s">
        <v>84</v>
      </c>
      <c r="BK286" s="228">
        <f>ROUND(I286*H286,2)</f>
        <v>0</v>
      </c>
      <c r="BL286" s="17" t="s">
        <v>136</v>
      </c>
      <c r="BM286" s="227" t="s">
        <v>398</v>
      </c>
    </row>
    <row r="287" s="2" customFormat="1" ht="24.15" customHeight="1">
      <c r="A287" s="38"/>
      <c r="B287" s="39"/>
      <c r="C287" s="215" t="s">
        <v>399</v>
      </c>
      <c r="D287" s="215" t="s">
        <v>132</v>
      </c>
      <c r="E287" s="216" t="s">
        <v>400</v>
      </c>
      <c r="F287" s="217" t="s">
        <v>401</v>
      </c>
      <c r="G287" s="218" t="s">
        <v>135</v>
      </c>
      <c r="H287" s="219">
        <v>364.5</v>
      </c>
      <c r="I287" s="220"/>
      <c r="J287" s="221">
        <f>ROUND(I287*H287,2)</f>
        <v>0</v>
      </c>
      <c r="K287" s="222"/>
      <c r="L287" s="44"/>
      <c r="M287" s="223" t="s">
        <v>1</v>
      </c>
      <c r="N287" s="224" t="s">
        <v>41</v>
      </c>
      <c r="O287" s="91"/>
      <c r="P287" s="225">
        <f>O287*H287</f>
        <v>0</v>
      </c>
      <c r="Q287" s="225">
        <v>0.19800000000000001</v>
      </c>
      <c r="R287" s="225">
        <f>Q287*H287</f>
        <v>72.171000000000006</v>
      </c>
      <c r="S287" s="225">
        <v>0</v>
      </c>
      <c r="T287" s="226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7" t="s">
        <v>136</v>
      </c>
      <c r="AT287" s="227" t="s">
        <v>132</v>
      </c>
      <c r="AU287" s="227" t="s">
        <v>86</v>
      </c>
      <c r="AY287" s="17" t="s">
        <v>130</v>
      </c>
      <c r="BE287" s="228">
        <f>IF(N287="základní",J287,0)</f>
        <v>0</v>
      </c>
      <c r="BF287" s="228">
        <f>IF(N287="snížená",J287,0)</f>
        <v>0</v>
      </c>
      <c r="BG287" s="228">
        <f>IF(N287="zákl. přenesená",J287,0)</f>
        <v>0</v>
      </c>
      <c r="BH287" s="228">
        <f>IF(N287="sníž. přenesená",J287,0)</f>
        <v>0</v>
      </c>
      <c r="BI287" s="228">
        <f>IF(N287="nulová",J287,0)</f>
        <v>0</v>
      </c>
      <c r="BJ287" s="17" t="s">
        <v>84</v>
      </c>
      <c r="BK287" s="228">
        <f>ROUND(I287*H287,2)</f>
        <v>0</v>
      </c>
      <c r="BL287" s="17" t="s">
        <v>136</v>
      </c>
      <c r="BM287" s="227" t="s">
        <v>402</v>
      </c>
    </row>
    <row r="288" s="13" customFormat="1">
      <c r="A288" s="13"/>
      <c r="B288" s="229"/>
      <c r="C288" s="230"/>
      <c r="D288" s="231" t="s">
        <v>138</v>
      </c>
      <c r="E288" s="232" t="s">
        <v>1</v>
      </c>
      <c r="F288" s="233" t="s">
        <v>312</v>
      </c>
      <c r="G288" s="230"/>
      <c r="H288" s="234">
        <v>364.5</v>
      </c>
      <c r="I288" s="235"/>
      <c r="J288" s="230"/>
      <c r="K288" s="230"/>
      <c r="L288" s="236"/>
      <c r="M288" s="237"/>
      <c r="N288" s="238"/>
      <c r="O288" s="238"/>
      <c r="P288" s="238"/>
      <c r="Q288" s="238"/>
      <c r="R288" s="238"/>
      <c r="S288" s="238"/>
      <c r="T288" s="23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0" t="s">
        <v>138</v>
      </c>
      <c r="AU288" s="240" t="s">
        <v>86</v>
      </c>
      <c r="AV288" s="13" t="s">
        <v>86</v>
      </c>
      <c r="AW288" s="13" t="s">
        <v>32</v>
      </c>
      <c r="AX288" s="13" t="s">
        <v>84</v>
      </c>
      <c r="AY288" s="240" t="s">
        <v>130</v>
      </c>
    </row>
    <row r="289" s="2" customFormat="1" ht="24.15" customHeight="1">
      <c r="A289" s="38"/>
      <c r="B289" s="39"/>
      <c r="C289" s="215" t="s">
        <v>403</v>
      </c>
      <c r="D289" s="215" t="s">
        <v>132</v>
      </c>
      <c r="E289" s="216" t="s">
        <v>404</v>
      </c>
      <c r="F289" s="217" t="s">
        <v>405</v>
      </c>
      <c r="G289" s="218" t="s">
        <v>135</v>
      </c>
      <c r="H289" s="219">
        <v>8.5999999999999996</v>
      </c>
      <c r="I289" s="220"/>
      <c r="J289" s="221">
        <f>ROUND(I289*H289,2)</f>
        <v>0</v>
      </c>
      <c r="K289" s="222"/>
      <c r="L289" s="44"/>
      <c r="M289" s="223" t="s">
        <v>1</v>
      </c>
      <c r="N289" s="224" t="s">
        <v>41</v>
      </c>
      <c r="O289" s="91"/>
      <c r="P289" s="225">
        <f>O289*H289</f>
        <v>0</v>
      </c>
      <c r="Q289" s="225">
        <v>0.29699999999999999</v>
      </c>
      <c r="R289" s="225">
        <f>Q289*H289</f>
        <v>2.5541999999999998</v>
      </c>
      <c r="S289" s="225">
        <v>0</v>
      </c>
      <c r="T289" s="22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7" t="s">
        <v>136</v>
      </c>
      <c r="AT289" s="227" t="s">
        <v>132</v>
      </c>
      <c r="AU289" s="227" t="s">
        <v>86</v>
      </c>
      <c r="AY289" s="17" t="s">
        <v>130</v>
      </c>
      <c r="BE289" s="228">
        <f>IF(N289="základní",J289,0)</f>
        <v>0</v>
      </c>
      <c r="BF289" s="228">
        <f>IF(N289="snížená",J289,0)</f>
        <v>0</v>
      </c>
      <c r="BG289" s="228">
        <f>IF(N289="zákl. přenesená",J289,0)</f>
        <v>0</v>
      </c>
      <c r="BH289" s="228">
        <f>IF(N289="sníž. přenesená",J289,0)</f>
        <v>0</v>
      </c>
      <c r="BI289" s="228">
        <f>IF(N289="nulová",J289,0)</f>
        <v>0</v>
      </c>
      <c r="BJ289" s="17" t="s">
        <v>84</v>
      </c>
      <c r="BK289" s="228">
        <f>ROUND(I289*H289,2)</f>
        <v>0</v>
      </c>
      <c r="BL289" s="17" t="s">
        <v>136</v>
      </c>
      <c r="BM289" s="227" t="s">
        <v>406</v>
      </c>
    </row>
    <row r="290" s="13" customFormat="1">
      <c r="A290" s="13"/>
      <c r="B290" s="229"/>
      <c r="C290" s="230"/>
      <c r="D290" s="231" t="s">
        <v>138</v>
      </c>
      <c r="E290" s="232" t="s">
        <v>1</v>
      </c>
      <c r="F290" s="233" t="s">
        <v>407</v>
      </c>
      <c r="G290" s="230"/>
      <c r="H290" s="234">
        <v>8.5999999999999996</v>
      </c>
      <c r="I290" s="235"/>
      <c r="J290" s="230"/>
      <c r="K290" s="230"/>
      <c r="L290" s="236"/>
      <c r="M290" s="237"/>
      <c r="N290" s="238"/>
      <c r="O290" s="238"/>
      <c r="P290" s="238"/>
      <c r="Q290" s="238"/>
      <c r="R290" s="238"/>
      <c r="S290" s="238"/>
      <c r="T290" s="23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0" t="s">
        <v>138</v>
      </c>
      <c r="AU290" s="240" t="s">
        <v>86</v>
      </c>
      <c r="AV290" s="13" t="s">
        <v>86</v>
      </c>
      <c r="AW290" s="13" t="s">
        <v>32</v>
      </c>
      <c r="AX290" s="13" t="s">
        <v>84</v>
      </c>
      <c r="AY290" s="240" t="s">
        <v>130</v>
      </c>
    </row>
    <row r="291" s="2" customFormat="1" ht="24.15" customHeight="1">
      <c r="A291" s="38"/>
      <c r="B291" s="39"/>
      <c r="C291" s="215" t="s">
        <v>408</v>
      </c>
      <c r="D291" s="215" t="s">
        <v>132</v>
      </c>
      <c r="E291" s="216" t="s">
        <v>409</v>
      </c>
      <c r="F291" s="217" t="s">
        <v>410</v>
      </c>
      <c r="G291" s="218" t="s">
        <v>135</v>
      </c>
      <c r="H291" s="219">
        <v>364.5</v>
      </c>
      <c r="I291" s="220"/>
      <c r="J291" s="221">
        <f>ROUND(I291*H291,2)</f>
        <v>0</v>
      </c>
      <c r="K291" s="222"/>
      <c r="L291" s="44"/>
      <c r="M291" s="223" t="s">
        <v>1</v>
      </c>
      <c r="N291" s="224" t="s">
        <v>41</v>
      </c>
      <c r="O291" s="91"/>
      <c r="P291" s="225">
        <f>O291*H291</f>
        <v>0</v>
      </c>
      <c r="Q291" s="225">
        <v>0.38700000000000001</v>
      </c>
      <c r="R291" s="225">
        <f>Q291*H291</f>
        <v>141.0615</v>
      </c>
      <c r="S291" s="225">
        <v>0</v>
      </c>
      <c r="T291" s="22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7" t="s">
        <v>136</v>
      </c>
      <c r="AT291" s="227" t="s">
        <v>132</v>
      </c>
      <c r="AU291" s="227" t="s">
        <v>86</v>
      </c>
      <c r="AY291" s="17" t="s">
        <v>130</v>
      </c>
      <c r="BE291" s="228">
        <f>IF(N291="základní",J291,0)</f>
        <v>0</v>
      </c>
      <c r="BF291" s="228">
        <f>IF(N291="snížená",J291,0)</f>
        <v>0</v>
      </c>
      <c r="BG291" s="228">
        <f>IF(N291="zákl. přenesená",J291,0)</f>
        <v>0</v>
      </c>
      <c r="BH291" s="228">
        <f>IF(N291="sníž. přenesená",J291,0)</f>
        <v>0</v>
      </c>
      <c r="BI291" s="228">
        <f>IF(N291="nulová",J291,0)</f>
        <v>0</v>
      </c>
      <c r="BJ291" s="17" t="s">
        <v>84</v>
      </c>
      <c r="BK291" s="228">
        <f>ROUND(I291*H291,2)</f>
        <v>0</v>
      </c>
      <c r="BL291" s="17" t="s">
        <v>136</v>
      </c>
      <c r="BM291" s="227" t="s">
        <v>411</v>
      </c>
    </row>
    <row r="292" s="13" customFormat="1">
      <c r="A292" s="13"/>
      <c r="B292" s="229"/>
      <c r="C292" s="230"/>
      <c r="D292" s="231" t="s">
        <v>138</v>
      </c>
      <c r="E292" s="232" t="s">
        <v>1</v>
      </c>
      <c r="F292" s="233" t="s">
        <v>312</v>
      </c>
      <c r="G292" s="230"/>
      <c r="H292" s="234">
        <v>364.5</v>
      </c>
      <c r="I292" s="235"/>
      <c r="J292" s="230"/>
      <c r="K292" s="230"/>
      <c r="L292" s="236"/>
      <c r="M292" s="237"/>
      <c r="N292" s="238"/>
      <c r="O292" s="238"/>
      <c r="P292" s="238"/>
      <c r="Q292" s="238"/>
      <c r="R292" s="238"/>
      <c r="S292" s="238"/>
      <c r="T292" s="23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0" t="s">
        <v>138</v>
      </c>
      <c r="AU292" s="240" t="s">
        <v>86</v>
      </c>
      <c r="AV292" s="13" t="s">
        <v>86</v>
      </c>
      <c r="AW292" s="13" t="s">
        <v>32</v>
      </c>
      <c r="AX292" s="13" t="s">
        <v>84</v>
      </c>
      <c r="AY292" s="240" t="s">
        <v>130</v>
      </c>
    </row>
    <row r="293" s="2" customFormat="1" ht="24.15" customHeight="1">
      <c r="A293" s="38"/>
      <c r="B293" s="39"/>
      <c r="C293" s="215" t="s">
        <v>412</v>
      </c>
      <c r="D293" s="215" t="s">
        <v>132</v>
      </c>
      <c r="E293" s="216" t="s">
        <v>413</v>
      </c>
      <c r="F293" s="217" t="s">
        <v>414</v>
      </c>
      <c r="G293" s="218" t="s">
        <v>135</v>
      </c>
      <c r="H293" s="219">
        <v>1056</v>
      </c>
      <c r="I293" s="220"/>
      <c r="J293" s="221">
        <f>ROUND(I293*H293,2)</f>
        <v>0</v>
      </c>
      <c r="K293" s="222"/>
      <c r="L293" s="44"/>
      <c r="M293" s="223" t="s">
        <v>1</v>
      </c>
      <c r="N293" s="224" t="s">
        <v>41</v>
      </c>
      <c r="O293" s="91"/>
      <c r="P293" s="225">
        <f>O293*H293</f>
        <v>0</v>
      </c>
      <c r="Q293" s="225">
        <v>0.069000000000000006</v>
      </c>
      <c r="R293" s="225">
        <f>Q293*H293</f>
        <v>72.864000000000004</v>
      </c>
      <c r="S293" s="225">
        <v>0</v>
      </c>
      <c r="T293" s="226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7" t="s">
        <v>136</v>
      </c>
      <c r="AT293" s="227" t="s">
        <v>132</v>
      </c>
      <c r="AU293" s="227" t="s">
        <v>86</v>
      </c>
      <c r="AY293" s="17" t="s">
        <v>130</v>
      </c>
      <c r="BE293" s="228">
        <f>IF(N293="základní",J293,0)</f>
        <v>0</v>
      </c>
      <c r="BF293" s="228">
        <f>IF(N293="snížená",J293,0)</f>
        <v>0</v>
      </c>
      <c r="BG293" s="228">
        <f>IF(N293="zákl. přenesená",J293,0)</f>
        <v>0</v>
      </c>
      <c r="BH293" s="228">
        <f>IF(N293="sníž. přenesená",J293,0)</f>
        <v>0</v>
      </c>
      <c r="BI293" s="228">
        <f>IF(N293="nulová",J293,0)</f>
        <v>0</v>
      </c>
      <c r="BJ293" s="17" t="s">
        <v>84</v>
      </c>
      <c r="BK293" s="228">
        <f>ROUND(I293*H293,2)</f>
        <v>0</v>
      </c>
      <c r="BL293" s="17" t="s">
        <v>136</v>
      </c>
      <c r="BM293" s="227" t="s">
        <v>415</v>
      </c>
    </row>
    <row r="294" s="13" customFormat="1">
      <c r="A294" s="13"/>
      <c r="B294" s="229"/>
      <c r="C294" s="230"/>
      <c r="D294" s="231" t="s">
        <v>138</v>
      </c>
      <c r="E294" s="232" t="s">
        <v>1</v>
      </c>
      <c r="F294" s="233" t="s">
        <v>311</v>
      </c>
      <c r="G294" s="230"/>
      <c r="H294" s="234">
        <v>1056</v>
      </c>
      <c r="I294" s="235"/>
      <c r="J294" s="230"/>
      <c r="K294" s="230"/>
      <c r="L294" s="236"/>
      <c r="M294" s="237"/>
      <c r="N294" s="238"/>
      <c r="O294" s="238"/>
      <c r="P294" s="238"/>
      <c r="Q294" s="238"/>
      <c r="R294" s="238"/>
      <c r="S294" s="238"/>
      <c r="T294" s="23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0" t="s">
        <v>138</v>
      </c>
      <c r="AU294" s="240" t="s">
        <v>86</v>
      </c>
      <c r="AV294" s="13" t="s">
        <v>86</v>
      </c>
      <c r="AW294" s="13" t="s">
        <v>32</v>
      </c>
      <c r="AX294" s="13" t="s">
        <v>84</v>
      </c>
      <c r="AY294" s="240" t="s">
        <v>130</v>
      </c>
    </row>
    <row r="295" s="2" customFormat="1" ht="24.15" customHeight="1">
      <c r="A295" s="38"/>
      <c r="B295" s="39"/>
      <c r="C295" s="215" t="s">
        <v>416</v>
      </c>
      <c r="D295" s="215" t="s">
        <v>132</v>
      </c>
      <c r="E295" s="216" t="s">
        <v>417</v>
      </c>
      <c r="F295" s="217" t="s">
        <v>418</v>
      </c>
      <c r="G295" s="218" t="s">
        <v>135</v>
      </c>
      <c r="H295" s="219">
        <v>1056</v>
      </c>
      <c r="I295" s="220"/>
      <c r="J295" s="221">
        <f>ROUND(I295*H295,2)</f>
        <v>0</v>
      </c>
      <c r="K295" s="222"/>
      <c r="L295" s="44"/>
      <c r="M295" s="223" t="s">
        <v>1</v>
      </c>
      <c r="N295" s="224" t="s">
        <v>41</v>
      </c>
      <c r="O295" s="91"/>
      <c r="P295" s="225">
        <f>O295*H295</f>
        <v>0</v>
      </c>
      <c r="Q295" s="225">
        <v>0.069000000000000006</v>
      </c>
      <c r="R295" s="225">
        <f>Q295*H295</f>
        <v>72.864000000000004</v>
      </c>
      <c r="S295" s="225">
        <v>0</v>
      </c>
      <c r="T295" s="226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7" t="s">
        <v>136</v>
      </c>
      <c r="AT295" s="227" t="s">
        <v>132</v>
      </c>
      <c r="AU295" s="227" t="s">
        <v>86</v>
      </c>
      <c r="AY295" s="17" t="s">
        <v>130</v>
      </c>
      <c r="BE295" s="228">
        <f>IF(N295="základní",J295,0)</f>
        <v>0</v>
      </c>
      <c r="BF295" s="228">
        <f>IF(N295="snížená",J295,0)</f>
        <v>0</v>
      </c>
      <c r="BG295" s="228">
        <f>IF(N295="zákl. přenesená",J295,0)</f>
        <v>0</v>
      </c>
      <c r="BH295" s="228">
        <f>IF(N295="sníž. přenesená",J295,0)</f>
        <v>0</v>
      </c>
      <c r="BI295" s="228">
        <f>IF(N295="nulová",J295,0)</f>
        <v>0</v>
      </c>
      <c r="BJ295" s="17" t="s">
        <v>84</v>
      </c>
      <c r="BK295" s="228">
        <f>ROUND(I295*H295,2)</f>
        <v>0</v>
      </c>
      <c r="BL295" s="17" t="s">
        <v>136</v>
      </c>
      <c r="BM295" s="227" t="s">
        <v>419</v>
      </c>
    </row>
    <row r="296" s="2" customFormat="1" ht="24.15" customHeight="1">
      <c r="A296" s="38"/>
      <c r="B296" s="39"/>
      <c r="C296" s="215" t="s">
        <v>420</v>
      </c>
      <c r="D296" s="215" t="s">
        <v>132</v>
      </c>
      <c r="E296" s="216" t="s">
        <v>421</v>
      </c>
      <c r="F296" s="217" t="s">
        <v>422</v>
      </c>
      <c r="G296" s="218" t="s">
        <v>135</v>
      </c>
      <c r="H296" s="219">
        <v>364.5</v>
      </c>
      <c r="I296" s="220"/>
      <c r="J296" s="221">
        <f>ROUND(I296*H296,2)</f>
        <v>0</v>
      </c>
      <c r="K296" s="222"/>
      <c r="L296" s="44"/>
      <c r="M296" s="223" t="s">
        <v>1</v>
      </c>
      <c r="N296" s="224" t="s">
        <v>41</v>
      </c>
      <c r="O296" s="91"/>
      <c r="P296" s="225">
        <f>O296*H296</f>
        <v>0</v>
      </c>
      <c r="Q296" s="225">
        <v>0.11500000000000001</v>
      </c>
      <c r="R296" s="225">
        <f>Q296*H296</f>
        <v>41.917500000000004</v>
      </c>
      <c r="S296" s="225">
        <v>0</v>
      </c>
      <c r="T296" s="22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7" t="s">
        <v>136</v>
      </c>
      <c r="AT296" s="227" t="s">
        <v>132</v>
      </c>
      <c r="AU296" s="227" t="s">
        <v>86</v>
      </c>
      <c r="AY296" s="17" t="s">
        <v>130</v>
      </c>
      <c r="BE296" s="228">
        <f>IF(N296="základní",J296,0)</f>
        <v>0</v>
      </c>
      <c r="BF296" s="228">
        <f>IF(N296="snížená",J296,0)</f>
        <v>0</v>
      </c>
      <c r="BG296" s="228">
        <f>IF(N296="zákl. přenesená",J296,0)</f>
        <v>0</v>
      </c>
      <c r="BH296" s="228">
        <f>IF(N296="sníž. přenesená",J296,0)</f>
        <v>0</v>
      </c>
      <c r="BI296" s="228">
        <f>IF(N296="nulová",J296,0)</f>
        <v>0</v>
      </c>
      <c r="BJ296" s="17" t="s">
        <v>84</v>
      </c>
      <c r="BK296" s="228">
        <f>ROUND(I296*H296,2)</f>
        <v>0</v>
      </c>
      <c r="BL296" s="17" t="s">
        <v>136</v>
      </c>
      <c r="BM296" s="227" t="s">
        <v>423</v>
      </c>
    </row>
    <row r="297" s="13" customFormat="1">
      <c r="A297" s="13"/>
      <c r="B297" s="229"/>
      <c r="C297" s="230"/>
      <c r="D297" s="231" t="s">
        <v>138</v>
      </c>
      <c r="E297" s="232" t="s">
        <v>1</v>
      </c>
      <c r="F297" s="233" t="s">
        <v>312</v>
      </c>
      <c r="G297" s="230"/>
      <c r="H297" s="234">
        <v>364.5</v>
      </c>
      <c r="I297" s="235"/>
      <c r="J297" s="230"/>
      <c r="K297" s="230"/>
      <c r="L297" s="236"/>
      <c r="M297" s="237"/>
      <c r="N297" s="238"/>
      <c r="O297" s="238"/>
      <c r="P297" s="238"/>
      <c r="Q297" s="238"/>
      <c r="R297" s="238"/>
      <c r="S297" s="238"/>
      <c r="T297" s="23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0" t="s">
        <v>138</v>
      </c>
      <c r="AU297" s="240" t="s">
        <v>86</v>
      </c>
      <c r="AV297" s="13" t="s">
        <v>86</v>
      </c>
      <c r="AW297" s="13" t="s">
        <v>32</v>
      </c>
      <c r="AX297" s="13" t="s">
        <v>84</v>
      </c>
      <c r="AY297" s="240" t="s">
        <v>130</v>
      </c>
    </row>
    <row r="298" s="2" customFormat="1" ht="24.15" customHeight="1">
      <c r="A298" s="38"/>
      <c r="B298" s="39"/>
      <c r="C298" s="215" t="s">
        <v>424</v>
      </c>
      <c r="D298" s="215" t="s">
        <v>132</v>
      </c>
      <c r="E298" s="216" t="s">
        <v>425</v>
      </c>
      <c r="F298" s="217" t="s">
        <v>426</v>
      </c>
      <c r="G298" s="218" t="s">
        <v>135</v>
      </c>
      <c r="H298" s="219">
        <v>1056</v>
      </c>
      <c r="I298" s="220"/>
      <c r="J298" s="221">
        <f>ROUND(I298*H298,2)</f>
        <v>0</v>
      </c>
      <c r="K298" s="222"/>
      <c r="L298" s="44"/>
      <c r="M298" s="223" t="s">
        <v>1</v>
      </c>
      <c r="N298" s="224" t="s">
        <v>41</v>
      </c>
      <c r="O298" s="91"/>
      <c r="P298" s="225">
        <f>O298*H298</f>
        <v>0</v>
      </c>
      <c r="Q298" s="225">
        <v>0.46000000000000002</v>
      </c>
      <c r="R298" s="225">
        <f>Q298*H298</f>
        <v>485.76000000000005</v>
      </c>
      <c r="S298" s="225">
        <v>0</v>
      </c>
      <c r="T298" s="226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7" t="s">
        <v>136</v>
      </c>
      <c r="AT298" s="227" t="s">
        <v>132</v>
      </c>
      <c r="AU298" s="227" t="s">
        <v>86</v>
      </c>
      <c r="AY298" s="17" t="s">
        <v>130</v>
      </c>
      <c r="BE298" s="228">
        <f>IF(N298="základní",J298,0)</f>
        <v>0</v>
      </c>
      <c r="BF298" s="228">
        <f>IF(N298="snížená",J298,0)</f>
        <v>0</v>
      </c>
      <c r="BG298" s="228">
        <f>IF(N298="zákl. přenesená",J298,0)</f>
        <v>0</v>
      </c>
      <c r="BH298" s="228">
        <f>IF(N298="sníž. přenesená",J298,0)</f>
        <v>0</v>
      </c>
      <c r="BI298" s="228">
        <f>IF(N298="nulová",J298,0)</f>
        <v>0</v>
      </c>
      <c r="BJ298" s="17" t="s">
        <v>84</v>
      </c>
      <c r="BK298" s="228">
        <f>ROUND(I298*H298,2)</f>
        <v>0</v>
      </c>
      <c r="BL298" s="17" t="s">
        <v>136</v>
      </c>
      <c r="BM298" s="227" t="s">
        <v>427</v>
      </c>
    </row>
    <row r="299" s="2" customFormat="1" ht="24.15" customHeight="1">
      <c r="A299" s="38"/>
      <c r="B299" s="39"/>
      <c r="C299" s="215" t="s">
        <v>428</v>
      </c>
      <c r="D299" s="215" t="s">
        <v>132</v>
      </c>
      <c r="E299" s="216" t="s">
        <v>429</v>
      </c>
      <c r="F299" s="217" t="s">
        <v>430</v>
      </c>
      <c r="G299" s="218" t="s">
        <v>135</v>
      </c>
      <c r="H299" s="219">
        <v>364.5</v>
      </c>
      <c r="I299" s="220"/>
      <c r="J299" s="221">
        <f>ROUND(I299*H299,2)</f>
        <v>0</v>
      </c>
      <c r="K299" s="222"/>
      <c r="L299" s="44"/>
      <c r="M299" s="223" t="s">
        <v>1</v>
      </c>
      <c r="N299" s="224" t="s">
        <v>41</v>
      </c>
      <c r="O299" s="91"/>
      <c r="P299" s="225">
        <f>O299*H299</f>
        <v>0</v>
      </c>
      <c r="Q299" s="225">
        <v>0.092799999999999994</v>
      </c>
      <c r="R299" s="225">
        <f>Q299*H299</f>
        <v>33.825599999999994</v>
      </c>
      <c r="S299" s="225">
        <v>0</v>
      </c>
      <c r="T299" s="226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7" t="s">
        <v>136</v>
      </c>
      <c r="AT299" s="227" t="s">
        <v>132</v>
      </c>
      <c r="AU299" s="227" t="s">
        <v>86</v>
      </c>
      <c r="AY299" s="17" t="s">
        <v>130</v>
      </c>
      <c r="BE299" s="228">
        <f>IF(N299="základní",J299,0)</f>
        <v>0</v>
      </c>
      <c r="BF299" s="228">
        <f>IF(N299="snížená",J299,0)</f>
        <v>0</v>
      </c>
      <c r="BG299" s="228">
        <f>IF(N299="zákl. přenesená",J299,0)</f>
        <v>0</v>
      </c>
      <c r="BH299" s="228">
        <f>IF(N299="sníž. přenesená",J299,0)</f>
        <v>0</v>
      </c>
      <c r="BI299" s="228">
        <f>IF(N299="nulová",J299,0)</f>
        <v>0</v>
      </c>
      <c r="BJ299" s="17" t="s">
        <v>84</v>
      </c>
      <c r="BK299" s="228">
        <f>ROUND(I299*H299,2)</f>
        <v>0</v>
      </c>
      <c r="BL299" s="17" t="s">
        <v>136</v>
      </c>
      <c r="BM299" s="227" t="s">
        <v>431</v>
      </c>
    </row>
    <row r="300" s="13" customFormat="1">
      <c r="A300" s="13"/>
      <c r="B300" s="229"/>
      <c r="C300" s="230"/>
      <c r="D300" s="231" t="s">
        <v>138</v>
      </c>
      <c r="E300" s="232" t="s">
        <v>1</v>
      </c>
      <c r="F300" s="233" t="s">
        <v>312</v>
      </c>
      <c r="G300" s="230"/>
      <c r="H300" s="234">
        <v>364.5</v>
      </c>
      <c r="I300" s="235"/>
      <c r="J300" s="230"/>
      <c r="K300" s="230"/>
      <c r="L300" s="236"/>
      <c r="M300" s="237"/>
      <c r="N300" s="238"/>
      <c r="O300" s="238"/>
      <c r="P300" s="238"/>
      <c r="Q300" s="238"/>
      <c r="R300" s="238"/>
      <c r="S300" s="238"/>
      <c r="T300" s="23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0" t="s">
        <v>138</v>
      </c>
      <c r="AU300" s="240" t="s">
        <v>86</v>
      </c>
      <c r="AV300" s="13" t="s">
        <v>86</v>
      </c>
      <c r="AW300" s="13" t="s">
        <v>32</v>
      </c>
      <c r="AX300" s="13" t="s">
        <v>84</v>
      </c>
      <c r="AY300" s="240" t="s">
        <v>130</v>
      </c>
    </row>
    <row r="301" s="2" customFormat="1" ht="24.15" customHeight="1">
      <c r="A301" s="38"/>
      <c r="B301" s="39"/>
      <c r="C301" s="215" t="s">
        <v>432</v>
      </c>
      <c r="D301" s="215" t="s">
        <v>132</v>
      </c>
      <c r="E301" s="216" t="s">
        <v>433</v>
      </c>
      <c r="F301" s="217" t="s">
        <v>434</v>
      </c>
      <c r="G301" s="218" t="s">
        <v>135</v>
      </c>
      <c r="H301" s="219">
        <v>364.5</v>
      </c>
      <c r="I301" s="220"/>
      <c r="J301" s="221">
        <f>ROUND(I301*H301,2)</f>
        <v>0</v>
      </c>
      <c r="K301" s="222"/>
      <c r="L301" s="44"/>
      <c r="M301" s="223" t="s">
        <v>1</v>
      </c>
      <c r="N301" s="224" t="s">
        <v>41</v>
      </c>
      <c r="O301" s="91"/>
      <c r="P301" s="225">
        <f>O301*H301</f>
        <v>0</v>
      </c>
      <c r="Q301" s="225">
        <v>0.11600000000000001</v>
      </c>
      <c r="R301" s="225">
        <f>Q301*H301</f>
        <v>42.282000000000004</v>
      </c>
      <c r="S301" s="225">
        <v>0</v>
      </c>
      <c r="T301" s="226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7" t="s">
        <v>136</v>
      </c>
      <c r="AT301" s="227" t="s">
        <v>132</v>
      </c>
      <c r="AU301" s="227" t="s">
        <v>86</v>
      </c>
      <c r="AY301" s="17" t="s">
        <v>130</v>
      </c>
      <c r="BE301" s="228">
        <f>IF(N301="základní",J301,0)</f>
        <v>0</v>
      </c>
      <c r="BF301" s="228">
        <f>IF(N301="snížená",J301,0)</f>
        <v>0</v>
      </c>
      <c r="BG301" s="228">
        <f>IF(N301="zákl. přenesená",J301,0)</f>
        <v>0</v>
      </c>
      <c r="BH301" s="228">
        <f>IF(N301="sníž. přenesená",J301,0)</f>
        <v>0</v>
      </c>
      <c r="BI301" s="228">
        <f>IF(N301="nulová",J301,0)</f>
        <v>0</v>
      </c>
      <c r="BJ301" s="17" t="s">
        <v>84</v>
      </c>
      <c r="BK301" s="228">
        <f>ROUND(I301*H301,2)</f>
        <v>0</v>
      </c>
      <c r="BL301" s="17" t="s">
        <v>136</v>
      </c>
      <c r="BM301" s="227" t="s">
        <v>435</v>
      </c>
    </row>
    <row r="302" s="13" customFormat="1">
      <c r="A302" s="13"/>
      <c r="B302" s="229"/>
      <c r="C302" s="230"/>
      <c r="D302" s="231" t="s">
        <v>138</v>
      </c>
      <c r="E302" s="232" t="s">
        <v>1</v>
      </c>
      <c r="F302" s="233" t="s">
        <v>312</v>
      </c>
      <c r="G302" s="230"/>
      <c r="H302" s="234">
        <v>364.5</v>
      </c>
      <c r="I302" s="235"/>
      <c r="J302" s="230"/>
      <c r="K302" s="230"/>
      <c r="L302" s="236"/>
      <c r="M302" s="237"/>
      <c r="N302" s="238"/>
      <c r="O302" s="238"/>
      <c r="P302" s="238"/>
      <c r="Q302" s="238"/>
      <c r="R302" s="238"/>
      <c r="S302" s="238"/>
      <c r="T302" s="23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0" t="s">
        <v>138</v>
      </c>
      <c r="AU302" s="240" t="s">
        <v>86</v>
      </c>
      <c r="AV302" s="13" t="s">
        <v>86</v>
      </c>
      <c r="AW302" s="13" t="s">
        <v>32</v>
      </c>
      <c r="AX302" s="13" t="s">
        <v>84</v>
      </c>
      <c r="AY302" s="240" t="s">
        <v>130</v>
      </c>
    </row>
    <row r="303" s="2" customFormat="1" ht="33" customHeight="1">
      <c r="A303" s="38"/>
      <c r="B303" s="39"/>
      <c r="C303" s="215" t="s">
        <v>436</v>
      </c>
      <c r="D303" s="215" t="s">
        <v>132</v>
      </c>
      <c r="E303" s="216" t="s">
        <v>437</v>
      </c>
      <c r="F303" s="217" t="s">
        <v>438</v>
      </c>
      <c r="G303" s="218" t="s">
        <v>135</v>
      </c>
      <c r="H303" s="219">
        <v>84</v>
      </c>
      <c r="I303" s="220"/>
      <c r="J303" s="221">
        <f>ROUND(I303*H303,2)</f>
        <v>0</v>
      </c>
      <c r="K303" s="222"/>
      <c r="L303" s="44"/>
      <c r="M303" s="223" t="s">
        <v>1</v>
      </c>
      <c r="N303" s="224" t="s">
        <v>41</v>
      </c>
      <c r="O303" s="91"/>
      <c r="P303" s="225">
        <f>O303*H303</f>
        <v>0</v>
      </c>
      <c r="Q303" s="225">
        <v>0.083500000000000005</v>
      </c>
      <c r="R303" s="225">
        <f>Q303*H303</f>
        <v>7.0140000000000002</v>
      </c>
      <c r="S303" s="225">
        <v>0</v>
      </c>
      <c r="T303" s="226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7" t="s">
        <v>136</v>
      </c>
      <c r="AT303" s="227" t="s">
        <v>132</v>
      </c>
      <c r="AU303" s="227" t="s">
        <v>86</v>
      </c>
      <c r="AY303" s="17" t="s">
        <v>130</v>
      </c>
      <c r="BE303" s="228">
        <f>IF(N303="základní",J303,0)</f>
        <v>0</v>
      </c>
      <c r="BF303" s="228">
        <f>IF(N303="snížená",J303,0)</f>
        <v>0</v>
      </c>
      <c r="BG303" s="228">
        <f>IF(N303="zákl. přenesená",J303,0)</f>
        <v>0</v>
      </c>
      <c r="BH303" s="228">
        <f>IF(N303="sníž. přenesená",J303,0)</f>
        <v>0</v>
      </c>
      <c r="BI303" s="228">
        <f>IF(N303="nulová",J303,0)</f>
        <v>0</v>
      </c>
      <c r="BJ303" s="17" t="s">
        <v>84</v>
      </c>
      <c r="BK303" s="228">
        <f>ROUND(I303*H303,2)</f>
        <v>0</v>
      </c>
      <c r="BL303" s="17" t="s">
        <v>136</v>
      </c>
      <c r="BM303" s="227" t="s">
        <v>439</v>
      </c>
    </row>
    <row r="304" s="13" customFormat="1">
      <c r="A304" s="13"/>
      <c r="B304" s="229"/>
      <c r="C304" s="230"/>
      <c r="D304" s="231" t="s">
        <v>138</v>
      </c>
      <c r="E304" s="232" t="s">
        <v>1</v>
      </c>
      <c r="F304" s="233" t="s">
        <v>440</v>
      </c>
      <c r="G304" s="230"/>
      <c r="H304" s="234">
        <v>84</v>
      </c>
      <c r="I304" s="235"/>
      <c r="J304" s="230"/>
      <c r="K304" s="230"/>
      <c r="L304" s="236"/>
      <c r="M304" s="237"/>
      <c r="N304" s="238"/>
      <c r="O304" s="238"/>
      <c r="P304" s="238"/>
      <c r="Q304" s="238"/>
      <c r="R304" s="238"/>
      <c r="S304" s="238"/>
      <c r="T304" s="23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0" t="s">
        <v>138</v>
      </c>
      <c r="AU304" s="240" t="s">
        <v>86</v>
      </c>
      <c r="AV304" s="13" t="s">
        <v>86</v>
      </c>
      <c r="AW304" s="13" t="s">
        <v>32</v>
      </c>
      <c r="AX304" s="13" t="s">
        <v>84</v>
      </c>
      <c r="AY304" s="240" t="s">
        <v>130</v>
      </c>
    </row>
    <row r="305" s="2" customFormat="1" ht="24.15" customHeight="1">
      <c r="A305" s="38"/>
      <c r="B305" s="39"/>
      <c r="C305" s="262" t="s">
        <v>441</v>
      </c>
      <c r="D305" s="262" t="s">
        <v>287</v>
      </c>
      <c r="E305" s="263" t="s">
        <v>442</v>
      </c>
      <c r="F305" s="264" t="s">
        <v>443</v>
      </c>
      <c r="G305" s="265" t="s">
        <v>444</v>
      </c>
      <c r="H305" s="266">
        <v>14.140000000000001</v>
      </c>
      <c r="I305" s="267"/>
      <c r="J305" s="268">
        <f>ROUND(I305*H305,2)</f>
        <v>0</v>
      </c>
      <c r="K305" s="269"/>
      <c r="L305" s="270"/>
      <c r="M305" s="271" t="s">
        <v>1</v>
      </c>
      <c r="N305" s="272" t="s">
        <v>41</v>
      </c>
      <c r="O305" s="91"/>
      <c r="P305" s="225">
        <f>O305*H305</f>
        <v>0</v>
      </c>
      <c r="Q305" s="225">
        <v>3.0939999999999999</v>
      </c>
      <c r="R305" s="225">
        <f>Q305*H305</f>
        <v>43.749159999999996</v>
      </c>
      <c r="S305" s="225">
        <v>0</v>
      </c>
      <c r="T305" s="226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7" t="s">
        <v>168</v>
      </c>
      <c r="AT305" s="227" t="s">
        <v>287</v>
      </c>
      <c r="AU305" s="227" t="s">
        <v>86</v>
      </c>
      <c r="AY305" s="17" t="s">
        <v>130</v>
      </c>
      <c r="BE305" s="228">
        <f>IF(N305="základní",J305,0)</f>
        <v>0</v>
      </c>
      <c r="BF305" s="228">
        <f>IF(N305="snížená",J305,0)</f>
        <v>0</v>
      </c>
      <c r="BG305" s="228">
        <f>IF(N305="zákl. přenesená",J305,0)</f>
        <v>0</v>
      </c>
      <c r="BH305" s="228">
        <f>IF(N305="sníž. přenesená",J305,0)</f>
        <v>0</v>
      </c>
      <c r="BI305" s="228">
        <f>IF(N305="nulová",J305,0)</f>
        <v>0</v>
      </c>
      <c r="BJ305" s="17" t="s">
        <v>84</v>
      </c>
      <c r="BK305" s="228">
        <f>ROUND(I305*H305,2)</f>
        <v>0</v>
      </c>
      <c r="BL305" s="17" t="s">
        <v>136</v>
      </c>
      <c r="BM305" s="227" t="s">
        <v>445</v>
      </c>
    </row>
    <row r="306" s="13" customFormat="1">
      <c r="A306" s="13"/>
      <c r="B306" s="229"/>
      <c r="C306" s="230"/>
      <c r="D306" s="231" t="s">
        <v>138</v>
      </c>
      <c r="E306" s="232" t="s">
        <v>1</v>
      </c>
      <c r="F306" s="233" t="s">
        <v>446</v>
      </c>
      <c r="G306" s="230"/>
      <c r="H306" s="234">
        <v>14</v>
      </c>
      <c r="I306" s="235"/>
      <c r="J306" s="230"/>
      <c r="K306" s="230"/>
      <c r="L306" s="236"/>
      <c r="M306" s="237"/>
      <c r="N306" s="238"/>
      <c r="O306" s="238"/>
      <c r="P306" s="238"/>
      <c r="Q306" s="238"/>
      <c r="R306" s="238"/>
      <c r="S306" s="238"/>
      <c r="T306" s="23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0" t="s">
        <v>138</v>
      </c>
      <c r="AU306" s="240" t="s">
        <v>86</v>
      </c>
      <c r="AV306" s="13" t="s">
        <v>86</v>
      </c>
      <c r="AW306" s="13" t="s">
        <v>32</v>
      </c>
      <c r="AX306" s="13" t="s">
        <v>84</v>
      </c>
      <c r="AY306" s="240" t="s">
        <v>130</v>
      </c>
    </row>
    <row r="307" s="13" customFormat="1">
      <c r="A307" s="13"/>
      <c r="B307" s="229"/>
      <c r="C307" s="230"/>
      <c r="D307" s="231" t="s">
        <v>138</v>
      </c>
      <c r="E307" s="230"/>
      <c r="F307" s="233" t="s">
        <v>447</v>
      </c>
      <c r="G307" s="230"/>
      <c r="H307" s="234">
        <v>14.140000000000001</v>
      </c>
      <c r="I307" s="235"/>
      <c r="J307" s="230"/>
      <c r="K307" s="230"/>
      <c r="L307" s="236"/>
      <c r="M307" s="237"/>
      <c r="N307" s="238"/>
      <c r="O307" s="238"/>
      <c r="P307" s="238"/>
      <c r="Q307" s="238"/>
      <c r="R307" s="238"/>
      <c r="S307" s="238"/>
      <c r="T307" s="239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0" t="s">
        <v>138</v>
      </c>
      <c r="AU307" s="240" t="s">
        <v>86</v>
      </c>
      <c r="AV307" s="13" t="s">
        <v>86</v>
      </c>
      <c r="AW307" s="13" t="s">
        <v>4</v>
      </c>
      <c r="AX307" s="13" t="s">
        <v>84</v>
      </c>
      <c r="AY307" s="240" t="s">
        <v>130</v>
      </c>
    </row>
    <row r="308" s="2" customFormat="1" ht="33" customHeight="1">
      <c r="A308" s="38"/>
      <c r="B308" s="39"/>
      <c r="C308" s="215" t="s">
        <v>448</v>
      </c>
      <c r="D308" s="215" t="s">
        <v>132</v>
      </c>
      <c r="E308" s="216" t="s">
        <v>449</v>
      </c>
      <c r="F308" s="217" t="s">
        <v>450</v>
      </c>
      <c r="G308" s="218" t="s">
        <v>135</v>
      </c>
      <c r="H308" s="219">
        <v>8.5999999999999996</v>
      </c>
      <c r="I308" s="220"/>
      <c r="J308" s="221">
        <f>ROUND(I308*H308,2)</f>
        <v>0</v>
      </c>
      <c r="K308" s="222"/>
      <c r="L308" s="44"/>
      <c r="M308" s="223" t="s">
        <v>1</v>
      </c>
      <c r="N308" s="224" t="s">
        <v>41</v>
      </c>
      <c r="O308" s="91"/>
      <c r="P308" s="225">
        <f>O308*H308</f>
        <v>0</v>
      </c>
      <c r="Q308" s="225">
        <v>0.10100000000000001</v>
      </c>
      <c r="R308" s="225">
        <f>Q308*H308</f>
        <v>0.86860000000000004</v>
      </c>
      <c r="S308" s="225">
        <v>0</v>
      </c>
      <c r="T308" s="226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7" t="s">
        <v>136</v>
      </c>
      <c r="AT308" s="227" t="s">
        <v>132</v>
      </c>
      <c r="AU308" s="227" t="s">
        <v>86</v>
      </c>
      <c r="AY308" s="17" t="s">
        <v>130</v>
      </c>
      <c r="BE308" s="228">
        <f>IF(N308="základní",J308,0)</f>
        <v>0</v>
      </c>
      <c r="BF308" s="228">
        <f>IF(N308="snížená",J308,0)</f>
        <v>0</v>
      </c>
      <c r="BG308" s="228">
        <f>IF(N308="zákl. přenesená",J308,0)</f>
        <v>0</v>
      </c>
      <c r="BH308" s="228">
        <f>IF(N308="sníž. přenesená",J308,0)</f>
        <v>0</v>
      </c>
      <c r="BI308" s="228">
        <f>IF(N308="nulová",J308,0)</f>
        <v>0</v>
      </c>
      <c r="BJ308" s="17" t="s">
        <v>84</v>
      </c>
      <c r="BK308" s="228">
        <f>ROUND(I308*H308,2)</f>
        <v>0</v>
      </c>
      <c r="BL308" s="17" t="s">
        <v>136</v>
      </c>
      <c r="BM308" s="227" t="s">
        <v>451</v>
      </c>
    </row>
    <row r="309" s="13" customFormat="1">
      <c r="A309" s="13"/>
      <c r="B309" s="229"/>
      <c r="C309" s="230"/>
      <c r="D309" s="231" t="s">
        <v>138</v>
      </c>
      <c r="E309" s="232" t="s">
        <v>1</v>
      </c>
      <c r="F309" s="233" t="s">
        <v>407</v>
      </c>
      <c r="G309" s="230"/>
      <c r="H309" s="234">
        <v>8.5999999999999996</v>
      </c>
      <c r="I309" s="235"/>
      <c r="J309" s="230"/>
      <c r="K309" s="230"/>
      <c r="L309" s="236"/>
      <c r="M309" s="237"/>
      <c r="N309" s="238"/>
      <c r="O309" s="238"/>
      <c r="P309" s="238"/>
      <c r="Q309" s="238"/>
      <c r="R309" s="238"/>
      <c r="S309" s="238"/>
      <c r="T309" s="23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0" t="s">
        <v>138</v>
      </c>
      <c r="AU309" s="240" t="s">
        <v>86</v>
      </c>
      <c r="AV309" s="13" t="s">
        <v>86</v>
      </c>
      <c r="AW309" s="13" t="s">
        <v>32</v>
      </c>
      <c r="AX309" s="13" t="s">
        <v>84</v>
      </c>
      <c r="AY309" s="240" t="s">
        <v>130</v>
      </c>
    </row>
    <row r="310" s="12" customFormat="1" ht="22.8" customHeight="1">
      <c r="A310" s="12"/>
      <c r="B310" s="199"/>
      <c r="C310" s="200"/>
      <c r="D310" s="201" t="s">
        <v>75</v>
      </c>
      <c r="E310" s="213" t="s">
        <v>158</v>
      </c>
      <c r="F310" s="213" t="s">
        <v>452</v>
      </c>
      <c r="G310" s="200"/>
      <c r="H310" s="200"/>
      <c r="I310" s="203"/>
      <c r="J310" s="214">
        <f>BK310</f>
        <v>0</v>
      </c>
      <c r="K310" s="200"/>
      <c r="L310" s="205"/>
      <c r="M310" s="206"/>
      <c r="N310" s="207"/>
      <c r="O310" s="207"/>
      <c r="P310" s="208">
        <f>SUM(P311:P322)</f>
        <v>0</v>
      </c>
      <c r="Q310" s="207"/>
      <c r="R310" s="208">
        <f>SUM(R311:R322)</f>
        <v>0.64348944999999991</v>
      </c>
      <c r="S310" s="207"/>
      <c r="T310" s="209">
        <f>SUM(T311:T322)</f>
        <v>0.65796099999999991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10" t="s">
        <v>84</v>
      </c>
      <c r="AT310" s="211" t="s">
        <v>75</v>
      </c>
      <c r="AU310" s="211" t="s">
        <v>84</v>
      </c>
      <c r="AY310" s="210" t="s">
        <v>130</v>
      </c>
      <c r="BK310" s="212">
        <f>SUM(BK311:BK322)</f>
        <v>0</v>
      </c>
    </row>
    <row r="311" s="2" customFormat="1" ht="24.15" customHeight="1">
      <c r="A311" s="38"/>
      <c r="B311" s="39"/>
      <c r="C311" s="215" t="s">
        <v>453</v>
      </c>
      <c r="D311" s="215" t="s">
        <v>132</v>
      </c>
      <c r="E311" s="216" t="s">
        <v>454</v>
      </c>
      <c r="F311" s="217" t="s">
        <v>455</v>
      </c>
      <c r="G311" s="218" t="s">
        <v>135</v>
      </c>
      <c r="H311" s="219">
        <v>17.004999999999999</v>
      </c>
      <c r="I311" s="220"/>
      <c r="J311" s="221">
        <f>ROUND(I311*H311,2)</f>
        <v>0</v>
      </c>
      <c r="K311" s="222"/>
      <c r="L311" s="44"/>
      <c r="M311" s="223" t="s">
        <v>1</v>
      </c>
      <c r="N311" s="224" t="s">
        <v>41</v>
      </c>
      <c r="O311" s="91"/>
      <c r="P311" s="225">
        <f>O311*H311</f>
        <v>0</v>
      </c>
      <c r="Q311" s="225">
        <v>0.031669999999999997</v>
      </c>
      <c r="R311" s="225">
        <f>Q311*H311</f>
        <v>0.5385483499999999</v>
      </c>
      <c r="S311" s="225">
        <v>0.032000000000000001</v>
      </c>
      <c r="T311" s="226">
        <f>S311*H311</f>
        <v>0.54415999999999998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7" t="s">
        <v>136</v>
      </c>
      <c r="AT311" s="227" t="s">
        <v>132</v>
      </c>
      <c r="AU311" s="227" t="s">
        <v>86</v>
      </c>
      <c r="AY311" s="17" t="s">
        <v>130</v>
      </c>
      <c r="BE311" s="228">
        <f>IF(N311="základní",J311,0)</f>
        <v>0</v>
      </c>
      <c r="BF311" s="228">
        <f>IF(N311="snížená",J311,0)</f>
        <v>0</v>
      </c>
      <c r="BG311" s="228">
        <f>IF(N311="zákl. přenesená",J311,0)</f>
        <v>0</v>
      </c>
      <c r="BH311" s="228">
        <f>IF(N311="sníž. přenesená",J311,0)</f>
        <v>0</v>
      </c>
      <c r="BI311" s="228">
        <f>IF(N311="nulová",J311,0)</f>
        <v>0</v>
      </c>
      <c r="BJ311" s="17" t="s">
        <v>84</v>
      </c>
      <c r="BK311" s="228">
        <f>ROUND(I311*H311,2)</f>
        <v>0</v>
      </c>
      <c r="BL311" s="17" t="s">
        <v>136</v>
      </c>
      <c r="BM311" s="227" t="s">
        <v>456</v>
      </c>
    </row>
    <row r="312" s="15" customFormat="1">
      <c r="A312" s="15"/>
      <c r="B312" s="252"/>
      <c r="C312" s="253"/>
      <c r="D312" s="231" t="s">
        <v>138</v>
      </c>
      <c r="E312" s="254" t="s">
        <v>1</v>
      </c>
      <c r="F312" s="255" t="s">
        <v>457</v>
      </c>
      <c r="G312" s="253"/>
      <c r="H312" s="254" t="s">
        <v>1</v>
      </c>
      <c r="I312" s="256"/>
      <c r="J312" s="253"/>
      <c r="K312" s="253"/>
      <c r="L312" s="257"/>
      <c r="M312" s="258"/>
      <c r="N312" s="259"/>
      <c r="O312" s="259"/>
      <c r="P312" s="259"/>
      <c r="Q312" s="259"/>
      <c r="R312" s="259"/>
      <c r="S312" s="259"/>
      <c r="T312" s="260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1" t="s">
        <v>138</v>
      </c>
      <c r="AU312" s="261" t="s">
        <v>86</v>
      </c>
      <c r="AV312" s="15" t="s">
        <v>84</v>
      </c>
      <c r="AW312" s="15" t="s">
        <v>32</v>
      </c>
      <c r="AX312" s="15" t="s">
        <v>76</v>
      </c>
      <c r="AY312" s="261" t="s">
        <v>130</v>
      </c>
    </row>
    <row r="313" s="13" customFormat="1">
      <c r="A313" s="13"/>
      <c r="B313" s="229"/>
      <c r="C313" s="230"/>
      <c r="D313" s="231" t="s">
        <v>138</v>
      </c>
      <c r="E313" s="232" t="s">
        <v>1</v>
      </c>
      <c r="F313" s="233" t="s">
        <v>458</v>
      </c>
      <c r="G313" s="230"/>
      <c r="H313" s="234">
        <v>7.3150000000000004</v>
      </c>
      <c r="I313" s="235"/>
      <c r="J313" s="230"/>
      <c r="K313" s="230"/>
      <c r="L313" s="236"/>
      <c r="M313" s="237"/>
      <c r="N313" s="238"/>
      <c r="O313" s="238"/>
      <c r="P313" s="238"/>
      <c r="Q313" s="238"/>
      <c r="R313" s="238"/>
      <c r="S313" s="238"/>
      <c r="T313" s="23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0" t="s">
        <v>138</v>
      </c>
      <c r="AU313" s="240" t="s">
        <v>86</v>
      </c>
      <c r="AV313" s="13" t="s">
        <v>86</v>
      </c>
      <c r="AW313" s="13" t="s">
        <v>32</v>
      </c>
      <c r="AX313" s="13" t="s">
        <v>76</v>
      </c>
      <c r="AY313" s="240" t="s">
        <v>130</v>
      </c>
    </row>
    <row r="314" s="13" customFormat="1">
      <c r="A314" s="13"/>
      <c r="B314" s="229"/>
      <c r="C314" s="230"/>
      <c r="D314" s="231" t="s">
        <v>138</v>
      </c>
      <c r="E314" s="232" t="s">
        <v>1</v>
      </c>
      <c r="F314" s="233" t="s">
        <v>459</v>
      </c>
      <c r="G314" s="230"/>
      <c r="H314" s="234">
        <v>9.6899999999999995</v>
      </c>
      <c r="I314" s="235"/>
      <c r="J314" s="230"/>
      <c r="K314" s="230"/>
      <c r="L314" s="236"/>
      <c r="M314" s="237"/>
      <c r="N314" s="238"/>
      <c r="O314" s="238"/>
      <c r="P314" s="238"/>
      <c r="Q314" s="238"/>
      <c r="R314" s="238"/>
      <c r="S314" s="238"/>
      <c r="T314" s="23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0" t="s">
        <v>138</v>
      </c>
      <c r="AU314" s="240" t="s">
        <v>86</v>
      </c>
      <c r="AV314" s="13" t="s">
        <v>86</v>
      </c>
      <c r="AW314" s="13" t="s">
        <v>32</v>
      </c>
      <c r="AX314" s="13" t="s">
        <v>76</v>
      </c>
      <c r="AY314" s="240" t="s">
        <v>130</v>
      </c>
    </row>
    <row r="315" s="14" customFormat="1">
      <c r="A315" s="14"/>
      <c r="B315" s="241"/>
      <c r="C315" s="242"/>
      <c r="D315" s="231" t="s">
        <v>138</v>
      </c>
      <c r="E315" s="243" t="s">
        <v>1</v>
      </c>
      <c r="F315" s="244" t="s">
        <v>198</v>
      </c>
      <c r="G315" s="242"/>
      <c r="H315" s="245">
        <v>17.004999999999999</v>
      </c>
      <c r="I315" s="246"/>
      <c r="J315" s="242"/>
      <c r="K315" s="242"/>
      <c r="L315" s="247"/>
      <c r="M315" s="248"/>
      <c r="N315" s="249"/>
      <c r="O315" s="249"/>
      <c r="P315" s="249"/>
      <c r="Q315" s="249"/>
      <c r="R315" s="249"/>
      <c r="S315" s="249"/>
      <c r="T315" s="25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1" t="s">
        <v>138</v>
      </c>
      <c r="AU315" s="251" t="s">
        <v>86</v>
      </c>
      <c r="AV315" s="14" t="s">
        <v>136</v>
      </c>
      <c r="AW315" s="14" t="s">
        <v>32</v>
      </c>
      <c r="AX315" s="14" t="s">
        <v>84</v>
      </c>
      <c r="AY315" s="251" t="s">
        <v>130</v>
      </c>
    </row>
    <row r="316" s="2" customFormat="1" ht="24.15" customHeight="1">
      <c r="A316" s="38"/>
      <c r="B316" s="39"/>
      <c r="C316" s="215" t="s">
        <v>460</v>
      </c>
      <c r="D316" s="215" t="s">
        <v>132</v>
      </c>
      <c r="E316" s="216" t="s">
        <v>461</v>
      </c>
      <c r="F316" s="217" t="s">
        <v>462</v>
      </c>
      <c r="G316" s="218" t="s">
        <v>135</v>
      </c>
      <c r="H316" s="219">
        <v>17.004999999999999</v>
      </c>
      <c r="I316" s="220"/>
      <c r="J316" s="221">
        <f>ROUND(I316*H316,2)</f>
        <v>0</v>
      </c>
      <c r="K316" s="222"/>
      <c r="L316" s="44"/>
      <c r="M316" s="223" t="s">
        <v>1</v>
      </c>
      <c r="N316" s="224" t="s">
        <v>41</v>
      </c>
      <c r="O316" s="91"/>
      <c r="P316" s="225">
        <f>O316*H316</f>
        <v>0</v>
      </c>
      <c r="Q316" s="225">
        <v>0.00022000000000000001</v>
      </c>
      <c r="R316" s="225">
        <f>Q316*H316</f>
        <v>0.0037410999999999998</v>
      </c>
      <c r="S316" s="225">
        <v>0.00020000000000000001</v>
      </c>
      <c r="T316" s="226">
        <f>S316*H316</f>
        <v>0.0034009999999999999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7" t="s">
        <v>136</v>
      </c>
      <c r="AT316" s="227" t="s">
        <v>132</v>
      </c>
      <c r="AU316" s="227" t="s">
        <v>86</v>
      </c>
      <c r="AY316" s="17" t="s">
        <v>130</v>
      </c>
      <c r="BE316" s="228">
        <f>IF(N316="základní",J316,0)</f>
        <v>0</v>
      </c>
      <c r="BF316" s="228">
        <f>IF(N316="snížená",J316,0)</f>
        <v>0</v>
      </c>
      <c r="BG316" s="228">
        <f>IF(N316="zákl. přenesená",J316,0)</f>
        <v>0</v>
      </c>
      <c r="BH316" s="228">
        <f>IF(N316="sníž. přenesená",J316,0)</f>
        <v>0</v>
      </c>
      <c r="BI316" s="228">
        <f>IF(N316="nulová",J316,0)</f>
        <v>0</v>
      </c>
      <c r="BJ316" s="17" t="s">
        <v>84</v>
      </c>
      <c r="BK316" s="228">
        <f>ROUND(I316*H316,2)</f>
        <v>0</v>
      </c>
      <c r="BL316" s="17" t="s">
        <v>136</v>
      </c>
      <c r="BM316" s="227" t="s">
        <v>463</v>
      </c>
    </row>
    <row r="317" s="15" customFormat="1">
      <c r="A317" s="15"/>
      <c r="B317" s="252"/>
      <c r="C317" s="253"/>
      <c r="D317" s="231" t="s">
        <v>138</v>
      </c>
      <c r="E317" s="254" t="s">
        <v>1</v>
      </c>
      <c r="F317" s="255" t="s">
        <v>457</v>
      </c>
      <c r="G317" s="253"/>
      <c r="H317" s="254" t="s">
        <v>1</v>
      </c>
      <c r="I317" s="256"/>
      <c r="J317" s="253"/>
      <c r="K317" s="253"/>
      <c r="L317" s="257"/>
      <c r="M317" s="258"/>
      <c r="N317" s="259"/>
      <c r="O317" s="259"/>
      <c r="P317" s="259"/>
      <c r="Q317" s="259"/>
      <c r="R317" s="259"/>
      <c r="S317" s="259"/>
      <c r="T317" s="260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1" t="s">
        <v>138</v>
      </c>
      <c r="AU317" s="261" t="s">
        <v>86</v>
      </c>
      <c r="AV317" s="15" t="s">
        <v>84</v>
      </c>
      <c r="AW317" s="15" t="s">
        <v>32</v>
      </c>
      <c r="AX317" s="15" t="s">
        <v>76</v>
      </c>
      <c r="AY317" s="261" t="s">
        <v>130</v>
      </c>
    </row>
    <row r="318" s="13" customFormat="1">
      <c r="A318" s="13"/>
      <c r="B318" s="229"/>
      <c r="C318" s="230"/>
      <c r="D318" s="231" t="s">
        <v>138</v>
      </c>
      <c r="E318" s="232" t="s">
        <v>1</v>
      </c>
      <c r="F318" s="233" t="s">
        <v>458</v>
      </c>
      <c r="G318" s="230"/>
      <c r="H318" s="234">
        <v>7.3150000000000004</v>
      </c>
      <c r="I318" s="235"/>
      <c r="J318" s="230"/>
      <c r="K318" s="230"/>
      <c r="L318" s="236"/>
      <c r="M318" s="237"/>
      <c r="N318" s="238"/>
      <c r="O318" s="238"/>
      <c r="P318" s="238"/>
      <c r="Q318" s="238"/>
      <c r="R318" s="238"/>
      <c r="S318" s="238"/>
      <c r="T318" s="239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0" t="s">
        <v>138</v>
      </c>
      <c r="AU318" s="240" t="s">
        <v>86</v>
      </c>
      <c r="AV318" s="13" t="s">
        <v>86</v>
      </c>
      <c r="AW318" s="13" t="s">
        <v>32</v>
      </c>
      <c r="AX318" s="13" t="s">
        <v>76</v>
      </c>
      <c r="AY318" s="240" t="s">
        <v>130</v>
      </c>
    </row>
    <row r="319" s="13" customFormat="1">
      <c r="A319" s="13"/>
      <c r="B319" s="229"/>
      <c r="C319" s="230"/>
      <c r="D319" s="231" t="s">
        <v>138</v>
      </c>
      <c r="E319" s="232" t="s">
        <v>1</v>
      </c>
      <c r="F319" s="233" t="s">
        <v>459</v>
      </c>
      <c r="G319" s="230"/>
      <c r="H319" s="234">
        <v>9.6899999999999995</v>
      </c>
      <c r="I319" s="235"/>
      <c r="J319" s="230"/>
      <c r="K319" s="230"/>
      <c r="L319" s="236"/>
      <c r="M319" s="237"/>
      <c r="N319" s="238"/>
      <c r="O319" s="238"/>
      <c r="P319" s="238"/>
      <c r="Q319" s="238"/>
      <c r="R319" s="238"/>
      <c r="S319" s="238"/>
      <c r="T319" s="239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0" t="s">
        <v>138</v>
      </c>
      <c r="AU319" s="240" t="s">
        <v>86</v>
      </c>
      <c r="AV319" s="13" t="s">
        <v>86</v>
      </c>
      <c r="AW319" s="13" t="s">
        <v>32</v>
      </c>
      <c r="AX319" s="13" t="s">
        <v>76</v>
      </c>
      <c r="AY319" s="240" t="s">
        <v>130</v>
      </c>
    </row>
    <row r="320" s="14" customFormat="1">
      <c r="A320" s="14"/>
      <c r="B320" s="241"/>
      <c r="C320" s="242"/>
      <c r="D320" s="231" t="s">
        <v>138</v>
      </c>
      <c r="E320" s="243" t="s">
        <v>1</v>
      </c>
      <c r="F320" s="244" t="s">
        <v>198</v>
      </c>
      <c r="G320" s="242"/>
      <c r="H320" s="245">
        <v>17.004999999999999</v>
      </c>
      <c r="I320" s="246"/>
      <c r="J320" s="242"/>
      <c r="K320" s="242"/>
      <c r="L320" s="247"/>
      <c r="M320" s="248"/>
      <c r="N320" s="249"/>
      <c r="O320" s="249"/>
      <c r="P320" s="249"/>
      <c r="Q320" s="249"/>
      <c r="R320" s="249"/>
      <c r="S320" s="249"/>
      <c r="T320" s="250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1" t="s">
        <v>138</v>
      </c>
      <c r="AU320" s="251" t="s">
        <v>86</v>
      </c>
      <c r="AV320" s="14" t="s">
        <v>136</v>
      </c>
      <c r="AW320" s="14" t="s">
        <v>32</v>
      </c>
      <c r="AX320" s="14" t="s">
        <v>84</v>
      </c>
      <c r="AY320" s="251" t="s">
        <v>130</v>
      </c>
    </row>
    <row r="321" s="2" customFormat="1" ht="16.5" customHeight="1">
      <c r="A321" s="38"/>
      <c r="B321" s="39"/>
      <c r="C321" s="215" t="s">
        <v>464</v>
      </c>
      <c r="D321" s="215" t="s">
        <v>132</v>
      </c>
      <c r="E321" s="216" t="s">
        <v>465</v>
      </c>
      <c r="F321" s="217" t="s">
        <v>466</v>
      </c>
      <c r="G321" s="218" t="s">
        <v>135</v>
      </c>
      <c r="H321" s="219">
        <v>184</v>
      </c>
      <c r="I321" s="220"/>
      <c r="J321" s="221">
        <f>ROUND(I321*H321,2)</f>
        <v>0</v>
      </c>
      <c r="K321" s="222"/>
      <c r="L321" s="44"/>
      <c r="M321" s="223" t="s">
        <v>1</v>
      </c>
      <c r="N321" s="224" t="s">
        <v>41</v>
      </c>
      <c r="O321" s="91"/>
      <c r="P321" s="225">
        <f>O321*H321</f>
        <v>0</v>
      </c>
      <c r="Q321" s="225">
        <v>0.00055000000000000003</v>
      </c>
      <c r="R321" s="225">
        <f>Q321*H321</f>
        <v>0.10120000000000001</v>
      </c>
      <c r="S321" s="225">
        <v>0.00059999999999999995</v>
      </c>
      <c r="T321" s="226">
        <f>S321*H321</f>
        <v>0.11039999999999998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7" t="s">
        <v>136</v>
      </c>
      <c r="AT321" s="227" t="s">
        <v>132</v>
      </c>
      <c r="AU321" s="227" t="s">
        <v>86</v>
      </c>
      <c r="AY321" s="17" t="s">
        <v>130</v>
      </c>
      <c r="BE321" s="228">
        <f>IF(N321="základní",J321,0)</f>
        <v>0</v>
      </c>
      <c r="BF321" s="228">
        <f>IF(N321="snížená",J321,0)</f>
        <v>0</v>
      </c>
      <c r="BG321" s="228">
        <f>IF(N321="zákl. přenesená",J321,0)</f>
        <v>0</v>
      </c>
      <c r="BH321" s="228">
        <f>IF(N321="sníž. přenesená",J321,0)</f>
        <v>0</v>
      </c>
      <c r="BI321" s="228">
        <f>IF(N321="nulová",J321,0)</f>
        <v>0</v>
      </c>
      <c r="BJ321" s="17" t="s">
        <v>84</v>
      </c>
      <c r="BK321" s="228">
        <f>ROUND(I321*H321,2)</f>
        <v>0</v>
      </c>
      <c r="BL321" s="17" t="s">
        <v>136</v>
      </c>
      <c r="BM321" s="227" t="s">
        <v>467</v>
      </c>
    </row>
    <row r="322" s="13" customFormat="1">
      <c r="A322" s="13"/>
      <c r="B322" s="229"/>
      <c r="C322" s="230"/>
      <c r="D322" s="231" t="s">
        <v>138</v>
      </c>
      <c r="E322" s="232" t="s">
        <v>1</v>
      </c>
      <c r="F322" s="233" t="s">
        <v>468</v>
      </c>
      <c r="G322" s="230"/>
      <c r="H322" s="234">
        <v>184</v>
      </c>
      <c r="I322" s="235"/>
      <c r="J322" s="230"/>
      <c r="K322" s="230"/>
      <c r="L322" s="236"/>
      <c r="M322" s="237"/>
      <c r="N322" s="238"/>
      <c r="O322" s="238"/>
      <c r="P322" s="238"/>
      <c r="Q322" s="238"/>
      <c r="R322" s="238"/>
      <c r="S322" s="238"/>
      <c r="T322" s="23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0" t="s">
        <v>138</v>
      </c>
      <c r="AU322" s="240" t="s">
        <v>86</v>
      </c>
      <c r="AV322" s="13" t="s">
        <v>86</v>
      </c>
      <c r="AW322" s="13" t="s">
        <v>32</v>
      </c>
      <c r="AX322" s="13" t="s">
        <v>84</v>
      </c>
      <c r="AY322" s="240" t="s">
        <v>130</v>
      </c>
    </row>
    <row r="323" s="12" customFormat="1" ht="22.8" customHeight="1">
      <c r="A323" s="12"/>
      <c r="B323" s="199"/>
      <c r="C323" s="200"/>
      <c r="D323" s="201" t="s">
        <v>75</v>
      </c>
      <c r="E323" s="213" t="s">
        <v>168</v>
      </c>
      <c r="F323" s="213" t="s">
        <v>469</v>
      </c>
      <c r="G323" s="200"/>
      <c r="H323" s="200"/>
      <c r="I323" s="203"/>
      <c r="J323" s="214">
        <f>BK323</f>
        <v>0</v>
      </c>
      <c r="K323" s="200"/>
      <c r="L323" s="205"/>
      <c r="M323" s="206"/>
      <c r="N323" s="207"/>
      <c r="O323" s="207"/>
      <c r="P323" s="208">
        <f>SUM(P324:P333)</f>
        <v>0</v>
      </c>
      <c r="Q323" s="207"/>
      <c r="R323" s="208">
        <f>SUM(R324:R333)</f>
        <v>1.9595499999999999</v>
      </c>
      <c r="S323" s="207"/>
      <c r="T323" s="209">
        <f>SUM(T324:T333)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10" t="s">
        <v>84</v>
      </c>
      <c r="AT323" s="211" t="s">
        <v>75</v>
      </c>
      <c r="AU323" s="211" t="s">
        <v>84</v>
      </c>
      <c r="AY323" s="210" t="s">
        <v>130</v>
      </c>
      <c r="BK323" s="212">
        <f>SUM(BK324:BK333)</f>
        <v>0</v>
      </c>
    </row>
    <row r="324" s="2" customFormat="1" ht="24.15" customHeight="1">
      <c r="A324" s="38"/>
      <c r="B324" s="39"/>
      <c r="C324" s="215" t="s">
        <v>470</v>
      </c>
      <c r="D324" s="215" t="s">
        <v>132</v>
      </c>
      <c r="E324" s="216" t="s">
        <v>471</v>
      </c>
      <c r="F324" s="217" t="s">
        <v>472</v>
      </c>
      <c r="G324" s="218" t="s">
        <v>189</v>
      </c>
      <c r="H324" s="219">
        <v>5.4000000000000004</v>
      </c>
      <c r="I324" s="220"/>
      <c r="J324" s="221">
        <f>ROUND(I324*H324,2)</f>
        <v>0</v>
      </c>
      <c r="K324" s="222"/>
      <c r="L324" s="44"/>
      <c r="M324" s="223" t="s">
        <v>1</v>
      </c>
      <c r="N324" s="224" t="s">
        <v>41</v>
      </c>
      <c r="O324" s="91"/>
      <c r="P324" s="225">
        <f>O324*H324</f>
        <v>0</v>
      </c>
      <c r="Q324" s="225">
        <v>0.0030000000000000001</v>
      </c>
      <c r="R324" s="225">
        <f>Q324*H324</f>
        <v>0.016200000000000003</v>
      </c>
      <c r="S324" s="225">
        <v>0</v>
      </c>
      <c r="T324" s="226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7" t="s">
        <v>136</v>
      </c>
      <c r="AT324" s="227" t="s">
        <v>132</v>
      </c>
      <c r="AU324" s="227" t="s">
        <v>86</v>
      </c>
      <c r="AY324" s="17" t="s">
        <v>130</v>
      </c>
      <c r="BE324" s="228">
        <f>IF(N324="základní",J324,0)</f>
        <v>0</v>
      </c>
      <c r="BF324" s="228">
        <f>IF(N324="snížená",J324,0)</f>
        <v>0</v>
      </c>
      <c r="BG324" s="228">
        <f>IF(N324="zákl. přenesená",J324,0)</f>
        <v>0</v>
      </c>
      <c r="BH324" s="228">
        <f>IF(N324="sníž. přenesená",J324,0)</f>
        <v>0</v>
      </c>
      <c r="BI324" s="228">
        <f>IF(N324="nulová",J324,0)</f>
        <v>0</v>
      </c>
      <c r="BJ324" s="17" t="s">
        <v>84</v>
      </c>
      <c r="BK324" s="228">
        <f>ROUND(I324*H324,2)</f>
        <v>0</v>
      </c>
      <c r="BL324" s="17" t="s">
        <v>136</v>
      </c>
      <c r="BM324" s="227" t="s">
        <v>473</v>
      </c>
    </row>
    <row r="325" s="13" customFormat="1">
      <c r="A325" s="13"/>
      <c r="B325" s="229"/>
      <c r="C325" s="230"/>
      <c r="D325" s="231" t="s">
        <v>138</v>
      </c>
      <c r="E325" s="232" t="s">
        <v>1</v>
      </c>
      <c r="F325" s="233" t="s">
        <v>474</v>
      </c>
      <c r="G325" s="230"/>
      <c r="H325" s="234">
        <v>5.4000000000000004</v>
      </c>
      <c r="I325" s="235"/>
      <c r="J325" s="230"/>
      <c r="K325" s="230"/>
      <c r="L325" s="236"/>
      <c r="M325" s="237"/>
      <c r="N325" s="238"/>
      <c r="O325" s="238"/>
      <c r="P325" s="238"/>
      <c r="Q325" s="238"/>
      <c r="R325" s="238"/>
      <c r="S325" s="238"/>
      <c r="T325" s="239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0" t="s">
        <v>138</v>
      </c>
      <c r="AU325" s="240" t="s">
        <v>86</v>
      </c>
      <c r="AV325" s="13" t="s">
        <v>86</v>
      </c>
      <c r="AW325" s="13" t="s">
        <v>32</v>
      </c>
      <c r="AX325" s="13" t="s">
        <v>84</v>
      </c>
      <c r="AY325" s="240" t="s">
        <v>130</v>
      </c>
    </row>
    <row r="326" s="2" customFormat="1" ht="24.15" customHeight="1">
      <c r="A326" s="38"/>
      <c r="B326" s="39"/>
      <c r="C326" s="215" t="s">
        <v>475</v>
      </c>
      <c r="D326" s="215" t="s">
        <v>132</v>
      </c>
      <c r="E326" s="216" t="s">
        <v>476</v>
      </c>
      <c r="F326" s="217" t="s">
        <v>477</v>
      </c>
      <c r="G326" s="218" t="s">
        <v>364</v>
      </c>
      <c r="H326" s="219">
        <v>1</v>
      </c>
      <c r="I326" s="220"/>
      <c r="J326" s="221">
        <f>ROUND(I326*H326,2)</f>
        <v>0</v>
      </c>
      <c r="K326" s="222"/>
      <c r="L326" s="44"/>
      <c r="M326" s="223" t="s">
        <v>1</v>
      </c>
      <c r="N326" s="224" t="s">
        <v>41</v>
      </c>
      <c r="O326" s="91"/>
      <c r="P326" s="225">
        <f>O326*H326</f>
        <v>0</v>
      </c>
      <c r="Q326" s="225">
        <v>0</v>
      </c>
      <c r="R326" s="225">
        <f>Q326*H326</f>
        <v>0</v>
      </c>
      <c r="S326" s="225">
        <v>0</v>
      </c>
      <c r="T326" s="226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7" t="s">
        <v>136</v>
      </c>
      <c r="AT326" s="227" t="s">
        <v>132</v>
      </c>
      <c r="AU326" s="227" t="s">
        <v>86</v>
      </c>
      <c r="AY326" s="17" t="s">
        <v>130</v>
      </c>
      <c r="BE326" s="228">
        <f>IF(N326="základní",J326,0)</f>
        <v>0</v>
      </c>
      <c r="BF326" s="228">
        <f>IF(N326="snížená",J326,0)</f>
        <v>0</v>
      </c>
      <c r="BG326" s="228">
        <f>IF(N326="zákl. přenesená",J326,0)</f>
        <v>0</v>
      </c>
      <c r="BH326" s="228">
        <f>IF(N326="sníž. přenesená",J326,0)</f>
        <v>0</v>
      </c>
      <c r="BI326" s="228">
        <f>IF(N326="nulová",J326,0)</f>
        <v>0</v>
      </c>
      <c r="BJ326" s="17" t="s">
        <v>84</v>
      </c>
      <c r="BK326" s="228">
        <f>ROUND(I326*H326,2)</f>
        <v>0</v>
      </c>
      <c r="BL326" s="17" t="s">
        <v>136</v>
      </c>
      <c r="BM326" s="227" t="s">
        <v>478</v>
      </c>
    </row>
    <row r="327" s="2" customFormat="1" ht="37.8" customHeight="1">
      <c r="A327" s="38"/>
      <c r="B327" s="39"/>
      <c r="C327" s="215" t="s">
        <v>479</v>
      </c>
      <c r="D327" s="215" t="s">
        <v>132</v>
      </c>
      <c r="E327" s="216" t="s">
        <v>480</v>
      </c>
      <c r="F327" s="217" t="s">
        <v>481</v>
      </c>
      <c r="G327" s="218" t="s">
        <v>444</v>
      </c>
      <c r="H327" s="219">
        <v>1</v>
      </c>
      <c r="I327" s="220"/>
      <c r="J327" s="221">
        <f>ROUND(I327*H327,2)</f>
        <v>0</v>
      </c>
      <c r="K327" s="222"/>
      <c r="L327" s="44"/>
      <c r="M327" s="223" t="s">
        <v>1</v>
      </c>
      <c r="N327" s="224" t="s">
        <v>41</v>
      </c>
      <c r="O327" s="91"/>
      <c r="P327" s="225">
        <f>O327*H327</f>
        <v>0</v>
      </c>
      <c r="Q327" s="225">
        <v>1.92655</v>
      </c>
      <c r="R327" s="225">
        <f>Q327*H327</f>
        <v>1.92655</v>
      </c>
      <c r="S327" s="225">
        <v>0</v>
      </c>
      <c r="T327" s="226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7" t="s">
        <v>136</v>
      </c>
      <c r="AT327" s="227" t="s">
        <v>132</v>
      </c>
      <c r="AU327" s="227" t="s">
        <v>86</v>
      </c>
      <c r="AY327" s="17" t="s">
        <v>130</v>
      </c>
      <c r="BE327" s="228">
        <f>IF(N327="základní",J327,0)</f>
        <v>0</v>
      </c>
      <c r="BF327" s="228">
        <f>IF(N327="snížená",J327,0)</f>
        <v>0</v>
      </c>
      <c r="BG327" s="228">
        <f>IF(N327="zákl. přenesená",J327,0)</f>
        <v>0</v>
      </c>
      <c r="BH327" s="228">
        <f>IF(N327="sníž. přenesená",J327,0)</f>
        <v>0</v>
      </c>
      <c r="BI327" s="228">
        <f>IF(N327="nulová",J327,0)</f>
        <v>0</v>
      </c>
      <c r="BJ327" s="17" t="s">
        <v>84</v>
      </c>
      <c r="BK327" s="228">
        <f>ROUND(I327*H327,2)</f>
        <v>0</v>
      </c>
      <c r="BL327" s="17" t="s">
        <v>136</v>
      </c>
      <c r="BM327" s="227" t="s">
        <v>482</v>
      </c>
    </row>
    <row r="328" s="2" customFormat="1" ht="37.8" customHeight="1">
      <c r="A328" s="38"/>
      <c r="B328" s="39"/>
      <c r="C328" s="215" t="s">
        <v>483</v>
      </c>
      <c r="D328" s="215" t="s">
        <v>132</v>
      </c>
      <c r="E328" s="216" t="s">
        <v>484</v>
      </c>
      <c r="F328" s="217" t="s">
        <v>485</v>
      </c>
      <c r="G328" s="218" t="s">
        <v>444</v>
      </c>
      <c r="H328" s="219">
        <v>2</v>
      </c>
      <c r="I328" s="220"/>
      <c r="J328" s="221">
        <f>ROUND(I328*H328,2)</f>
        <v>0</v>
      </c>
      <c r="K328" s="222"/>
      <c r="L328" s="44"/>
      <c r="M328" s="223" t="s">
        <v>1</v>
      </c>
      <c r="N328" s="224" t="s">
        <v>41</v>
      </c>
      <c r="O328" s="91"/>
      <c r="P328" s="225">
        <f>O328*H328</f>
        <v>0</v>
      </c>
      <c r="Q328" s="225">
        <v>0.0050600000000000003</v>
      </c>
      <c r="R328" s="225">
        <f>Q328*H328</f>
        <v>0.010120000000000001</v>
      </c>
      <c r="S328" s="225">
        <v>0</v>
      </c>
      <c r="T328" s="226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7" t="s">
        <v>136</v>
      </c>
      <c r="AT328" s="227" t="s">
        <v>132</v>
      </c>
      <c r="AU328" s="227" t="s">
        <v>86</v>
      </c>
      <c r="AY328" s="17" t="s">
        <v>130</v>
      </c>
      <c r="BE328" s="228">
        <f>IF(N328="základní",J328,0)</f>
        <v>0</v>
      </c>
      <c r="BF328" s="228">
        <f>IF(N328="snížená",J328,0)</f>
        <v>0</v>
      </c>
      <c r="BG328" s="228">
        <f>IF(N328="zákl. přenesená",J328,0)</f>
        <v>0</v>
      </c>
      <c r="BH328" s="228">
        <f>IF(N328="sníž. přenesená",J328,0)</f>
        <v>0</v>
      </c>
      <c r="BI328" s="228">
        <f>IF(N328="nulová",J328,0)</f>
        <v>0</v>
      </c>
      <c r="BJ328" s="17" t="s">
        <v>84</v>
      </c>
      <c r="BK328" s="228">
        <f>ROUND(I328*H328,2)</f>
        <v>0</v>
      </c>
      <c r="BL328" s="17" t="s">
        <v>136</v>
      </c>
      <c r="BM328" s="227" t="s">
        <v>486</v>
      </c>
    </row>
    <row r="329" s="15" customFormat="1">
      <c r="A329" s="15"/>
      <c r="B329" s="252"/>
      <c r="C329" s="253"/>
      <c r="D329" s="231" t="s">
        <v>138</v>
      </c>
      <c r="E329" s="254" t="s">
        <v>1</v>
      </c>
      <c r="F329" s="255" t="s">
        <v>487</v>
      </c>
      <c r="G329" s="253"/>
      <c r="H329" s="254" t="s">
        <v>1</v>
      </c>
      <c r="I329" s="256"/>
      <c r="J329" s="253"/>
      <c r="K329" s="253"/>
      <c r="L329" s="257"/>
      <c r="M329" s="258"/>
      <c r="N329" s="259"/>
      <c r="O329" s="259"/>
      <c r="P329" s="259"/>
      <c r="Q329" s="259"/>
      <c r="R329" s="259"/>
      <c r="S329" s="259"/>
      <c r="T329" s="260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1" t="s">
        <v>138</v>
      </c>
      <c r="AU329" s="261" t="s">
        <v>86</v>
      </c>
      <c r="AV329" s="15" t="s">
        <v>84</v>
      </c>
      <c r="AW329" s="15" t="s">
        <v>32</v>
      </c>
      <c r="AX329" s="15" t="s">
        <v>76</v>
      </c>
      <c r="AY329" s="261" t="s">
        <v>130</v>
      </c>
    </row>
    <row r="330" s="13" customFormat="1">
      <c r="A330" s="13"/>
      <c r="B330" s="229"/>
      <c r="C330" s="230"/>
      <c r="D330" s="231" t="s">
        <v>138</v>
      </c>
      <c r="E330" s="232" t="s">
        <v>1</v>
      </c>
      <c r="F330" s="233" t="s">
        <v>86</v>
      </c>
      <c r="G330" s="230"/>
      <c r="H330" s="234">
        <v>2</v>
      </c>
      <c r="I330" s="235"/>
      <c r="J330" s="230"/>
      <c r="K330" s="230"/>
      <c r="L330" s="236"/>
      <c r="M330" s="237"/>
      <c r="N330" s="238"/>
      <c r="O330" s="238"/>
      <c r="P330" s="238"/>
      <c r="Q330" s="238"/>
      <c r="R330" s="238"/>
      <c r="S330" s="238"/>
      <c r="T330" s="239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0" t="s">
        <v>138</v>
      </c>
      <c r="AU330" s="240" t="s">
        <v>86</v>
      </c>
      <c r="AV330" s="13" t="s">
        <v>86</v>
      </c>
      <c r="AW330" s="13" t="s">
        <v>32</v>
      </c>
      <c r="AX330" s="13" t="s">
        <v>84</v>
      </c>
      <c r="AY330" s="240" t="s">
        <v>130</v>
      </c>
    </row>
    <row r="331" s="2" customFormat="1" ht="44.25" customHeight="1">
      <c r="A331" s="38"/>
      <c r="B331" s="39"/>
      <c r="C331" s="215" t="s">
        <v>488</v>
      </c>
      <c r="D331" s="215" t="s">
        <v>132</v>
      </c>
      <c r="E331" s="216" t="s">
        <v>489</v>
      </c>
      <c r="F331" s="217" t="s">
        <v>490</v>
      </c>
      <c r="G331" s="218" t="s">
        <v>444</v>
      </c>
      <c r="H331" s="219">
        <v>2</v>
      </c>
      <c r="I331" s="220"/>
      <c r="J331" s="221">
        <f>ROUND(I331*H331,2)</f>
        <v>0</v>
      </c>
      <c r="K331" s="222"/>
      <c r="L331" s="44"/>
      <c r="M331" s="223" t="s">
        <v>1</v>
      </c>
      <c r="N331" s="224" t="s">
        <v>41</v>
      </c>
      <c r="O331" s="91"/>
      <c r="P331" s="225">
        <f>O331*H331</f>
        <v>0</v>
      </c>
      <c r="Q331" s="225">
        <v>0.0033400000000000001</v>
      </c>
      <c r="R331" s="225">
        <f>Q331*H331</f>
        <v>0.0066800000000000002</v>
      </c>
      <c r="S331" s="225">
        <v>0</v>
      </c>
      <c r="T331" s="226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7" t="s">
        <v>136</v>
      </c>
      <c r="AT331" s="227" t="s">
        <v>132</v>
      </c>
      <c r="AU331" s="227" t="s">
        <v>86</v>
      </c>
      <c r="AY331" s="17" t="s">
        <v>130</v>
      </c>
      <c r="BE331" s="228">
        <f>IF(N331="základní",J331,0)</f>
        <v>0</v>
      </c>
      <c r="BF331" s="228">
        <f>IF(N331="snížená",J331,0)</f>
        <v>0</v>
      </c>
      <c r="BG331" s="228">
        <f>IF(N331="zákl. přenesená",J331,0)</f>
        <v>0</v>
      </c>
      <c r="BH331" s="228">
        <f>IF(N331="sníž. přenesená",J331,0)</f>
        <v>0</v>
      </c>
      <c r="BI331" s="228">
        <f>IF(N331="nulová",J331,0)</f>
        <v>0</v>
      </c>
      <c r="BJ331" s="17" t="s">
        <v>84</v>
      </c>
      <c r="BK331" s="228">
        <f>ROUND(I331*H331,2)</f>
        <v>0</v>
      </c>
      <c r="BL331" s="17" t="s">
        <v>136</v>
      </c>
      <c r="BM331" s="227" t="s">
        <v>491</v>
      </c>
    </row>
    <row r="332" s="15" customFormat="1">
      <c r="A332" s="15"/>
      <c r="B332" s="252"/>
      <c r="C332" s="253"/>
      <c r="D332" s="231" t="s">
        <v>138</v>
      </c>
      <c r="E332" s="254" t="s">
        <v>1</v>
      </c>
      <c r="F332" s="255" t="s">
        <v>492</v>
      </c>
      <c r="G332" s="253"/>
      <c r="H332" s="254" t="s">
        <v>1</v>
      </c>
      <c r="I332" s="256"/>
      <c r="J332" s="253"/>
      <c r="K332" s="253"/>
      <c r="L332" s="257"/>
      <c r="M332" s="258"/>
      <c r="N332" s="259"/>
      <c r="O332" s="259"/>
      <c r="P332" s="259"/>
      <c r="Q332" s="259"/>
      <c r="R332" s="259"/>
      <c r="S332" s="259"/>
      <c r="T332" s="260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1" t="s">
        <v>138</v>
      </c>
      <c r="AU332" s="261" t="s">
        <v>86</v>
      </c>
      <c r="AV332" s="15" t="s">
        <v>84</v>
      </c>
      <c r="AW332" s="15" t="s">
        <v>32</v>
      </c>
      <c r="AX332" s="15" t="s">
        <v>76</v>
      </c>
      <c r="AY332" s="261" t="s">
        <v>130</v>
      </c>
    </row>
    <row r="333" s="13" customFormat="1">
      <c r="A333" s="13"/>
      <c r="B333" s="229"/>
      <c r="C333" s="230"/>
      <c r="D333" s="231" t="s">
        <v>138</v>
      </c>
      <c r="E333" s="232" t="s">
        <v>1</v>
      </c>
      <c r="F333" s="233" t="s">
        <v>86</v>
      </c>
      <c r="G333" s="230"/>
      <c r="H333" s="234">
        <v>2</v>
      </c>
      <c r="I333" s="235"/>
      <c r="J333" s="230"/>
      <c r="K333" s="230"/>
      <c r="L333" s="236"/>
      <c r="M333" s="237"/>
      <c r="N333" s="238"/>
      <c r="O333" s="238"/>
      <c r="P333" s="238"/>
      <c r="Q333" s="238"/>
      <c r="R333" s="238"/>
      <c r="S333" s="238"/>
      <c r="T333" s="239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0" t="s">
        <v>138</v>
      </c>
      <c r="AU333" s="240" t="s">
        <v>86</v>
      </c>
      <c r="AV333" s="13" t="s">
        <v>86</v>
      </c>
      <c r="AW333" s="13" t="s">
        <v>32</v>
      </c>
      <c r="AX333" s="13" t="s">
        <v>84</v>
      </c>
      <c r="AY333" s="240" t="s">
        <v>130</v>
      </c>
    </row>
    <row r="334" s="12" customFormat="1" ht="22.8" customHeight="1">
      <c r="A334" s="12"/>
      <c r="B334" s="199"/>
      <c r="C334" s="200"/>
      <c r="D334" s="201" t="s">
        <v>75</v>
      </c>
      <c r="E334" s="213" t="s">
        <v>173</v>
      </c>
      <c r="F334" s="213" t="s">
        <v>493</v>
      </c>
      <c r="G334" s="200"/>
      <c r="H334" s="200"/>
      <c r="I334" s="203"/>
      <c r="J334" s="214">
        <f>BK334</f>
        <v>0</v>
      </c>
      <c r="K334" s="200"/>
      <c r="L334" s="205"/>
      <c r="M334" s="206"/>
      <c r="N334" s="207"/>
      <c r="O334" s="207"/>
      <c r="P334" s="208">
        <f>SUM(P335:P370)</f>
        <v>0</v>
      </c>
      <c r="Q334" s="207"/>
      <c r="R334" s="208">
        <f>SUM(R335:R370)</f>
        <v>63.65709408</v>
      </c>
      <c r="S334" s="207"/>
      <c r="T334" s="209">
        <f>SUM(T335:T370)</f>
        <v>81.117755000000002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10" t="s">
        <v>84</v>
      </c>
      <c r="AT334" s="211" t="s">
        <v>75</v>
      </c>
      <c r="AU334" s="211" t="s">
        <v>84</v>
      </c>
      <c r="AY334" s="210" t="s">
        <v>130</v>
      </c>
      <c r="BK334" s="212">
        <f>SUM(BK335:BK370)</f>
        <v>0</v>
      </c>
    </row>
    <row r="335" s="2" customFormat="1" ht="24.15" customHeight="1">
      <c r="A335" s="38"/>
      <c r="B335" s="39"/>
      <c r="C335" s="215" t="s">
        <v>494</v>
      </c>
      <c r="D335" s="215" t="s">
        <v>132</v>
      </c>
      <c r="E335" s="216" t="s">
        <v>495</v>
      </c>
      <c r="F335" s="217" t="s">
        <v>496</v>
      </c>
      <c r="G335" s="218" t="s">
        <v>364</v>
      </c>
      <c r="H335" s="219">
        <v>4</v>
      </c>
      <c r="I335" s="220"/>
      <c r="J335" s="221">
        <f>ROUND(I335*H335,2)</f>
        <v>0</v>
      </c>
      <c r="K335" s="222"/>
      <c r="L335" s="44"/>
      <c r="M335" s="223" t="s">
        <v>1</v>
      </c>
      <c r="N335" s="224" t="s">
        <v>41</v>
      </c>
      <c r="O335" s="91"/>
      <c r="P335" s="225">
        <f>O335*H335</f>
        <v>0</v>
      </c>
      <c r="Q335" s="225">
        <v>0</v>
      </c>
      <c r="R335" s="225">
        <f>Q335*H335</f>
        <v>0</v>
      </c>
      <c r="S335" s="225">
        <v>0.20000000000000001</v>
      </c>
      <c r="T335" s="226">
        <f>S335*H335</f>
        <v>0.80000000000000004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27" t="s">
        <v>136</v>
      </c>
      <c r="AT335" s="227" t="s">
        <v>132</v>
      </c>
      <c r="AU335" s="227" t="s">
        <v>86</v>
      </c>
      <c r="AY335" s="17" t="s">
        <v>130</v>
      </c>
      <c r="BE335" s="228">
        <f>IF(N335="základní",J335,0)</f>
        <v>0</v>
      </c>
      <c r="BF335" s="228">
        <f>IF(N335="snížená",J335,0)</f>
        <v>0</v>
      </c>
      <c r="BG335" s="228">
        <f>IF(N335="zákl. přenesená",J335,0)</f>
        <v>0</v>
      </c>
      <c r="BH335" s="228">
        <f>IF(N335="sníž. přenesená",J335,0)</f>
        <v>0</v>
      </c>
      <c r="BI335" s="228">
        <f>IF(N335="nulová",J335,0)</f>
        <v>0</v>
      </c>
      <c r="BJ335" s="17" t="s">
        <v>84</v>
      </c>
      <c r="BK335" s="228">
        <f>ROUND(I335*H335,2)</f>
        <v>0</v>
      </c>
      <c r="BL335" s="17" t="s">
        <v>136</v>
      </c>
      <c r="BM335" s="227" t="s">
        <v>497</v>
      </c>
    </row>
    <row r="336" s="2" customFormat="1" ht="16.5" customHeight="1">
      <c r="A336" s="38"/>
      <c r="B336" s="39"/>
      <c r="C336" s="215" t="s">
        <v>498</v>
      </c>
      <c r="D336" s="215" t="s">
        <v>132</v>
      </c>
      <c r="E336" s="216" t="s">
        <v>499</v>
      </c>
      <c r="F336" s="217" t="s">
        <v>500</v>
      </c>
      <c r="G336" s="218" t="s">
        <v>364</v>
      </c>
      <c r="H336" s="219">
        <v>2</v>
      </c>
      <c r="I336" s="220"/>
      <c r="J336" s="221">
        <f>ROUND(I336*H336,2)</f>
        <v>0</v>
      </c>
      <c r="K336" s="222"/>
      <c r="L336" s="44"/>
      <c r="M336" s="223" t="s">
        <v>1</v>
      </c>
      <c r="N336" s="224" t="s">
        <v>41</v>
      </c>
      <c r="O336" s="91"/>
      <c r="P336" s="225">
        <f>O336*H336</f>
        <v>0</v>
      </c>
      <c r="Q336" s="225">
        <v>0</v>
      </c>
      <c r="R336" s="225">
        <f>Q336*H336</f>
        <v>0</v>
      </c>
      <c r="S336" s="225">
        <v>0.10000000000000001</v>
      </c>
      <c r="T336" s="226">
        <f>S336*H336</f>
        <v>0.20000000000000001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7" t="s">
        <v>136</v>
      </c>
      <c r="AT336" s="227" t="s">
        <v>132</v>
      </c>
      <c r="AU336" s="227" t="s">
        <v>86</v>
      </c>
      <c r="AY336" s="17" t="s">
        <v>130</v>
      </c>
      <c r="BE336" s="228">
        <f>IF(N336="základní",J336,0)</f>
        <v>0</v>
      </c>
      <c r="BF336" s="228">
        <f>IF(N336="snížená",J336,0)</f>
        <v>0</v>
      </c>
      <c r="BG336" s="228">
        <f>IF(N336="zákl. přenesená",J336,0)</f>
        <v>0</v>
      </c>
      <c r="BH336" s="228">
        <f>IF(N336="sníž. přenesená",J336,0)</f>
        <v>0</v>
      </c>
      <c r="BI336" s="228">
        <f>IF(N336="nulová",J336,0)</f>
        <v>0</v>
      </c>
      <c r="BJ336" s="17" t="s">
        <v>84</v>
      </c>
      <c r="BK336" s="228">
        <f>ROUND(I336*H336,2)</f>
        <v>0</v>
      </c>
      <c r="BL336" s="17" t="s">
        <v>136</v>
      </c>
      <c r="BM336" s="227" t="s">
        <v>501</v>
      </c>
    </row>
    <row r="337" s="2" customFormat="1" ht="24.15" customHeight="1">
      <c r="A337" s="38"/>
      <c r="B337" s="39"/>
      <c r="C337" s="215" t="s">
        <v>502</v>
      </c>
      <c r="D337" s="215" t="s">
        <v>132</v>
      </c>
      <c r="E337" s="216" t="s">
        <v>503</v>
      </c>
      <c r="F337" s="217" t="s">
        <v>504</v>
      </c>
      <c r="G337" s="218" t="s">
        <v>189</v>
      </c>
      <c r="H337" s="219">
        <v>193.80000000000001</v>
      </c>
      <c r="I337" s="220"/>
      <c r="J337" s="221">
        <f>ROUND(I337*H337,2)</f>
        <v>0</v>
      </c>
      <c r="K337" s="222"/>
      <c r="L337" s="44"/>
      <c r="M337" s="223" t="s">
        <v>1</v>
      </c>
      <c r="N337" s="224" t="s">
        <v>41</v>
      </c>
      <c r="O337" s="91"/>
      <c r="P337" s="225">
        <f>O337*H337</f>
        <v>0</v>
      </c>
      <c r="Q337" s="225">
        <v>0.10095</v>
      </c>
      <c r="R337" s="225">
        <f>Q337*H337</f>
        <v>19.564109999999999</v>
      </c>
      <c r="S337" s="225">
        <v>0</v>
      </c>
      <c r="T337" s="22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7" t="s">
        <v>136</v>
      </c>
      <c r="AT337" s="227" t="s">
        <v>132</v>
      </c>
      <c r="AU337" s="227" t="s">
        <v>86</v>
      </c>
      <c r="AY337" s="17" t="s">
        <v>130</v>
      </c>
      <c r="BE337" s="228">
        <f>IF(N337="základní",J337,0)</f>
        <v>0</v>
      </c>
      <c r="BF337" s="228">
        <f>IF(N337="snížená",J337,0)</f>
        <v>0</v>
      </c>
      <c r="BG337" s="228">
        <f>IF(N337="zákl. přenesená",J337,0)</f>
        <v>0</v>
      </c>
      <c r="BH337" s="228">
        <f>IF(N337="sníž. přenesená",J337,0)</f>
        <v>0</v>
      </c>
      <c r="BI337" s="228">
        <f>IF(N337="nulová",J337,0)</f>
        <v>0</v>
      </c>
      <c r="BJ337" s="17" t="s">
        <v>84</v>
      </c>
      <c r="BK337" s="228">
        <f>ROUND(I337*H337,2)</f>
        <v>0</v>
      </c>
      <c r="BL337" s="17" t="s">
        <v>136</v>
      </c>
      <c r="BM337" s="227" t="s">
        <v>505</v>
      </c>
    </row>
    <row r="338" s="13" customFormat="1">
      <c r="A338" s="13"/>
      <c r="B338" s="229"/>
      <c r="C338" s="230"/>
      <c r="D338" s="231" t="s">
        <v>138</v>
      </c>
      <c r="E338" s="232" t="s">
        <v>1</v>
      </c>
      <c r="F338" s="233" t="s">
        <v>506</v>
      </c>
      <c r="G338" s="230"/>
      <c r="H338" s="234">
        <v>193.80000000000001</v>
      </c>
      <c r="I338" s="235"/>
      <c r="J338" s="230"/>
      <c r="K338" s="230"/>
      <c r="L338" s="236"/>
      <c r="M338" s="237"/>
      <c r="N338" s="238"/>
      <c r="O338" s="238"/>
      <c r="P338" s="238"/>
      <c r="Q338" s="238"/>
      <c r="R338" s="238"/>
      <c r="S338" s="238"/>
      <c r="T338" s="239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0" t="s">
        <v>138</v>
      </c>
      <c r="AU338" s="240" t="s">
        <v>86</v>
      </c>
      <c r="AV338" s="13" t="s">
        <v>86</v>
      </c>
      <c r="AW338" s="13" t="s">
        <v>32</v>
      </c>
      <c r="AX338" s="13" t="s">
        <v>84</v>
      </c>
      <c r="AY338" s="240" t="s">
        <v>130</v>
      </c>
    </row>
    <row r="339" s="2" customFormat="1" ht="16.5" customHeight="1">
      <c r="A339" s="38"/>
      <c r="B339" s="39"/>
      <c r="C339" s="262" t="s">
        <v>507</v>
      </c>
      <c r="D339" s="262" t="s">
        <v>287</v>
      </c>
      <c r="E339" s="263" t="s">
        <v>508</v>
      </c>
      <c r="F339" s="264" t="s">
        <v>509</v>
      </c>
      <c r="G339" s="265" t="s">
        <v>189</v>
      </c>
      <c r="H339" s="266">
        <v>195.738</v>
      </c>
      <c r="I339" s="267"/>
      <c r="J339" s="268">
        <f>ROUND(I339*H339,2)</f>
        <v>0</v>
      </c>
      <c r="K339" s="269"/>
      <c r="L339" s="270"/>
      <c r="M339" s="271" t="s">
        <v>1</v>
      </c>
      <c r="N339" s="272" t="s">
        <v>41</v>
      </c>
      <c r="O339" s="91"/>
      <c r="P339" s="225">
        <f>O339*H339</f>
        <v>0</v>
      </c>
      <c r="Q339" s="225">
        <v>0.024</v>
      </c>
      <c r="R339" s="225">
        <f>Q339*H339</f>
        <v>4.6977120000000001</v>
      </c>
      <c r="S339" s="225">
        <v>0</v>
      </c>
      <c r="T339" s="22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7" t="s">
        <v>168</v>
      </c>
      <c r="AT339" s="227" t="s">
        <v>287</v>
      </c>
      <c r="AU339" s="227" t="s">
        <v>86</v>
      </c>
      <c r="AY339" s="17" t="s">
        <v>130</v>
      </c>
      <c r="BE339" s="228">
        <f>IF(N339="základní",J339,0)</f>
        <v>0</v>
      </c>
      <c r="BF339" s="228">
        <f>IF(N339="snížená",J339,0)</f>
        <v>0</v>
      </c>
      <c r="BG339" s="228">
        <f>IF(N339="zákl. přenesená",J339,0)</f>
        <v>0</v>
      </c>
      <c r="BH339" s="228">
        <f>IF(N339="sníž. přenesená",J339,0)</f>
        <v>0</v>
      </c>
      <c r="BI339" s="228">
        <f>IF(N339="nulová",J339,0)</f>
        <v>0</v>
      </c>
      <c r="BJ339" s="17" t="s">
        <v>84</v>
      </c>
      <c r="BK339" s="228">
        <f>ROUND(I339*H339,2)</f>
        <v>0</v>
      </c>
      <c r="BL339" s="17" t="s">
        <v>136</v>
      </c>
      <c r="BM339" s="227" t="s">
        <v>510</v>
      </c>
    </row>
    <row r="340" s="13" customFormat="1">
      <c r="A340" s="13"/>
      <c r="B340" s="229"/>
      <c r="C340" s="230"/>
      <c r="D340" s="231" t="s">
        <v>138</v>
      </c>
      <c r="E340" s="232" t="s">
        <v>1</v>
      </c>
      <c r="F340" s="233" t="s">
        <v>506</v>
      </c>
      <c r="G340" s="230"/>
      <c r="H340" s="234">
        <v>193.80000000000001</v>
      </c>
      <c r="I340" s="235"/>
      <c r="J340" s="230"/>
      <c r="K340" s="230"/>
      <c r="L340" s="236"/>
      <c r="M340" s="237"/>
      <c r="N340" s="238"/>
      <c r="O340" s="238"/>
      <c r="P340" s="238"/>
      <c r="Q340" s="238"/>
      <c r="R340" s="238"/>
      <c r="S340" s="238"/>
      <c r="T340" s="23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0" t="s">
        <v>138</v>
      </c>
      <c r="AU340" s="240" t="s">
        <v>86</v>
      </c>
      <c r="AV340" s="13" t="s">
        <v>86</v>
      </c>
      <c r="AW340" s="13" t="s">
        <v>32</v>
      </c>
      <c r="AX340" s="13" t="s">
        <v>84</v>
      </c>
      <c r="AY340" s="240" t="s">
        <v>130</v>
      </c>
    </row>
    <row r="341" s="13" customFormat="1">
      <c r="A341" s="13"/>
      <c r="B341" s="229"/>
      <c r="C341" s="230"/>
      <c r="D341" s="231" t="s">
        <v>138</v>
      </c>
      <c r="E341" s="230"/>
      <c r="F341" s="233" t="s">
        <v>511</v>
      </c>
      <c r="G341" s="230"/>
      <c r="H341" s="234">
        <v>195.738</v>
      </c>
      <c r="I341" s="235"/>
      <c r="J341" s="230"/>
      <c r="K341" s="230"/>
      <c r="L341" s="236"/>
      <c r="M341" s="237"/>
      <c r="N341" s="238"/>
      <c r="O341" s="238"/>
      <c r="P341" s="238"/>
      <c r="Q341" s="238"/>
      <c r="R341" s="238"/>
      <c r="S341" s="238"/>
      <c r="T341" s="239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0" t="s">
        <v>138</v>
      </c>
      <c r="AU341" s="240" t="s">
        <v>86</v>
      </c>
      <c r="AV341" s="13" t="s">
        <v>86</v>
      </c>
      <c r="AW341" s="13" t="s">
        <v>4</v>
      </c>
      <c r="AX341" s="13" t="s">
        <v>84</v>
      </c>
      <c r="AY341" s="240" t="s">
        <v>130</v>
      </c>
    </row>
    <row r="342" s="2" customFormat="1" ht="16.5" customHeight="1">
      <c r="A342" s="38"/>
      <c r="B342" s="39"/>
      <c r="C342" s="215" t="s">
        <v>512</v>
      </c>
      <c r="D342" s="215" t="s">
        <v>132</v>
      </c>
      <c r="E342" s="216" t="s">
        <v>513</v>
      </c>
      <c r="F342" s="217" t="s">
        <v>514</v>
      </c>
      <c r="G342" s="218" t="s">
        <v>202</v>
      </c>
      <c r="H342" s="219">
        <v>17.442</v>
      </c>
      <c r="I342" s="220"/>
      <c r="J342" s="221">
        <f>ROUND(I342*H342,2)</f>
        <v>0</v>
      </c>
      <c r="K342" s="222"/>
      <c r="L342" s="44"/>
      <c r="M342" s="223" t="s">
        <v>1</v>
      </c>
      <c r="N342" s="224" t="s">
        <v>41</v>
      </c>
      <c r="O342" s="91"/>
      <c r="P342" s="225">
        <f>O342*H342</f>
        <v>0</v>
      </c>
      <c r="Q342" s="225">
        <v>2.2563399999999998</v>
      </c>
      <c r="R342" s="225">
        <f>Q342*H342</f>
        <v>39.355082279999998</v>
      </c>
      <c r="S342" s="225">
        <v>0</v>
      </c>
      <c r="T342" s="226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7" t="s">
        <v>136</v>
      </c>
      <c r="AT342" s="227" t="s">
        <v>132</v>
      </c>
      <c r="AU342" s="227" t="s">
        <v>86</v>
      </c>
      <c r="AY342" s="17" t="s">
        <v>130</v>
      </c>
      <c r="BE342" s="228">
        <f>IF(N342="základní",J342,0)</f>
        <v>0</v>
      </c>
      <c r="BF342" s="228">
        <f>IF(N342="snížená",J342,0)</f>
        <v>0</v>
      </c>
      <c r="BG342" s="228">
        <f>IF(N342="zákl. přenesená",J342,0)</f>
        <v>0</v>
      </c>
      <c r="BH342" s="228">
        <f>IF(N342="sníž. přenesená",J342,0)</f>
        <v>0</v>
      </c>
      <c r="BI342" s="228">
        <f>IF(N342="nulová",J342,0)</f>
        <v>0</v>
      </c>
      <c r="BJ342" s="17" t="s">
        <v>84</v>
      </c>
      <c r="BK342" s="228">
        <f>ROUND(I342*H342,2)</f>
        <v>0</v>
      </c>
      <c r="BL342" s="17" t="s">
        <v>136</v>
      </c>
      <c r="BM342" s="227" t="s">
        <v>515</v>
      </c>
    </row>
    <row r="343" s="13" customFormat="1">
      <c r="A343" s="13"/>
      <c r="B343" s="229"/>
      <c r="C343" s="230"/>
      <c r="D343" s="231" t="s">
        <v>138</v>
      </c>
      <c r="E343" s="232" t="s">
        <v>1</v>
      </c>
      <c r="F343" s="233" t="s">
        <v>516</v>
      </c>
      <c r="G343" s="230"/>
      <c r="H343" s="234">
        <v>17.442</v>
      </c>
      <c r="I343" s="235"/>
      <c r="J343" s="230"/>
      <c r="K343" s="230"/>
      <c r="L343" s="236"/>
      <c r="M343" s="237"/>
      <c r="N343" s="238"/>
      <c r="O343" s="238"/>
      <c r="P343" s="238"/>
      <c r="Q343" s="238"/>
      <c r="R343" s="238"/>
      <c r="S343" s="238"/>
      <c r="T343" s="239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0" t="s">
        <v>138</v>
      </c>
      <c r="AU343" s="240" t="s">
        <v>86</v>
      </c>
      <c r="AV343" s="13" t="s">
        <v>86</v>
      </c>
      <c r="AW343" s="13" t="s">
        <v>32</v>
      </c>
      <c r="AX343" s="13" t="s">
        <v>84</v>
      </c>
      <c r="AY343" s="240" t="s">
        <v>130</v>
      </c>
    </row>
    <row r="344" s="2" customFormat="1" ht="37.8" customHeight="1">
      <c r="A344" s="38"/>
      <c r="B344" s="39"/>
      <c r="C344" s="215" t="s">
        <v>517</v>
      </c>
      <c r="D344" s="215" t="s">
        <v>132</v>
      </c>
      <c r="E344" s="216" t="s">
        <v>518</v>
      </c>
      <c r="F344" s="217" t="s">
        <v>519</v>
      </c>
      <c r="G344" s="218" t="s">
        <v>135</v>
      </c>
      <c r="H344" s="219">
        <v>143.02000000000001</v>
      </c>
      <c r="I344" s="220"/>
      <c r="J344" s="221">
        <f>ROUND(I344*H344,2)</f>
        <v>0</v>
      </c>
      <c r="K344" s="222"/>
      <c r="L344" s="44"/>
      <c r="M344" s="223" t="s">
        <v>1</v>
      </c>
      <c r="N344" s="224" t="s">
        <v>41</v>
      </c>
      <c r="O344" s="91"/>
      <c r="P344" s="225">
        <f>O344*H344</f>
        <v>0</v>
      </c>
      <c r="Q344" s="225">
        <v>0.00021000000000000001</v>
      </c>
      <c r="R344" s="225">
        <f>Q344*H344</f>
        <v>0.030034200000000004</v>
      </c>
      <c r="S344" s="225">
        <v>0</v>
      </c>
      <c r="T344" s="226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7" t="s">
        <v>136</v>
      </c>
      <c r="AT344" s="227" t="s">
        <v>132</v>
      </c>
      <c r="AU344" s="227" t="s">
        <v>86</v>
      </c>
      <c r="AY344" s="17" t="s">
        <v>130</v>
      </c>
      <c r="BE344" s="228">
        <f>IF(N344="základní",J344,0)</f>
        <v>0</v>
      </c>
      <c r="BF344" s="228">
        <f>IF(N344="snížená",J344,0)</f>
        <v>0</v>
      </c>
      <c r="BG344" s="228">
        <f>IF(N344="zákl. přenesená",J344,0)</f>
        <v>0</v>
      </c>
      <c r="BH344" s="228">
        <f>IF(N344="sníž. přenesená",J344,0)</f>
        <v>0</v>
      </c>
      <c r="BI344" s="228">
        <f>IF(N344="nulová",J344,0)</f>
        <v>0</v>
      </c>
      <c r="BJ344" s="17" t="s">
        <v>84</v>
      </c>
      <c r="BK344" s="228">
        <f>ROUND(I344*H344,2)</f>
        <v>0</v>
      </c>
      <c r="BL344" s="17" t="s">
        <v>136</v>
      </c>
      <c r="BM344" s="227" t="s">
        <v>520</v>
      </c>
    </row>
    <row r="345" s="13" customFormat="1">
      <c r="A345" s="13"/>
      <c r="B345" s="229"/>
      <c r="C345" s="230"/>
      <c r="D345" s="231" t="s">
        <v>138</v>
      </c>
      <c r="E345" s="232" t="s">
        <v>1</v>
      </c>
      <c r="F345" s="233" t="s">
        <v>521</v>
      </c>
      <c r="G345" s="230"/>
      <c r="H345" s="234">
        <v>59.420000000000002</v>
      </c>
      <c r="I345" s="235"/>
      <c r="J345" s="230"/>
      <c r="K345" s="230"/>
      <c r="L345" s="236"/>
      <c r="M345" s="237"/>
      <c r="N345" s="238"/>
      <c r="O345" s="238"/>
      <c r="P345" s="238"/>
      <c r="Q345" s="238"/>
      <c r="R345" s="238"/>
      <c r="S345" s="238"/>
      <c r="T345" s="23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0" t="s">
        <v>138</v>
      </c>
      <c r="AU345" s="240" t="s">
        <v>86</v>
      </c>
      <c r="AV345" s="13" t="s">
        <v>86</v>
      </c>
      <c r="AW345" s="13" t="s">
        <v>32</v>
      </c>
      <c r="AX345" s="13" t="s">
        <v>76</v>
      </c>
      <c r="AY345" s="240" t="s">
        <v>130</v>
      </c>
    </row>
    <row r="346" s="13" customFormat="1">
      <c r="A346" s="13"/>
      <c r="B346" s="229"/>
      <c r="C346" s="230"/>
      <c r="D346" s="231" t="s">
        <v>138</v>
      </c>
      <c r="E346" s="232" t="s">
        <v>1</v>
      </c>
      <c r="F346" s="233" t="s">
        <v>522</v>
      </c>
      <c r="G346" s="230"/>
      <c r="H346" s="234">
        <v>59.420000000000002</v>
      </c>
      <c r="I346" s="235"/>
      <c r="J346" s="230"/>
      <c r="K346" s="230"/>
      <c r="L346" s="236"/>
      <c r="M346" s="237"/>
      <c r="N346" s="238"/>
      <c r="O346" s="238"/>
      <c r="P346" s="238"/>
      <c r="Q346" s="238"/>
      <c r="R346" s="238"/>
      <c r="S346" s="238"/>
      <c r="T346" s="239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0" t="s">
        <v>138</v>
      </c>
      <c r="AU346" s="240" t="s">
        <v>86</v>
      </c>
      <c r="AV346" s="13" t="s">
        <v>86</v>
      </c>
      <c r="AW346" s="13" t="s">
        <v>32</v>
      </c>
      <c r="AX346" s="13" t="s">
        <v>76</v>
      </c>
      <c r="AY346" s="240" t="s">
        <v>130</v>
      </c>
    </row>
    <row r="347" s="13" customFormat="1">
      <c r="A347" s="13"/>
      <c r="B347" s="229"/>
      <c r="C347" s="230"/>
      <c r="D347" s="231" t="s">
        <v>138</v>
      </c>
      <c r="E347" s="232" t="s">
        <v>1</v>
      </c>
      <c r="F347" s="233" t="s">
        <v>523</v>
      </c>
      <c r="G347" s="230"/>
      <c r="H347" s="234">
        <v>24.18</v>
      </c>
      <c r="I347" s="235"/>
      <c r="J347" s="230"/>
      <c r="K347" s="230"/>
      <c r="L347" s="236"/>
      <c r="M347" s="237"/>
      <c r="N347" s="238"/>
      <c r="O347" s="238"/>
      <c r="P347" s="238"/>
      <c r="Q347" s="238"/>
      <c r="R347" s="238"/>
      <c r="S347" s="238"/>
      <c r="T347" s="239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0" t="s">
        <v>138</v>
      </c>
      <c r="AU347" s="240" t="s">
        <v>86</v>
      </c>
      <c r="AV347" s="13" t="s">
        <v>86</v>
      </c>
      <c r="AW347" s="13" t="s">
        <v>32</v>
      </c>
      <c r="AX347" s="13" t="s">
        <v>76</v>
      </c>
      <c r="AY347" s="240" t="s">
        <v>130</v>
      </c>
    </row>
    <row r="348" s="14" customFormat="1">
      <c r="A348" s="14"/>
      <c r="B348" s="241"/>
      <c r="C348" s="242"/>
      <c r="D348" s="231" t="s">
        <v>138</v>
      </c>
      <c r="E348" s="243" t="s">
        <v>1</v>
      </c>
      <c r="F348" s="244" t="s">
        <v>198</v>
      </c>
      <c r="G348" s="242"/>
      <c r="H348" s="245">
        <v>143.02000000000001</v>
      </c>
      <c r="I348" s="246"/>
      <c r="J348" s="242"/>
      <c r="K348" s="242"/>
      <c r="L348" s="247"/>
      <c r="M348" s="248"/>
      <c r="N348" s="249"/>
      <c r="O348" s="249"/>
      <c r="P348" s="249"/>
      <c r="Q348" s="249"/>
      <c r="R348" s="249"/>
      <c r="S348" s="249"/>
      <c r="T348" s="250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1" t="s">
        <v>138</v>
      </c>
      <c r="AU348" s="251" t="s">
        <v>86</v>
      </c>
      <c r="AV348" s="14" t="s">
        <v>136</v>
      </c>
      <c r="AW348" s="14" t="s">
        <v>32</v>
      </c>
      <c r="AX348" s="14" t="s">
        <v>84</v>
      </c>
      <c r="AY348" s="251" t="s">
        <v>130</v>
      </c>
    </row>
    <row r="349" s="2" customFormat="1" ht="37.8" customHeight="1">
      <c r="A349" s="38"/>
      <c r="B349" s="39"/>
      <c r="C349" s="215" t="s">
        <v>524</v>
      </c>
      <c r="D349" s="215" t="s">
        <v>132</v>
      </c>
      <c r="E349" s="216" t="s">
        <v>525</v>
      </c>
      <c r="F349" s="217" t="s">
        <v>526</v>
      </c>
      <c r="G349" s="218" t="s">
        <v>135</v>
      </c>
      <c r="H349" s="219">
        <v>48.359999999999999</v>
      </c>
      <c r="I349" s="220"/>
      <c r="J349" s="221">
        <f>ROUND(I349*H349,2)</f>
        <v>0</v>
      </c>
      <c r="K349" s="222"/>
      <c r="L349" s="44"/>
      <c r="M349" s="223" t="s">
        <v>1</v>
      </c>
      <c r="N349" s="224" t="s">
        <v>41</v>
      </c>
      <c r="O349" s="91"/>
      <c r="P349" s="225">
        <f>O349*H349</f>
        <v>0</v>
      </c>
      <c r="Q349" s="225">
        <v>0.00021000000000000001</v>
      </c>
      <c r="R349" s="225">
        <f>Q349*H349</f>
        <v>0.010155600000000001</v>
      </c>
      <c r="S349" s="225">
        <v>0</v>
      </c>
      <c r="T349" s="22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7" t="s">
        <v>136</v>
      </c>
      <c r="AT349" s="227" t="s">
        <v>132</v>
      </c>
      <c r="AU349" s="227" t="s">
        <v>86</v>
      </c>
      <c r="AY349" s="17" t="s">
        <v>130</v>
      </c>
      <c r="BE349" s="228">
        <f>IF(N349="základní",J349,0)</f>
        <v>0</v>
      </c>
      <c r="BF349" s="228">
        <f>IF(N349="snížená",J349,0)</f>
        <v>0</v>
      </c>
      <c r="BG349" s="228">
        <f>IF(N349="zákl. přenesená",J349,0)</f>
        <v>0</v>
      </c>
      <c r="BH349" s="228">
        <f>IF(N349="sníž. přenesená",J349,0)</f>
        <v>0</v>
      </c>
      <c r="BI349" s="228">
        <f>IF(N349="nulová",J349,0)</f>
        <v>0</v>
      </c>
      <c r="BJ349" s="17" t="s">
        <v>84</v>
      </c>
      <c r="BK349" s="228">
        <f>ROUND(I349*H349,2)</f>
        <v>0</v>
      </c>
      <c r="BL349" s="17" t="s">
        <v>136</v>
      </c>
      <c r="BM349" s="227" t="s">
        <v>527</v>
      </c>
    </row>
    <row r="350" s="13" customFormat="1">
      <c r="A350" s="13"/>
      <c r="B350" s="229"/>
      <c r="C350" s="230"/>
      <c r="D350" s="231" t="s">
        <v>138</v>
      </c>
      <c r="E350" s="232" t="s">
        <v>1</v>
      </c>
      <c r="F350" s="233" t="s">
        <v>528</v>
      </c>
      <c r="G350" s="230"/>
      <c r="H350" s="234">
        <v>24.18</v>
      </c>
      <c r="I350" s="235"/>
      <c r="J350" s="230"/>
      <c r="K350" s="230"/>
      <c r="L350" s="236"/>
      <c r="M350" s="237"/>
      <c r="N350" s="238"/>
      <c r="O350" s="238"/>
      <c r="P350" s="238"/>
      <c r="Q350" s="238"/>
      <c r="R350" s="238"/>
      <c r="S350" s="238"/>
      <c r="T350" s="239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0" t="s">
        <v>138</v>
      </c>
      <c r="AU350" s="240" t="s">
        <v>86</v>
      </c>
      <c r="AV350" s="13" t="s">
        <v>86</v>
      </c>
      <c r="AW350" s="13" t="s">
        <v>32</v>
      </c>
      <c r="AX350" s="13" t="s">
        <v>76</v>
      </c>
      <c r="AY350" s="240" t="s">
        <v>130</v>
      </c>
    </row>
    <row r="351" s="13" customFormat="1">
      <c r="A351" s="13"/>
      <c r="B351" s="229"/>
      <c r="C351" s="230"/>
      <c r="D351" s="231" t="s">
        <v>138</v>
      </c>
      <c r="E351" s="232" t="s">
        <v>1</v>
      </c>
      <c r="F351" s="233" t="s">
        <v>529</v>
      </c>
      <c r="G351" s="230"/>
      <c r="H351" s="234">
        <v>24.18</v>
      </c>
      <c r="I351" s="235"/>
      <c r="J351" s="230"/>
      <c r="K351" s="230"/>
      <c r="L351" s="236"/>
      <c r="M351" s="237"/>
      <c r="N351" s="238"/>
      <c r="O351" s="238"/>
      <c r="P351" s="238"/>
      <c r="Q351" s="238"/>
      <c r="R351" s="238"/>
      <c r="S351" s="238"/>
      <c r="T351" s="239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0" t="s">
        <v>138</v>
      </c>
      <c r="AU351" s="240" t="s">
        <v>86</v>
      </c>
      <c r="AV351" s="13" t="s">
        <v>86</v>
      </c>
      <c r="AW351" s="13" t="s">
        <v>32</v>
      </c>
      <c r="AX351" s="13" t="s">
        <v>76</v>
      </c>
      <c r="AY351" s="240" t="s">
        <v>130</v>
      </c>
    </row>
    <row r="352" s="14" customFormat="1">
      <c r="A352" s="14"/>
      <c r="B352" s="241"/>
      <c r="C352" s="242"/>
      <c r="D352" s="231" t="s">
        <v>138</v>
      </c>
      <c r="E352" s="243" t="s">
        <v>1</v>
      </c>
      <c r="F352" s="244" t="s">
        <v>198</v>
      </c>
      <c r="G352" s="242"/>
      <c r="H352" s="245">
        <v>48.359999999999999</v>
      </c>
      <c r="I352" s="246"/>
      <c r="J352" s="242"/>
      <c r="K352" s="242"/>
      <c r="L352" s="247"/>
      <c r="M352" s="248"/>
      <c r="N352" s="249"/>
      <c r="O352" s="249"/>
      <c r="P352" s="249"/>
      <c r="Q352" s="249"/>
      <c r="R352" s="249"/>
      <c r="S352" s="249"/>
      <c r="T352" s="250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1" t="s">
        <v>138</v>
      </c>
      <c r="AU352" s="251" t="s">
        <v>86</v>
      </c>
      <c r="AV352" s="14" t="s">
        <v>136</v>
      </c>
      <c r="AW352" s="14" t="s">
        <v>32</v>
      </c>
      <c r="AX352" s="14" t="s">
        <v>84</v>
      </c>
      <c r="AY352" s="251" t="s">
        <v>130</v>
      </c>
    </row>
    <row r="353" s="2" customFormat="1" ht="16.5" customHeight="1">
      <c r="A353" s="38"/>
      <c r="B353" s="39"/>
      <c r="C353" s="215" t="s">
        <v>530</v>
      </c>
      <c r="D353" s="215" t="s">
        <v>132</v>
      </c>
      <c r="E353" s="216" t="s">
        <v>531</v>
      </c>
      <c r="F353" s="217" t="s">
        <v>532</v>
      </c>
      <c r="G353" s="218" t="s">
        <v>202</v>
      </c>
      <c r="H353" s="219">
        <v>10.624000000000001</v>
      </c>
      <c r="I353" s="220"/>
      <c r="J353" s="221">
        <f>ROUND(I353*H353,2)</f>
        <v>0</v>
      </c>
      <c r="K353" s="222"/>
      <c r="L353" s="44"/>
      <c r="M353" s="223" t="s">
        <v>1</v>
      </c>
      <c r="N353" s="224" t="s">
        <v>41</v>
      </c>
      <c r="O353" s="91"/>
      <c r="P353" s="225">
        <f>O353*H353</f>
        <v>0</v>
      </c>
      <c r="Q353" s="225">
        <v>0</v>
      </c>
      <c r="R353" s="225">
        <f>Q353*H353</f>
        <v>0</v>
      </c>
      <c r="S353" s="225">
        <v>2</v>
      </c>
      <c r="T353" s="226">
        <f>S353*H353</f>
        <v>21.248000000000001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7" t="s">
        <v>136</v>
      </c>
      <c r="AT353" s="227" t="s">
        <v>132</v>
      </c>
      <c r="AU353" s="227" t="s">
        <v>86</v>
      </c>
      <c r="AY353" s="17" t="s">
        <v>130</v>
      </c>
      <c r="BE353" s="228">
        <f>IF(N353="základní",J353,0)</f>
        <v>0</v>
      </c>
      <c r="BF353" s="228">
        <f>IF(N353="snížená",J353,0)</f>
        <v>0</v>
      </c>
      <c r="BG353" s="228">
        <f>IF(N353="zákl. přenesená",J353,0)</f>
        <v>0</v>
      </c>
      <c r="BH353" s="228">
        <f>IF(N353="sníž. přenesená",J353,0)</f>
        <v>0</v>
      </c>
      <c r="BI353" s="228">
        <f>IF(N353="nulová",J353,0)</f>
        <v>0</v>
      </c>
      <c r="BJ353" s="17" t="s">
        <v>84</v>
      </c>
      <c r="BK353" s="228">
        <f>ROUND(I353*H353,2)</f>
        <v>0</v>
      </c>
      <c r="BL353" s="17" t="s">
        <v>136</v>
      </c>
      <c r="BM353" s="227" t="s">
        <v>533</v>
      </c>
    </row>
    <row r="354" s="13" customFormat="1">
      <c r="A354" s="13"/>
      <c r="B354" s="229"/>
      <c r="C354" s="230"/>
      <c r="D354" s="231" t="s">
        <v>138</v>
      </c>
      <c r="E354" s="232" t="s">
        <v>1</v>
      </c>
      <c r="F354" s="233" t="s">
        <v>534</v>
      </c>
      <c r="G354" s="230"/>
      <c r="H354" s="234">
        <v>10.624000000000001</v>
      </c>
      <c r="I354" s="235"/>
      <c r="J354" s="230"/>
      <c r="K354" s="230"/>
      <c r="L354" s="236"/>
      <c r="M354" s="237"/>
      <c r="N354" s="238"/>
      <c r="O354" s="238"/>
      <c r="P354" s="238"/>
      <c r="Q354" s="238"/>
      <c r="R354" s="238"/>
      <c r="S354" s="238"/>
      <c r="T354" s="239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0" t="s">
        <v>138</v>
      </c>
      <c r="AU354" s="240" t="s">
        <v>86</v>
      </c>
      <c r="AV354" s="13" t="s">
        <v>86</v>
      </c>
      <c r="AW354" s="13" t="s">
        <v>32</v>
      </c>
      <c r="AX354" s="13" t="s">
        <v>84</v>
      </c>
      <c r="AY354" s="240" t="s">
        <v>130</v>
      </c>
    </row>
    <row r="355" s="2" customFormat="1" ht="24.15" customHeight="1">
      <c r="A355" s="38"/>
      <c r="B355" s="39"/>
      <c r="C355" s="215" t="s">
        <v>535</v>
      </c>
      <c r="D355" s="215" t="s">
        <v>132</v>
      </c>
      <c r="E355" s="216" t="s">
        <v>536</v>
      </c>
      <c r="F355" s="217" t="s">
        <v>537</v>
      </c>
      <c r="G355" s="218" t="s">
        <v>189</v>
      </c>
      <c r="H355" s="219">
        <v>187.30000000000001</v>
      </c>
      <c r="I355" s="220"/>
      <c r="J355" s="221">
        <f>ROUND(I355*H355,2)</f>
        <v>0</v>
      </c>
      <c r="K355" s="222"/>
      <c r="L355" s="44"/>
      <c r="M355" s="223" t="s">
        <v>1</v>
      </c>
      <c r="N355" s="224" t="s">
        <v>41</v>
      </c>
      <c r="O355" s="91"/>
      <c r="P355" s="225">
        <f>O355*H355</f>
        <v>0</v>
      </c>
      <c r="Q355" s="225">
        <v>0</v>
      </c>
      <c r="R355" s="225">
        <f>Q355*H355</f>
        <v>0</v>
      </c>
      <c r="S355" s="225">
        <v>0.29999999999999999</v>
      </c>
      <c r="T355" s="226">
        <f>S355*H355</f>
        <v>56.190000000000005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7" t="s">
        <v>136</v>
      </c>
      <c r="AT355" s="227" t="s">
        <v>132</v>
      </c>
      <c r="AU355" s="227" t="s">
        <v>86</v>
      </c>
      <c r="AY355" s="17" t="s">
        <v>130</v>
      </c>
      <c r="BE355" s="228">
        <f>IF(N355="základní",J355,0)</f>
        <v>0</v>
      </c>
      <c r="BF355" s="228">
        <f>IF(N355="snížená",J355,0)</f>
        <v>0</v>
      </c>
      <c r="BG355" s="228">
        <f>IF(N355="zákl. přenesená",J355,0)</f>
        <v>0</v>
      </c>
      <c r="BH355" s="228">
        <f>IF(N355="sníž. přenesená",J355,0)</f>
        <v>0</v>
      </c>
      <c r="BI355" s="228">
        <f>IF(N355="nulová",J355,0)</f>
        <v>0</v>
      </c>
      <c r="BJ355" s="17" t="s">
        <v>84</v>
      </c>
      <c r="BK355" s="228">
        <f>ROUND(I355*H355,2)</f>
        <v>0</v>
      </c>
      <c r="BL355" s="17" t="s">
        <v>136</v>
      </c>
      <c r="BM355" s="227" t="s">
        <v>538</v>
      </c>
    </row>
    <row r="356" s="13" customFormat="1">
      <c r="A356" s="13"/>
      <c r="B356" s="229"/>
      <c r="C356" s="230"/>
      <c r="D356" s="231" t="s">
        <v>138</v>
      </c>
      <c r="E356" s="232" t="s">
        <v>1</v>
      </c>
      <c r="F356" s="233" t="s">
        <v>539</v>
      </c>
      <c r="G356" s="230"/>
      <c r="H356" s="234">
        <v>187.30000000000001</v>
      </c>
      <c r="I356" s="235"/>
      <c r="J356" s="230"/>
      <c r="K356" s="230"/>
      <c r="L356" s="236"/>
      <c r="M356" s="237"/>
      <c r="N356" s="238"/>
      <c r="O356" s="238"/>
      <c r="P356" s="238"/>
      <c r="Q356" s="238"/>
      <c r="R356" s="238"/>
      <c r="S356" s="238"/>
      <c r="T356" s="239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0" t="s">
        <v>138</v>
      </c>
      <c r="AU356" s="240" t="s">
        <v>86</v>
      </c>
      <c r="AV356" s="13" t="s">
        <v>86</v>
      </c>
      <c r="AW356" s="13" t="s">
        <v>32</v>
      </c>
      <c r="AX356" s="13" t="s">
        <v>84</v>
      </c>
      <c r="AY356" s="240" t="s">
        <v>130</v>
      </c>
    </row>
    <row r="357" s="2" customFormat="1" ht="24.15" customHeight="1">
      <c r="A357" s="38"/>
      <c r="B357" s="39"/>
      <c r="C357" s="215" t="s">
        <v>540</v>
      </c>
      <c r="D357" s="215" t="s">
        <v>132</v>
      </c>
      <c r="E357" s="216" t="s">
        <v>541</v>
      </c>
      <c r="F357" s="217" t="s">
        <v>542</v>
      </c>
      <c r="G357" s="218" t="s">
        <v>444</v>
      </c>
      <c r="H357" s="219">
        <v>83</v>
      </c>
      <c r="I357" s="220"/>
      <c r="J357" s="221">
        <f>ROUND(I357*H357,2)</f>
        <v>0</v>
      </c>
      <c r="K357" s="222"/>
      <c r="L357" s="44"/>
      <c r="M357" s="223" t="s">
        <v>1</v>
      </c>
      <c r="N357" s="224" t="s">
        <v>41</v>
      </c>
      <c r="O357" s="91"/>
      <c r="P357" s="225">
        <f>O357*H357</f>
        <v>0</v>
      </c>
      <c r="Q357" s="225">
        <v>0</v>
      </c>
      <c r="R357" s="225">
        <f>Q357*H357</f>
        <v>0</v>
      </c>
      <c r="S357" s="225">
        <v>0.0080000000000000002</v>
      </c>
      <c r="T357" s="226">
        <f>S357*H357</f>
        <v>0.66400000000000003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7" t="s">
        <v>136</v>
      </c>
      <c r="AT357" s="227" t="s">
        <v>132</v>
      </c>
      <c r="AU357" s="227" t="s">
        <v>86</v>
      </c>
      <c r="AY357" s="17" t="s">
        <v>130</v>
      </c>
      <c r="BE357" s="228">
        <f>IF(N357="základní",J357,0)</f>
        <v>0</v>
      </c>
      <c r="BF357" s="228">
        <f>IF(N357="snížená",J357,0)</f>
        <v>0</v>
      </c>
      <c r="BG357" s="228">
        <f>IF(N357="zákl. přenesená",J357,0)</f>
        <v>0</v>
      </c>
      <c r="BH357" s="228">
        <f>IF(N357="sníž. přenesená",J357,0)</f>
        <v>0</v>
      </c>
      <c r="BI357" s="228">
        <f>IF(N357="nulová",J357,0)</f>
        <v>0</v>
      </c>
      <c r="BJ357" s="17" t="s">
        <v>84</v>
      </c>
      <c r="BK357" s="228">
        <f>ROUND(I357*H357,2)</f>
        <v>0</v>
      </c>
      <c r="BL357" s="17" t="s">
        <v>136</v>
      </c>
      <c r="BM357" s="227" t="s">
        <v>543</v>
      </c>
    </row>
    <row r="358" s="13" customFormat="1">
      <c r="A358" s="13"/>
      <c r="B358" s="229"/>
      <c r="C358" s="230"/>
      <c r="D358" s="231" t="s">
        <v>138</v>
      </c>
      <c r="E358" s="232" t="s">
        <v>1</v>
      </c>
      <c r="F358" s="233" t="s">
        <v>544</v>
      </c>
      <c r="G358" s="230"/>
      <c r="H358" s="234">
        <v>45</v>
      </c>
      <c r="I358" s="235"/>
      <c r="J358" s="230"/>
      <c r="K358" s="230"/>
      <c r="L358" s="236"/>
      <c r="M358" s="237"/>
      <c r="N358" s="238"/>
      <c r="O358" s="238"/>
      <c r="P358" s="238"/>
      <c r="Q358" s="238"/>
      <c r="R358" s="238"/>
      <c r="S358" s="238"/>
      <c r="T358" s="239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0" t="s">
        <v>138</v>
      </c>
      <c r="AU358" s="240" t="s">
        <v>86</v>
      </c>
      <c r="AV358" s="13" t="s">
        <v>86</v>
      </c>
      <c r="AW358" s="13" t="s">
        <v>32</v>
      </c>
      <c r="AX358" s="13" t="s">
        <v>76</v>
      </c>
      <c r="AY358" s="240" t="s">
        <v>130</v>
      </c>
    </row>
    <row r="359" s="13" customFormat="1">
      <c r="A359" s="13"/>
      <c r="B359" s="229"/>
      <c r="C359" s="230"/>
      <c r="D359" s="231" t="s">
        <v>138</v>
      </c>
      <c r="E359" s="232" t="s">
        <v>1</v>
      </c>
      <c r="F359" s="233" t="s">
        <v>545</v>
      </c>
      <c r="G359" s="230"/>
      <c r="H359" s="234">
        <v>29</v>
      </c>
      <c r="I359" s="235"/>
      <c r="J359" s="230"/>
      <c r="K359" s="230"/>
      <c r="L359" s="236"/>
      <c r="M359" s="237"/>
      <c r="N359" s="238"/>
      <c r="O359" s="238"/>
      <c r="P359" s="238"/>
      <c r="Q359" s="238"/>
      <c r="R359" s="238"/>
      <c r="S359" s="238"/>
      <c r="T359" s="239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0" t="s">
        <v>138</v>
      </c>
      <c r="AU359" s="240" t="s">
        <v>86</v>
      </c>
      <c r="AV359" s="13" t="s">
        <v>86</v>
      </c>
      <c r="AW359" s="13" t="s">
        <v>32</v>
      </c>
      <c r="AX359" s="13" t="s">
        <v>76</v>
      </c>
      <c r="AY359" s="240" t="s">
        <v>130</v>
      </c>
    </row>
    <row r="360" s="13" customFormat="1">
      <c r="A360" s="13"/>
      <c r="B360" s="229"/>
      <c r="C360" s="230"/>
      <c r="D360" s="231" t="s">
        <v>138</v>
      </c>
      <c r="E360" s="232" t="s">
        <v>1</v>
      </c>
      <c r="F360" s="233" t="s">
        <v>546</v>
      </c>
      <c r="G360" s="230"/>
      <c r="H360" s="234">
        <v>2</v>
      </c>
      <c r="I360" s="235"/>
      <c r="J360" s="230"/>
      <c r="K360" s="230"/>
      <c r="L360" s="236"/>
      <c r="M360" s="237"/>
      <c r="N360" s="238"/>
      <c r="O360" s="238"/>
      <c r="P360" s="238"/>
      <c r="Q360" s="238"/>
      <c r="R360" s="238"/>
      <c r="S360" s="238"/>
      <c r="T360" s="239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0" t="s">
        <v>138</v>
      </c>
      <c r="AU360" s="240" t="s">
        <v>86</v>
      </c>
      <c r="AV360" s="13" t="s">
        <v>86</v>
      </c>
      <c r="AW360" s="13" t="s">
        <v>32</v>
      </c>
      <c r="AX360" s="13" t="s">
        <v>76</v>
      </c>
      <c r="AY360" s="240" t="s">
        <v>130</v>
      </c>
    </row>
    <row r="361" s="13" customFormat="1">
      <c r="A361" s="13"/>
      <c r="B361" s="229"/>
      <c r="C361" s="230"/>
      <c r="D361" s="231" t="s">
        <v>138</v>
      </c>
      <c r="E361" s="232" t="s">
        <v>1</v>
      </c>
      <c r="F361" s="233" t="s">
        <v>547</v>
      </c>
      <c r="G361" s="230"/>
      <c r="H361" s="234">
        <v>2</v>
      </c>
      <c r="I361" s="235"/>
      <c r="J361" s="230"/>
      <c r="K361" s="230"/>
      <c r="L361" s="236"/>
      <c r="M361" s="237"/>
      <c r="N361" s="238"/>
      <c r="O361" s="238"/>
      <c r="P361" s="238"/>
      <c r="Q361" s="238"/>
      <c r="R361" s="238"/>
      <c r="S361" s="238"/>
      <c r="T361" s="239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0" t="s">
        <v>138</v>
      </c>
      <c r="AU361" s="240" t="s">
        <v>86</v>
      </c>
      <c r="AV361" s="13" t="s">
        <v>86</v>
      </c>
      <c r="AW361" s="13" t="s">
        <v>32</v>
      </c>
      <c r="AX361" s="13" t="s">
        <v>76</v>
      </c>
      <c r="AY361" s="240" t="s">
        <v>130</v>
      </c>
    </row>
    <row r="362" s="13" customFormat="1">
      <c r="A362" s="13"/>
      <c r="B362" s="229"/>
      <c r="C362" s="230"/>
      <c r="D362" s="231" t="s">
        <v>138</v>
      </c>
      <c r="E362" s="232" t="s">
        <v>1</v>
      </c>
      <c r="F362" s="233" t="s">
        <v>548</v>
      </c>
      <c r="G362" s="230"/>
      <c r="H362" s="234">
        <v>5</v>
      </c>
      <c r="I362" s="235"/>
      <c r="J362" s="230"/>
      <c r="K362" s="230"/>
      <c r="L362" s="236"/>
      <c r="M362" s="237"/>
      <c r="N362" s="238"/>
      <c r="O362" s="238"/>
      <c r="P362" s="238"/>
      <c r="Q362" s="238"/>
      <c r="R362" s="238"/>
      <c r="S362" s="238"/>
      <c r="T362" s="239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0" t="s">
        <v>138</v>
      </c>
      <c r="AU362" s="240" t="s">
        <v>86</v>
      </c>
      <c r="AV362" s="13" t="s">
        <v>86</v>
      </c>
      <c r="AW362" s="13" t="s">
        <v>32</v>
      </c>
      <c r="AX362" s="13" t="s">
        <v>76</v>
      </c>
      <c r="AY362" s="240" t="s">
        <v>130</v>
      </c>
    </row>
    <row r="363" s="14" customFormat="1">
      <c r="A363" s="14"/>
      <c r="B363" s="241"/>
      <c r="C363" s="242"/>
      <c r="D363" s="231" t="s">
        <v>138</v>
      </c>
      <c r="E363" s="243" t="s">
        <v>1</v>
      </c>
      <c r="F363" s="244" t="s">
        <v>198</v>
      </c>
      <c r="G363" s="242"/>
      <c r="H363" s="245">
        <v>83</v>
      </c>
      <c r="I363" s="246"/>
      <c r="J363" s="242"/>
      <c r="K363" s="242"/>
      <c r="L363" s="247"/>
      <c r="M363" s="248"/>
      <c r="N363" s="249"/>
      <c r="O363" s="249"/>
      <c r="P363" s="249"/>
      <c r="Q363" s="249"/>
      <c r="R363" s="249"/>
      <c r="S363" s="249"/>
      <c r="T363" s="250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1" t="s">
        <v>138</v>
      </c>
      <c r="AU363" s="251" t="s">
        <v>86</v>
      </c>
      <c r="AV363" s="14" t="s">
        <v>136</v>
      </c>
      <c r="AW363" s="14" t="s">
        <v>32</v>
      </c>
      <c r="AX363" s="14" t="s">
        <v>84</v>
      </c>
      <c r="AY363" s="251" t="s">
        <v>130</v>
      </c>
    </row>
    <row r="364" s="2" customFormat="1" ht="16.5" customHeight="1">
      <c r="A364" s="38"/>
      <c r="B364" s="39"/>
      <c r="C364" s="215" t="s">
        <v>549</v>
      </c>
      <c r="D364" s="215" t="s">
        <v>132</v>
      </c>
      <c r="E364" s="216" t="s">
        <v>550</v>
      </c>
      <c r="F364" s="217" t="s">
        <v>551</v>
      </c>
      <c r="G364" s="218" t="s">
        <v>135</v>
      </c>
      <c r="H364" s="219">
        <v>84</v>
      </c>
      <c r="I364" s="220"/>
      <c r="J364" s="221">
        <f>ROUND(I364*H364,2)</f>
        <v>0</v>
      </c>
      <c r="K364" s="222"/>
      <c r="L364" s="44"/>
      <c r="M364" s="223" t="s">
        <v>1</v>
      </c>
      <c r="N364" s="224" t="s">
        <v>41</v>
      </c>
      <c r="O364" s="91"/>
      <c r="P364" s="225">
        <f>O364*H364</f>
        <v>0</v>
      </c>
      <c r="Q364" s="225">
        <v>0</v>
      </c>
      <c r="R364" s="225">
        <f>Q364*H364</f>
        <v>0</v>
      </c>
      <c r="S364" s="225">
        <v>0.00348</v>
      </c>
      <c r="T364" s="226">
        <f>S364*H364</f>
        <v>0.29232000000000002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7" t="s">
        <v>136</v>
      </c>
      <c r="AT364" s="227" t="s">
        <v>132</v>
      </c>
      <c r="AU364" s="227" t="s">
        <v>86</v>
      </c>
      <c r="AY364" s="17" t="s">
        <v>130</v>
      </c>
      <c r="BE364" s="228">
        <f>IF(N364="základní",J364,0)</f>
        <v>0</v>
      </c>
      <c r="BF364" s="228">
        <f>IF(N364="snížená",J364,0)</f>
        <v>0</v>
      </c>
      <c r="BG364" s="228">
        <f>IF(N364="zákl. přenesená",J364,0)</f>
        <v>0</v>
      </c>
      <c r="BH364" s="228">
        <f>IF(N364="sníž. přenesená",J364,0)</f>
        <v>0</v>
      </c>
      <c r="BI364" s="228">
        <f>IF(N364="nulová",J364,0)</f>
        <v>0</v>
      </c>
      <c r="BJ364" s="17" t="s">
        <v>84</v>
      </c>
      <c r="BK364" s="228">
        <f>ROUND(I364*H364,2)</f>
        <v>0</v>
      </c>
      <c r="BL364" s="17" t="s">
        <v>136</v>
      </c>
      <c r="BM364" s="227" t="s">
        <v>552</v>
      </c>
    </row>
    <row r="365" s="13" customFormat="1">
      <c r="A365" s="13"/>
      <c r="B365" s="229"/>
      <c r="C365" s="230"/>
      <c r="D365" s="231" t="s">
        <v>138</v>
      </c>
      <c r="E365" s="232" t="s">
        <v>1</v>
      </c>
      <c r="F365" s="233" t="s">
        <v>553</v>
      </c>
      <c r="G365" s="230"/>
      <c r="H365" s="234">
        <v>84</v>
      </c>
      <c r="I365" s="235"/>
      <c r="J365" s="230"/>
      <c r="K365" s="230"/>
      <c r="L365" s="236"/>
      <c r="M365" s="237"/>
      <c r="N365" s="238"/>
      <c r="O365" s="238"/>
      <c r="P365" s="238"/>
      <c r="Q365" s="238"/>
      <c r="R365" s="238"/>
      <c r="S365" s="238"/>
      <c r="T365" s="239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0" t="s">
        <v>138</v>
      </c>
      <c r="AU365" s="240" t="s">
        <v>86</v>
      </c>
      <c r="AV365" s="13" t="s">
        <v>86</v>
      </c>
      <c r="AW365" s="13" t="s">
        <v>32</v>
      </c>
      <c r="AX365" s="13" t="s">
        <v>84</v>
      </c>
      <c r="AY365" s="240" t="s">
        <v>130</v>
      </c>
    </row>
    <row r="366" s="2" customFormat="1" ht="24.15" customHeight="1">
      <c r="A366" s="38"/>
      <c r="B366" s="39"/>
      <c r="C366" s="215" t="s">
        <v>554</v>
      </c>
      <c r="D366" s="215" t="s">
        <v>132</v>
      </c>
      <c r="E366" s="216" t="s">
        <v>555</v>
      </c>
      <c r="F366" s="217" t="s">
        <v>556</v>
      </c>
      <c r="G366" s="218" t="s">
        <v>189</v>
      </c>
      <c r="H366" s="219">
        <v>111.8</v>
      </c>
      <c r="I366" s="220"/>
      <c r="J366" s="221">
        <f>ROUND(I366*H366,2)</f>
        <v>0</v>
      </c>
      <c r="K366" s="222"/>
      <c r="L366" s="44"/>
      <c r="M366" s="223" t="s">
        <v>1</v>
      </c>
      <c r="N366" s="224" t="s">
        <v>41</v>
      </c>
      <c r="O366" s="91"/>
      <c r="P366" s="225">
        <f>O366*H366</f>
        <v>0</v>
      </c>
      <c r="Q366" s="225">
        <v>0</v>
      </c>
      <c r="R366" s="225">
        <f>Q366*H366</f>
        <v>0</v>
      </c>
      <c r="S366" s="225">
        <v>0.0094500000000000001</v>
      </c>
      <c r="T366" s="226">
        <f>S366*H366</f>
        <v>1.0565100000000001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27" t="s">
        <v>136</v>
      </c>
      <c r="AT366" s="227" t="s">
        <v>132</v>
      </c>
      <c r="AU366" s="227" t="s">
        <v>86</v>
      </c>
      <c r="AY366" s="17" t="s">
        <v>130</v>
      </c>
      <c r="BE366" s="228">
        <f>IF(N366="základní",J366,0)</f>
        <v>0</v>
      </c>
      <c r="BF366" s="228">
        <f>IF(N366="snížená",J366,0)</f>
        <v>0</v>
      </c>
      <c r="BG366" s="228">
        <f>IF(N366="zákl. přenesená",J366,0)</f>
        <v>0</v>
      </c>
      <c r="BH366" s="228">
        <f>IF(N366="sníž. přenesená",J366,0)</f>
        <v>0</v>
      </c>
      <c r="BI366" s="228">
        <f>IF(N366="nulová",J366,0)</f>
        <v>0</v>
      </c>
      <c r="BJ366" s="17" t="s">
        <v>84</v>
      </c>
      <c r="BK366" s="228">
        <f>ROUND(I366*H366,2)</f>
        <v>0</v>
      </c>
      <c r="BL366" s="17" t="s">
        <v>136</v>
      </c>
      <c r="BM366" s="227" t="s">
        <v>557</v>
      </c>
    </row>
    <row r="367" s="13" customFormat="1">
      <c r="A367" s="13"/>
      <c r="B367" s="229"/>
      <c r="C367" s="230"/>
      <c r="D367" s="231" t="s">
        <v>138</v>
      </c>
      <c r="E367" s="232" t="s">
        <v>1</v>
      </c>
      <c r="F367" s="233" t="s">
        <v>558</v>
      </c>
      <c r="G367" s="230"/>
      <c r="H367" s="234">
        <v>111.8</v>
      </c>
      <c r="I367" s="235"/>
      <c r="J367" s="230"/>
      <c r="K367" s="230"/>
      <c r="L367" s="236"/>
      <c r="M367" s="237"/>
      <c r="N367" s="238"/>
      <c r="O367" s="238"/>
      <c r="P367" s="238"/>
      <c r="Q367" s="238"/>
      <c r="R367" s="238"/>
      <c r="S367" s="238"/>
      <c r="T367" s="239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0" t="s">
        <v>138</v>
      </c>
      <c r="AU367" s="240" t="s">
        <v>86</v>
      </c>
      <c r="AV367" s="13" t="s">
        <v>86</v>
      </c>
      <c r="AW367" s="13" t="s">
        <v>32</v>
      </c>
      <c r="AX367" s="13" t="s">
        <v>84</v>
      </c>
      <c r="AY367" s="240" t="s">
        <v>130</v>
      </c>
    </row>
    <row r="368" s="2" customFormat="1" ht="24.15" customHeight="1">
      <c r="A368" s="38"/>
      <c r="B368" s="39"/>
      <c r="C368" s="215" t="s">
        <v>559</v>
      </c>
      <c r="D368" s="215" t="s">
        <v>132</v>
      </c>
      <c r="E368" s="216" t="s">
        <v>560</v>
      </c>
      <c r="F368" s="217" t="s">
        <v>561</v>
      </c>
      <c r="G368" s="218" t="s">
        <v>189</v>
      </c>
      <c r="H368" s="219">
        <v>72.099999999999994</v>
      </c>
      <c r="I368" s="220"/>
      <c r="J368" s="221">
        <f>ROUND(I368*H368,2)</f>
        <v>0</v>
      </c>
      <c r="K368" s="222"/>
      <c r="L368" s="44"/>
      <c r="M368" s="223" t="s">
        <v>1</v>
      </c>
      <c r="N368" s="224" t="s">
        <v>41</v>
      </c>
      <c r="O368" s="91"/>
      <c r="P368" s="225">
        <f>O368*H368</f>
        <v>0</v>
      </c>
      <c r="Q368" s="225">
        <v>0</v>
      </c>
      <c r="R368" s="225">
        <f>Q368*H368</f>
        <v>0</v>
      </c>
      <c r="S368" s="225">
        <v>0.0092499999999999995</v>
      </c>
      <c r="T368" s="226">
        <f>S368*H368</f>
        <v>0.66692499999999988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7" t="s">
        <v>136</v>
      </c>
      <c r="AT368" s="227" t="s">
        <v>132</v>
      </c>
      <c r="AU368" s="227" t="s">
        <v>86</v>
      </c>
      <c r="AY368" s="17" t="s">
        <v>130</v>
      </c>
      <c r="BE368" s="228">
        <f>IF(N368="základní",J368,0)</f>
        <v>0</v>
      </c>
      <c r="BF368" s="228">
        <f>IF(N368="snížená",J368,0)</f>
        <v>0</v>
      </c>
      <c r="BG368" s="228">
        <f>IF(N368="zákl. přenesená",J368,0)</f>
        <v>0</v>
      </c>
      <c r="BH368" s="228">
        <f>IF(N368="sníž. přenesená",J368,0)</f>
        <v>0</v>
      </c>
      <c r="BI368" s="228">
        <f>IF(N368="nulová",J368,0)</f>
        <v>0</v>
      </c>
      <c r="BJ368" s="17" t="s">
        <v>84</v>
      </c>
      <c r="BK368" s="228">
        <f>ROUND(I368*H368,2)</f>
        <v>0</v>
      </c>
      <c r="BL368" s="17" t="s">
        <v>136</v>
      </c>
      <c r="BM368" s="227" t="s">
        <v>562</v>
      </c>
    </row>
    <row r="369" s="13" customFormat="1">
      <c r="A369" s="13"/>
      <c r="B369" s="229"/>
      <c r="C369" s="230"/>
      <c r="D369" s="231" t="s">
        <v>138</v>
      </c>
      <c r="E369" s="232" t="s">
        <v>1</v>
      </c>
      <c r="F369" s="233" t="s">
        <v>563</v>
      </c>
      <c r="G369" s="230"/>
      <c r="H369" s="234">
        <v>72.099999999999994</v>
      </c>
      <c r="I369" s="235"/>
      <c r="J369" s="230"/>
      <c r="K369" s="230"/>
      <c r="L369" s="236"/>
      <c r="M369" s="237"/>
      <c r="N369" s="238"/>
      <c r="O369" s="238"/>
      <c r="P369" s="238"/>
      <c r="Q369" s="238"/>
      <c r="R369" s="238"/>
      <c r="S369" s="238"/>
      <c r="T369" s="239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0" t="s">
        <v>138</v>
      </c>
      <c r="AU369" s="240" t="s">
        <v>86</v>
      </c>
      <c r="AV369" s="13" t="s">
        <v>86</v>
      </c>
      <c r="AW369" s="13" t="s">
        <v>32</v>
      </c>
      <c r="AX369" s="13" t="s">
        <v>84</v>
      </c>
      <c r="AY369" s="240" t="s">
        <v>130</v>
      </c>
    </row>
    <row r="370" s="2" customFormat="1" ht="24.15" customHeight="1">
      <c r="A370" s="38"/>
      <c r="B370" s="39"/>
      <c r="C370" s="215" t="s">
        <v>564</v>
      </c>
      <c r="D370" s="215" t="s">
        <v>132</v>
      </c>
      <c r="E370" s="216" t="s">
        <v>565</v>
      </c>
      <c r="F370" s="217" t="s">
        <v>566</v>
      </c>
      <c r="G370" s="218" t="s">
        <v>135</v>
      </c>
      <c r="H370" s="219">
        <v>8.5999999999999996</v>
      </c>
      <c r="I370" s="220"/>
      <c r="J370" s="221">
        <f>ROUND(I370*H370,2)</f>
        <v>0</v>
      </c>
      <c r="K370" s="222"/>
      <c r="L370" s="44"/>
      <c r="M370" s="223" t="s">
        <v>1</v>
      </c>
      <c r="N370" s="224" t="s">
        <v>41</v>
      </c>
      <c r="O370" s="91"/>
      <c r="P370" s="225">
        <f>O370*H370</f>
        <v>0</v>
      </c>
      <c r="Q370" s="225">
        <v>0</v>
      </c>
      <c r="R370" s="225">
        <f>Q370*H370</f>
        <v>0</v>
      </c>
      <c r="S370" s="225">
        <v>0</v>
      </c>
      <c r="T370" s="226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7" t="s">
        <v>136</v>
      </c>
      <c r="AT370" s="227" t="s">
        <v>132</v>
      </c>
      <c r="AU370" s="227" t="s">
        <v>86</v>
      </c>
      <c r="AY370" s="17" t="s">
        <v>130</v>
      </c>
      <c r="BE370" s="228">
        <f>IF(N370="základní",J370,0)</f>
        <v>0</v>
      </c>
      <c r="BF370" s="228">
        <f>IF(N370="snížená",J370,0)</f>
        <v>0</v>
      </c>
      <c r="BG370" s="228">
        <f>IF(N370="zákl. přenesená",J370,0)</f>
        <v>0</v>
      </c>
      <c r="BH370" s="228">
        <f>IF(N370="sníž. přenesená",J370,0)</f>
        <v>0</v>
      </c>
      <c r="BI370" s="228">
        <f>IF(N370="nulová",J370,0)</f>
        <v>0</v>
      </c>
      <c r="BJ370" s="17" t="s">
        <v>84</v>
      </c>
      <c r="BK370" s="228">
        <f>ROUND(I370*H370,2)</f>
        <v>0</v>
      </c>
      <c r="BL370" s="17" t="s">
        <v>136</v>
      </c>
      <c r="BM370" s="227" t="s">
        <v>567</v>
      </c>
    </row>
    <row r="371" s="12" customFormat="1" ht="22.8" customHeight="1">
      <c r="A371" s="12"/>
      <c r="B371" s="199"/>
      <c r="C371" s="200"/>
      <c r="D371" s="201" t="s">
        <v>75</v>
      </c>
      <c r="E371" s="213" t="s">
        <v>568</v>
      </c>
      <c r="F371" s="213" t="s">
        <v>569</v>
      </c>
      <c r="G371" s="200"/>
      <c r="H371" s="200"/>
      <c r="I371" s="203"/>
      <c r="J371" s="214">
        <f>BK371</f>
        <v>0</v>
      </c>
      <c r="K371" s="200"/>
      <c r="L371" s="205"/>
      <c r="M371" s="206"/>
      <c r="N371" s="207"/>
      <c r="O371" s="207"/>
      <c r="P371" s="208">
        <f>SUM(P372:P388)</f>
        <v>0</v>
      </c>
      <c r="Q371" s="207"/>
      <c r="R371" s="208">
        <f>SUM(R372:R388)</f>
        <v>0</v>
      </c>
      <c r="S371" s="207"/>
      <c r="T371" s="209">
        <f>SUM(T372:T388)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10" t="s">
        <v>84</v>
      </c>
      <c r="AT371" s="211" t="s">
        <v>75</v>
      </c>
      <c r="AU371" s="211" t="s">
        <v>84</v>
      </c>
      <c r="AY371" s="210" t="s">
        <v>130</v>
      </c>
      <c r="BK371" s="212">
        <f>SUM(BK372:BK388)</f>
        <v>0</v>
      </c>
    </row>
    <row r="372" s="2" customFormat="1" ht="33" customHeight="1">
      <c r="A372" s="38"/>
      <c r="B372" s="39"/>
      <c r="C372" s="215" t="s">
        <v>570</v>
      </c>
      <c r="D372" s="215" t="s">
        <v>132</v>
      </c>
      <c r="E372" s="216" t="s">
        <v>571</v>
      </c>
      <c r="F372" s="217" t="s">
        <v>572</v>
      </c>
      <c r="G372" s="218" t="s">
        <v>263</v>
      </c>
      <c r="H372" s="219">
        <v>2.5630000000000002</v>
      </c>
      <c r="I372" s="220"/>
      <c r="J372" s="221">
        <f>ROUND(I372*H372,2)</f>
        <v>0</v>
      </c>
      <c r="K372" s="222"/>
      <c r="L372" s="44"/>
      <c r="M372" s="223" t="s">
        <v>1</v>
      </c>
      <c r="N372" s="224" t="s">
        <v>41</v>
      </c>
      <c r="O372" s="91"/>
      <c r="P372" s="225">
        <f>O372*H372</f>
        <v>0</v>
      </c>
      <c r="Q372" s="225">
        <v>0</v>
      </c>
      <c r="R372" s="225">
        <f>Q372*H372</f>
        <v>0</v>
      </c>
      <c r="S372" s="225">
        <v>0</v>
      </c>
      <c r="T372" s="226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27" t="s">
        <v>136</v>
      </c>
      <c r="AT372" s="227" t="s">
        <v>132</v>
      </c>
      <c r="AU372" s="227" t="s">
        <v>86</v>
      </c>
      <c r="AY372" s="17" t="s">
        <v>130</v>
      </c>
      <c r="BE372" s="228">
        <f>IF(N372="základní",J372,0)</f>
        <v>0</v>
      </c>
      <c r="BF372" s="228">
        <f>IF(N372="snížená",J372,0)</f>
        <v>0</v>
      </c>
      <c r="BG372" s="228">
        <f>IF(N372="zákl. přenesená",J372,0)</f>
        <v>0</v>
      </c>
      <c r="BH372" s="228">
        <f>IF(N372="sníž. přenesená",J372,0)</f>
        <v>0</v>
      </c>
      <c r="BI372" s="228">
        <f>IF(N372="nulová",J372,0)</f>
        <v>0</v>
      </c>
      <c r="BJ372" s="17" t="s">
        <v>84</v>
      </c>
      <c r="BK372" s="228">
        <f>ROUND(I372*H372,2)</f>
        <v>0</v>
      </c>
      <c r="BL372" s="17" t="s">
        <v>136</v>
      </c>
      <c r="BM372" s="227" t="s">
        <v>573</v>
      </c>
    </row>
    <row r="373" s="13" customFormat="1">
      <c r="A373" s="13"/>
      <c r="B373" s="229"/>
      <c r="C373" s="230"/>
      <c r="D373" s="231" t="s">
        <v>138</v>
      </c>
      <c r="E373" s="232" t="s">
        <v>1</v>
      </c>
      <c r="F373" s="233" t="s">
        <v>574</v>
      </c>
      <c r="G373" s="230"/>
      <c r="H373" s="234">
        <v>2.5630000000000002</v>
      </c>
      <c r="I373" s="235"/>
      <c r="J373" s="230"/>
      <c r="K373" s="230"/>
      <c r="L373" s="236"/>
      <c r="M373" s="237"/>
      <c r="N373" s="238"/>
      <c r="O373" s="238"/>
      <c r="P373" s="238"/>
      <c r="Q373" s="238"/>
      <c r="R373" s="238"/>
      <c r="S373" s="238"/>
      <c r="T373" s="239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0" t="s">
        <v>138</v>
      </c>
      <c r="AU373" s="240" t="s">
        <v>86</v>
      </c>
      <c r="AV373" s="13" t="s">
        <v>86</v>
      </c>
      <c r="AW373" s="13" t="s">
        <v>32</v>
      </c>
      <c r="AX373" s="13" t="s">
        <v>84</v>
      </c>
      <c r="AY373" s="240" t="s">
        <v>130</v>
      </c>
    </row>
    <row r="374" s="2" customFormat="1" ht="37.8" customHeight="1">
      <c r="A374" s="38"/>
      <c r="B374" s="39"/>
      <c r="C374" s="215" t="s">
        <v>575</v>
      </c>
      <c r="D374" s="215" t="s">
        <v>132</v>
      </c>
      <c r="E374" s="216" t="s">
        <v>576</v>
      </c>
      <c r="F374" s="217" t="s">
        <v>577</v>
      </c>
      <c r="G374" s="218" t="s">
        <v>263</v>
      </c>
      <c r="H374" s="219">
        <v>63.450000000000003</v>
      </c>
      <c r="I374" s="220"/>
      <c r="J374" s="221">
        <f>ROUND(I374*H374,2)</f>
        <v>0</v>
      </c>
      <c r="K374" s="222"/>
      <c r="L374" s="44"/>
      <c r="M374" s="223" t="s">
        <v>1</v>
      </c>
      <c r="N374" s="224" t="s">
        <v>41</v>
      </c>
      <c r="O374" s="91"/>
      <c r="P374" s="225">
        <f>O374*H374</f>
        <v>0</v>
      </c>
      <c r="Q374" s="225">
        <v>0</v>
      </c>
      <c r="R374" s="225">
        <f>Q374*H374</f>
        <v>0</v>
      </c>
      <c r="S374" s="225">
        <v>0</v>
      </c>
      <c r="T374" s="226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7" t="s">
        <v>136</v>
      </c>
      <c r="AT374" s="227" t="s">
        <v>132</v>
      </c>
      <c r="AU374" s="227" t="s">
        <v>86</v>
      </c>
      <c r="AY374" s="17" t="s">
        <v>130</v>
      </c>
      <c r="BE374" s="228">
        <f>IF(N374="základní",J374,0)</f>
        <v>0</v>
      </c>
      <c r="BF374" s="228">
        <f>IF(N374="snížená",J374,0)</f>
        <v>0</v>
      </c>
      <c r="BG374" s="228">
        <f>IF(N374="zákl. přenesená",J374,0)</f>
        <v>0</v>
      </c>
      <c r="BH374" s="228">
        <f>IF(N374="sníž. přenesená",J374,0)</f>
        <v>0</v>
      </c>
      <c r="BI374" s="228">
        <f>IF(N374="nulová",J374,0)</f>
        <v>0</v>
      </c>
      <c r="BJ374" s="17" t="s">
        <v>84</v>
      </c>
      <c r="BK374" s="228">
        <f>ROUND(I374*H374,2)</f>
        <v>0</v>
      </c>
      <c r="BL374" s="17" t="s">
        <v>136</v>
      </c>
      <c r="BM374" s="227" t="s">
        <v>578</v>
      </c>
    </row>
    <row r="375" s="13" customFormat="1">
      <c r="A375" s="13"/>
      <c r="B375" s="229"/>
      <c r="C375" s="230"/>
      <c r="D375" s="231" t="s">
        <v>138</v>
      </c>
      <c r="E375" s="232" t="s">
        <v>1</v>
      </c>
      <c r="F375" s="233" t="s">
        <v>579</v>
      </c>
      <c r="G375" s="230"/>
      <c r="H375" s="234">
        <v>63.450000000000003</v>
      </c>
      <c r="I375" s="235"/>
      <c r="J375" s="230"/>
      <c r="K375" s="230"/>
      <c r="L375" s="236"/>
      <c r="M375" s="237"/>
      <c r="N375" s="238"/>
      <c r="O375" s="238"/>
      <c r="P375" s="238"/>
      <c r="Q375" s="238"/>
      <c r="R375" s="238"/>
      <c r="S375" s="238"/>
      <c r="T375" s="23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0" t="s">
        <v>138</v>
      </c>
      <c r="AU375" s="240" t="s">
        <v>86</v>
      </c>
      <c r="AV375" s="13" t="s">
        <v>86</v>
      </c>
      <c r="AW375" s="13" t="s">
        <v>32</v>
      </c>
      <c r="AX375" s="13" t="s">
        <v>84</v>
      </c>
      <c r="AY375" s="240" t="s">
        <v>130</v>
      </c>
    </row>
    <row r="376" s="2" customFormat="1" ht="33" customHeight="1">
      <c r="A376" s="38"/>
      <c r="B376" s="39"/>
      <c r="C376" s="215" t="s">
        <v>580</v>
      </c>
      <c r="D376" s="215" t="s">
        <v>132</v>
      </c>
      <c r="E376" s="216" t="s">
        <v>581</v>
      </c>
      <c r="F376" s="217" t="s">
        <v>582</v>
      </c>
      <c r="G376" s="218" t="s">
        <v>263</v>
      </c>
      <c r="H376" s="219">
        <v>318.85000000000002</v>
      </c>
      <c r="I376" s="220"/>
      <c r="J376" s="221">
        <f>ROUND(I376*H376,2)</f>
        <v>0</v>
      </c>
      <c r="K376" s="222"/>
      <c r="L376" s="44"/>
      <c r="M376" s="223" t="s">
        <v>1</v>
      </c>
      <c r="N376" s="224" t="s">
        <v>41</v>
      </c>
      <c r="O376" s="91"/>
      <c r="P376" s="225">
        <f>O376*H376</f>
        <v>0</v>
      </c>
      <c r="Q376" s="225">
        <v>0</v>
      </c>
      <c r="R376" s="225">
        <f>Q376*H376</f>
        <v>0</v>
      </c>
      <c r="S376" s="225">
        <v>0</v>
      </c>
      <c r="T376" s="226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27" t="s">
        <v>136</v>
      </c>
      <c r="AT376" s="227" t="s">
        <v>132</v>
      </c>
      <c r="AU376" s="227" t="s">
        <v>86</v>
      </c>
      <c r="AY376" s="17" t="s">
        <v>130</v>
      </c>
      <c r="BE376" s="228">
        <f>IF(N376="základní",J376,0)</f>
        <v>0</v>
      </c>
      <c r="BF376" s="228">
        <f>IF(N376="snížená",J376,0)</f>
        <v>0</v>
      </c>
      <c r="BG376" s="228">
        <f>IF(N376="zákl. přenesená",J376,0)</f>
        <v>0</v>
      </c>
      <c r="BH376" s="228">
        <f>IF(N376="sníž. přenesená",J376,0)</f>
        <v>0</v>
      </c>
      <c r="BI376" s="228">
        <f>IF(N376="nulová",J376,0)</f>
        <v>0</v>
      </c>
      <c r="BJ376" s="17" t="s">
        <v>84</v>
      </c>
      <c r="BK376" s="228">
        <f>ROUND(I376*H376,2)</f>
        <v>0</v>
      </c>
      <c r="BL376" s="17" t="s">
        <v>136</v>
      </c>
      <c r="BM376" s="227" t="s">
        <v>583</v>
      </c>
    </row>
    <row r="377" s="13" customFormat="1">
      <c r="A377" s="13"/>
      <c r="B377" s="229"/>
      <c r="C377" s="230"/>
      <c r="D377" s="231" t="s">
        <v>138</v>
      </c>
      <c r="E377" s="232" t="s">
        <v>1</v>
      </c>
      <c r="F377" s="233" t="s">
        <v>584</v>
      </c>
      <c r="G377" s="230"/>
      <c r="H377" s="234">
        <v>318.85000000000002</v>
      </c>
      <c r="I377" s="235"/>
      <c r="J377" s="230"/>
      <c r="K377" s="230"/>
      <c r="L377" s="236"/>
      <c r="M377" s="237"/>
      <c r="N377" s="238"/>
      <c r="O377" s="238"/>
      <c r="P377" s="238"/>
      <c r="Q377" s="238"/>
      <c r="R377" s="238"/>
      <c r="S377" s="238"/>
      <c r="T377" s="239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0" t="s">
        <v>138</v>
      </c>
      <c r="AU377" s="240" t="s">
        <v>86</v>
      </c>
      <c r="AV377" s="13" t="s">
        <v>86</v>
      </c>
      <c r="AW377" s="13" t="s">
        <v>32</v>
      </c>
      <c r="AX377" s="13" t="s">
        <v>84</v>
      </c>
      <c r="AY377" s="240" t="s">
        <v>130</v>
      </c>
    </row>
    <row r="378" s="2" customFormat="1" ht="16.5" customHeight="1">
      <c r="A378" s="38"/>
      <c r="B378" s="39"/>
      <c r="C378" s="215" t="s">
        <v>585</v>
      </c>
      <c r="D378" s="215" t="s">
        <v>132</v>
      </c>
      <c r="E378" s="216" t="s">
        <v>586</v>
      </c>
      <c r="F378" s="217" t="s">
        <v>587</v>
      </c>
      <c r="G378" s="218" t="s">
        <v>263</v>
      </c>
      <c r="H378" s="219">
        <v>3.3879999999999999</v>
      </c>
      <c r="I378" s="220"/>
      <c r="J378" s="221">
        <f>ROUND(I378*H378,2)</f>
        <v>0</v>
      </c>
      <c r="K378" s="222"/>
      <c r="L378" s="44"/>
      <c r="M378" s="223" t="s">
        <v>1</v>
      </c>
      <c r="N378" s="224" t="s">
        <v>41</v>
      </c>
      <c r="O378" s="91"/>
      <c r="P378" s="225">
        <f>O378*H378</f>
        <v>0</v>
      </c>
      <c r="Q378" s="225">
        <v>0</v>
      </c>
      <c r="R378" s="225">
        <f>Q378*H378</f>
        <v>0</v>
      </c>
      <c r="S378" s="225">
        <v>0</v>
      </c>
      <c r="T378" s="226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7" t="s">
        <v>136</v>
      </c>
      <c r="AT378" s="227" t="s">
        <v>132</v>
      </c>
      <c r="AU378" s="227" t="s">
        <v>86</v>
      </c>
      <c r="AY378" s="17" t="s">
        <v>130</v>
      </c>
      <c r="BE378" s="228">
        <f>IF(N378="základní",J378,0)</f>
        <v>0</v>
      </c>
      <c r="BF378" s="228">
        <f>IF(N378="snížená",J378,0)</f>
        <v>0</v>
      </c>
      <c r="BG378" s="228">
        <f>IF(N378="zákl. přenesená",J378,0)</f>
        <v>0</v>
      </c>
      <c r="BH378" s="228">
        <f>IF(N378="sníž. přenesená",J378,0)</f>
        <v>0</v>
      </c>
      <c r="BI378" s="228">
        <f>IF(N378="nulová",J378,0)</f>
        <v>0</v>
      </c>
      <c r="BJ378" s="17" t="s">
        <v>84</v>
      </c>
      <c r="BK378" s="228">
        <f>ROUND(I378*H378,2)</f>
        <v>0</v>
      </c>
      <c r="BL378" s="17" t="s">
        <v>136</v>
      </c>
      <c r="BM378" s="227" t="s">
        <v>588</v>
      </c>
    </row>
    <row r="379" s="13" customFormat="1">
      <c r="A379" s="13"/>
      <c r="B379" s="229"/>
      <c r="C379" s="230"/>
      <c r="D379" s="231" t="s">
        <v>138</v>
      </c>
      <c r="E379" s="232" t="s">
        <v>1</v>
      </c>
      <c r="F379" s="233" t="s">
        <v>589</v>
      </c>
      <c r="G379" s="230"/>
      <c r="H379" s="234">
        <v>3.3879999999999999</v>
      </c>
      <c r="I379" s="235"/>
      <c r="J379" s="230"/>
      <c r="K379" s="230"/>
      <c r="L379" s="236"/>
      <c r="M379" s="237"/>
      <c r="N379" s="238"/>
      <c r="O379" s="238"/>
      <c r="P379" s="238"/>
      <c r="Q379" s="238"/>
      <c r="R379" s="238"/>
      <c r="S379" s="238"/>
      <c r="T379" s="239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0" t="s">
        <v>138</v>
      </c>
      <c r="AU379" s="240" t="s">
        <v>86</v>
      </c>
      <c r="AV379" s="13" t="s">
        <v>86</v>
      </c>
      <c r="AW379" s="13" t="s">
        <v>32</v>
      </c>
      <c r="AX379" s="13" t="s">
        <v>84</v>
      </c>
      <c r="AY379" s="240" t="s">
        <v>130</v>
      </c>
    </row>
    <row r="380" s="2" customFormat="1" ht="16.5" customHeight="1">
      <c r="A380" s="38"/>
      <c r="B380" s="39"/>
      <c r="C380" s="215" t="s">
        <v>590</v>
      </c>
      <c r="D380" s="215" t="s">
        <v>132</v>
      </c>
      <c r="E380" s="216" t="s">
        <v>591</v>
      </c>
      <c r="F380" s="217" t="s">
        <v>592</v>
      </c>
      <c r="G380" s="218" t="s">
        <v>263</v>
      </c>
      <c r="H380" s="219">
        <v>1325.2919999999999</v>
      </c>
      <c r="I380" s="220"/>
      <c r="J380" s="221">
        <f>ROUND(I380*H380,2)</f>
        <v>0</v>
      </c>
      <c r="K380" s="222"/>
      <c r="L380" s="44"/>
      <c r="M380" s="223" t="s">
        <v>1</v>
      </c>
      <c r="N380" s="224" t="s">
        <v>41</v>
      </c>
      <c r="O380" s="91"/>
      <c r="P380" s="225">
        <f>O380*H380</f>
        <v>0</v>
      </c>
      <c r="Q380" s="225">
        <v>0</v>
      </c>
      <c r="R380" s="225">
        <f>Q380*H380</f>
        <v>0</v>
      </c>
      <c r="S380" s="225">
        <v>0</v>
      </c>
      <c r="T380" s="226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7" t="s">
        <v>136</v>
      </c>
      <c r="AT380" s="227" t="s">
        <v>132</v>
      </c>
      <c r="AU380" s="227" t="s">
        <v>86</v>
      </c>
      <c r="AY380" s="17" t="s">
        <v>130</v>
      </c>
      <c r="BE380" s="228">
        <f>IF(N380="základní",J380,0)</f>
        <v>0</v>
      </c>
      <c r="BF380" s="228">
        <f>IF(N380="snížená",J380,0)</f>
        <v>0</v>
      </c>
      <c r="BG380" s="228">
        <f>IF(N380="zákl. přenesená",J380,0)</f>
        <v>0</v>
      </c>
      <c r="BH380" s="228">
        <f>IF(N380="sníž. přenesená",J380,0)</f>
        <v>0</v>
      </c>
      <c r="BI380" s="228">
        <f>IF(N380="nulová",J380,0)</f>
        <v>0</v>
      </c>
      <c r="BJ380" s="17" t="s">
        <v>84</v>
      </c>
      <c r="BK380" s="228">
        <f>ROUND(I380*H380,2)</f>
        <v>0</v>
      </c>
      <c r="BL380" s="17" t="s">
        <v>136</v>
      </c>
      <c r="BM380" s="227" t="s">
        <v>593</v>
      </c>
    </row>
    <row r="381" s="2" customFormat="1" ht="16.5" customHeight="1">
      <c r="A381" s="38"/>
      <c r="B381" s="39"/>
      <c r="C381" s="215" t="s">
        <v>594</v>
      </c>
      <c r="D381" s="215" t="s">
        <v>132</v>
      </c>
      <c r="E381" s="216" t="s">
        <v>595</v>
      </c>
      <c r="F381" s="217" t="s">
        <v>596</v>
      </c>
      <c r="G381" s="218" t="s">
        <v>263</v>
      </c>
      <c r="H381" s="219">
        <v>25180.547999999999</v>
      </c>
      <c r="I381" s="220"/>
      <c r="J381" s="221">
        <f>ROUND(I381*H381,2)</f>
        <v>0</v>
      </c>
      <c r="K381" s="222"/>
      <c r="L381" s="44"/>
      <c r="M381" s="223" t="s">
        <v>1</v>
      </c>
      <c r="N381" s="224" t="s">
        <v>41</v>
      </c>
      <c r="O381" s="91"/>
      <c r="P381" s="225">
        <f>O381*H381</f>
        <v>0</v>
      </c>
      <c r="Q381" s="225">
        <v>0</v>
      </c>
      <c r="R381" s="225">
        <f>Q381*H381</f>
        <v>0</v>
      </c>
      <c r="S381" s="225">
        <v>0</v>
      </c>
      <c r="T381" s="226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7" t="s">
        <v>136</v>
      </c>
      <c r="AT381" s="227" t="s">
        <v>132</v>
      </c>
      <c r="AU381" s="227" t="s">
        <v>86</v>
      </c>
      <c r="AY381" s="17" t="s">
        <v>130</v>
      </c>
      <c r="BE381" s="228">
        <f>IF(N381="základní",J381,0)</f>
        <v>0</v>
      </c>
      <c r="BF381" s="228">
        <f>IF(N381="snížená",J381,0)</f>
        <v>0</v>
      </c>
      <c r="BG381" s="228">
        <f>IF(N381="zákl. přenesená",J381,0)</f>
        <v>0</v>
      </c>
      <c r="BH381" s="228">
        <f>IF(N381="sníž. přenesená",J381,0)</f>
        <v>0</v>
      </c>
      <c r="BI381" s="228">
        <f>IF(N381="nulová",J381,0)</f>
        <v>0</v>
      </c>
      <c r="BJ381" s="17" t="s">
        <v>84</v>
      </c>
      <c r="BK381" s="228">
        <f>ROUND(I381*H381,2)</f>
        <v>0</v>
      </c>
      <c r="BL381" s="17" t="s">
        <v>136</v>
      </c>
      <c r="BM381" s="227" t="s">
        <v>597</v>
      </c>
    </row>
    <row r="382" s="13" customFormat="1">
      <c r="A382" s="13"/>
      <c r="B382" s="229"/>
      <c r="C382" s="230"/>
      <c r="D382" s="231" t="s">
        <v>138</v>
      </c>
      <c r="E382" s="232" t="s">
        <v>1</v>
      </c>
      <c r="F382" s="233" t="s">
        <v>598</v>
      </c>
      <c r="G382" s="230"/>
      <c r="H382" s="234">
        <v>25180.547999999999</v>
      </c>
      <c r="I382" s="235"/>
      <c r="J382" s="230"/>
      <c r="K382" s="230"/>
      <c r="L382" s="236"/>
      <c r="M382" s="237"/>
      <c r="N382" s="238"/>
      <c r="O382" s="238"/>
      <c r="P382" s="238"/>
      <c r="Q382" s="238"/>
      <c r="R382" s="238"/>
      <c r="S382" s="238"/>
      <c r="T382" s="239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0" t="s">
        <v>138</v>
      </c>
      <c r="AU382" s="240" t="s">
        <v>86</v>
      </c>
      <c r="AV382" s="13" t="s">
        <v>86</v>
      </c>
      <c r="AW382" s="13" t="s">
        <v>32</v>
      </c>
      <c r="AX382" s="13" t="s">
        <v>84</v>
      </c>
      <c r="AY382" s="240" t="s">
        <v>130</v>
      </c>
    </row>
    <row r="383" s="2" customFormat="1" ht="37.8" customHeight="1">
      <c r="A383" s="38"/>
      <c r="B383" s="39"/>
      <c r="C383" s="215" t="s">
        <v>599</v>
      </c>
      <c r="D383" s="215" t="s">
        <v>132</v>
      </c>
      <c r="E383" s="216" t="s">
        <v>600</v>
      </c>
      <c r="F383" s="217" t="s">
        <v>601</v>
      </c>
      <c r="G383" s="218" t="s">
        <v>263</v>
      </c>
      <c r="H383" s="219">
        <v>274.87299999999999</v>
      </c>
      <c r="I383" s="220"/>
      <c r="J383" s="221">
        <f>ROUND(I383*H383,2)</f>
        <v>0</v>
      </c>
      <c r="K383" s="222"/>
      <c r="L383" s="44"/>
      <c r="M383" s="223" t="s">
        <v>1</v>
      </c>
      <c r="N383" s="224" t="s">
        <v>41</v>
      </c>
      <c r="O383" s="91"/>
      <c r="P383" s="225">
        <f>O383*H383</f>
        <v>0</v>
      </c>
      <c r="Q383" s="225">
        <v>0</v>
      </c>
      <c r="R383" s="225">
        <f>Q383*H383</f>
        <v>0</v>
      </c>
      <c r="S383" s="225">
        <v>0</v>
      </c>
      <c r="T383" s="226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7" t="s">
        <v>136</v>
      </c>
      <c r="AT383" s="227" t="s">
        <v>132</v>
      </c>
      <c r="AU383" s="227" t="s">
        <v>86</v>
      </c>
      <c r="AY383" s="17" t="s">
        <v>130</v>
      </c>
      <c r="BE383" s="228">
        <f>IF(N383="základní",J383,0)</f>
        <v>0</v>
      </c>
      <c r="BF383" s="228">
        <f>IF(N383="snížená",J383,0)</f>
        <v>0</v>
      </c>
      <c r="BG383" s="228">
        <f>IF(N383="zákl. přenesená",J383,0)</f>
        <v>0</v>
      </c>
      <c r="BH383" s="228">
        <f>IF(N383="sníž. přenesená",J383,0)</f>
        <v>0</v>
      </c>
      <c r="BI383" s="228">
        <f>IF(N383="nulová",J383,0)</f>
        <v>0</v>
      </c>
      <c r="BJ383" s="17" t="s">
        <v>84</v>
      </c>
      <c r="BK383" s="228">
        <f>ROUND(I383*H383,2)</f>
        <v>0</v>
      </c>
      <c r="BL383" s="17" t="s">
        <v>136</v>
      </c>
      <c r="BM383" s="227" t="s">
        <v>602</v>
      </c>
    </row>
    <row r="384" s="13" customFormat="1">
      <c r="A384" s="13"/>
      <c r="B384" s="229"/>
      <c r="C384" s="230"/>
      <c r="D384" s="231" t="s">
        <v>138</v>
      </c>
      <c r="E384" s="232" t="s">
        <v>1</v>
      </c>
      <c r="F384" s="233" t="s">
        <v>603</v>
      </c>
      <c r="G384" s="230"/>
      <c r="H384" s="234">
        <v>274.87299999999999</v>
      </c>
      <c r="I384" s="235"/>
      <c r="J384" s="230"/>
      <c r="K384" s="230"/>
      <c r="L384" s="236"/>
      <c r="M384" s="237"/>
      <c r="N384" s="238"/>
      <c r="O384" s="238"/>
      <c r="P384" s="238"/>
      <c r="Q384" s="238"/>
      <c r="R384" s="238"/>
      <c r="S384" s="238"/>
      <c r="T384" s="239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0" t="s">
        <v>138</v>
      </c>
      <c r="AU384" s="240" t="s">
        <v>86</v>
      </c>
      <c r="AV384" s="13" t="s">
        <v>86</v>
      </c>
      <c r="AW384" s="13" t="s">
        <v>32</v>
      </c>
      <c r="AX384" s="13" t="s">
        <v>84</v>
      </c>
      <c r="AY384" s="240" t="s">
        <v>130</v>
      </c>
    </row>
    <row r="385" s="2" customFormat="1" ht="44.25" customHeight="1">
      <c r="A385" s="38"/>
      <c r="B385" s="39"/>
      <c r="C385" s="215" t="s">
        <v>604</v>
      </c>
      <c r="D385" s="215" t="s">
        <v>132</v>
      </c>
      <c r="E385" s="216" t="s">
        <v>605</v>
      </c>
      <c r="F385" s="217" t="s">
        <v>606</v>
      </c>
      <c r="G385" s="218" t="s">
        <v>263</v>
      </c>
      <c r="H385" s="219">
        <v>247.42099999999999</v>
      </c>
      <c r="I385" s="220"/>
      <c r="J385" s="221">
        <f>ROUND(I385*H385,2)</f>
        <v>0</v>
      </c>
      <c r="K385" s="222"/>
      <c r="L385" s="44"/>
      <c r="M385" s="223" t="s">
        <v>1</v>
      </c>
      <c r="N385" s="224" t="s">
        <v>41</v>
      </c>
      <c r="O385" s="91"/>
      <c r="P385" s="225">
        <f>O385*H385</f>
        <v>0</v>
      </c>
      <c r="Q385" s="225">
        <v>0</v>
      </c>
      <c r="R385" s="225">
        <f>Q385*H385</f>
        <v>0</v>
      </c>
      <c r="S385" s="225">
        <v>0</v>
      </c>
      <c r="T385" s="226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7" t="s">
        <v>136</v>
      </c>
      <c r="AT385" s="227" t="s">
        <v>132</v>
      </c>
      <c r="AU385" s="227" t="s">
        <v>86</v>
      </c>
      <c r="AY385" s="17" t="s">
        <v>130</v>
      </c>
      <c r="BE385" s="228">
        <f>IF(N385="základní",J385,0)</f>
        <v>0</v>
      </c>
      <c r="BF385" s="228">
        <f>IF(N385="snížená",J385,0)</f>
        <v>0</v>
      </c>
      <c r="BG385" s="228">
        <f>IF(N385="zákl. přenesená",J385,0)</f>
        <v>0</v>
      </c>
      <c r="BH385" s="228">
        <f>IF(N385="sníž. přenesená",J385,0)</f>
        <v>0</v>
      </c>
      <c r="BI385" s="228">
        <f>IF(N385="nulová",J385,0)</f>
        <v>0</v>
      </c>
      <c r="BJ385" s="17" t="s">
        <v>84</v>
      </c>
      <c r="BK385" s="228">
        <f>ROUND(I385*H385,2)</f>
        <v>0</v>
      </c>
      <c r="BL385" s="17" t="s">
        <v>136</v>
      </c>
      <c r="BM385" s="227" t="s">
        <v>607</v>
      </c>
    </row>
    <row r="386" s="13" customFormat="1">
      <c r="A386" s="13"/>
      <c r="B386" s="229"/>
      <c r="C386" s="230"/>
      <c r="D386" s="231" t="s">
        <v>138</v>
      </c>
      <c r="E386" s="232" t="s">
        <v>1</v>
      </c>
      <c r="F386" s="233" t="s">
        <v>608</v>
      </c>
      <c r="G386" s="230"/>
      <c r="H386" s="234">
        <v>247.42099999999999</v>
      </c>
      <c r="I386" s="235"/>
      <c r="J386" s="230"/>
      <c r="K386" s="230"/>
      <c r="L386" s="236"/>
      <c r="M386" s="237"/>
      <c r="N386" s="238"/>
      <c r="O386" s="238"/>
      <c r="P386" s="238"/>
      <c r="Q386" s="238"/>
      <c r="R386" s="238"/>
      <c r="S386" s="238"/>
      <c r="T386" s="239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0" t="s">
        <v>138</v>
      </c>
      <c r="AU386" s="240" t="s">
        <v>86</v>
      </c>
      <c r="AV386" s="13" t="s">
        <v>86</v>
      </c>
      <c r="AW386" s="13" t="s">
        <v>32</v>
      </c>
      <c r="AX386" s="13" t="s">
        <v>84</v>
      </c>
      <c r="AY386" s="240" t="s">
        <v>130</v>
      </c>
    </row>
    <row r="387" s="2" customFormat="1" ht="44.25" customHeight="1">
      <c r="A387" s="38"/>
      <c r="B387" s="39"/>
      <c r="C387" s="215" t="s">
        <v>609</v>
      </c>
      <c r="D387" s="215" t="s">
        <v>132</v>
      </c>
      <c r="E387" s="216" t="s">
        <v>610</v>
      </c>
      <c r="F387" s="217" t="s">
        <v>611</v>
      </c>
      <c r="G387" s="218" t="s">
        <v>263</v>
      </c>
      <c r="H387" s="219">
        <v>414.74599999999998</v>
      </c>
      <c r="I387" s="220"/>
      <c r="J387" s="221">
        <f>ROUND(I387*H387,2)</f>
        <v>0</v>
      </c>
      <c r="K387" s="222"/>
      <c r="L387" s="44"/>
      <c r="M387" s="223" t="s">
        <v>1</v>
      </c>
      <c r="N387" s="224" t="s">
        <v>41</v>
      </c>
      <c r="O387" s="91"/>
      <c r="P387" s="225">
        <f>O387*H387</f>
        <v>0</v>
      </c>
      <c r="Q387" s="225">
        <v>0</v>
      </c>
      <c r="R387" s="225">
        <f>Q387*H387</f>
        <v>0</v>
      </c>
      <c r="S387" s="225">
        <v>0</v>
      </c>
      <c r="T387" s="226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7" t="s">
        <v>136</v>
      </c>
      <c r="AT387" s="227" t="s">
        <v>132</v>
      </c>
      <c r="AU387" s="227" t="s">
        <v>86</v>
      </c>
      <c r="AY387" s="17" t="s">
        <v>130</v>
      </c>
      <c r="BE387" s="228">
        <f>IF(N387="základní",J387,0)</f>
        <v>0</v>
      </c>
      <c r="BF387" s="228">
        <f>IF(N387="snížená",J387,0)</f>
        <v>0</v>
      </c>
      <c r="BG387" s="228">
        <f>IF(N387="zákl. přenesená",J387,0)</f>
        <v>0</v>
      </c>
      <c r="BH387" s="228">
        <f>IF(N387="sníž. přenesená",J387,0)</f>
        <v>0</v>
      </c>
      <c r="BI387" s="228">
        <f>IF(N387="nulová",J387,0)</f>
        <v>0</v>
      </c>
      <c r="BJ387" s="17" t="s">
        <v>84</v>
      </c>
      <c r="BK387" s="228">
        <f>ROUND(I387*H387,2)</f>
        <v>0</v>
      </c>
      <c r="BL387" s="17" t="s">
        <v>136</v>
      </c>
      <c r="BM387" s="227" t="s">
        <v>612</v>
      </c>
    </row>
    <row r="388" s="13" customFormat="1">
      <c r="A388" s="13"/>
      <c r="B388" s="229"/>
      <c r="C388" s="230"/>
      <c r="D388" s="231" t="s">
        <v>138</v>
      </c>
      <c r="E388" s="232" t="s">
        <v>1</v>
      </c>
      <c r="F388" s="233" t="s">
        <v>613</v>
      </c>
      <c r="G388" s="230"/>
      <c r="H388" s="234">
        <v>414.74599999999998</v>
      </c>
      <c r="I388" s="235"/>
      <c r="J388" s="230"/>
      <c r="K388" s="230"/>
      <c r="L388" s="236"/>
      <c r="M388" s="237"/>
      <c r="N388" s="238"/>
      <c r="O388" s="238"/>
      <c r="P388" s="238"/>
      <c r="Q388" s="238"/>
      <c r="R388" s="238"/>
      <c r="S388" s="238"/>
      <c r="T388" s="239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0" t="s">
        <v>138</v>
      </c>
      <c r="AU388" s="240" t="s">
        <v>86</v>
      </c>
      <c r="AV388" s="13" t="s">
        <v>86</v>
      </c>
      <c r="AW388" s="13" t="s">
        <v>32</v>
      </c>
      <c r="AX388" s="13" t="s">
        <v>84</v>
      </c>
      <c r="AY388" s="240" t="s">
        <v>130</v>
      </c>
    </row>
    <row r="389" s="12" customFormat="1" ht="22.8" customHeight="1">
      <c r="A389" s="12"/>
      <c r="B389" s="199"/>
      <c r="C389" s="200"/>
      <c r="D389" s="201" t="s">
        <v>75</v>
      </c>
      <c r="E389" s="213" t="s">
        <v>614</v>
      </c>
      <c r="F389" s="213" t="s">
        <v>615</v>
      </c>
      <c r="G389" s="200"/>
      <c r="H389" s="200"/>
      <c r="I389" s="203"/>
      <c r="J389" s="214">
        <f>BK389</f>
        <v>0</v>
      </c>
      <c r="K389" s="200"/>
      <c r="L389" s="205"/>
      <c r="M389" s="206"/>
      <c r="N389" s="207"/>
      <c r="O389" s="207"/>
      <c r="P389" s="208">
        <f>P390</f>
        <v>0</v>
      </c>
      <c r="Q389" s="207"/>
      <c r="R389" s="208">
        <f>R390</f>
        <v>0</v>
      </c>
      <c r="S389" s="207"/>
      <c r="T389" s="209">
        <f>T390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10" t="s">
        <v>84</v>
      </c>
      <c r="AT389" s="211" t="s">
        <v>75</v>
      </c>
      <c r="AU389" s="211" t="s">
        <v>84</v>
      </c>
      <c r="AY389" s="210" t="s">
        <v>130</v>
      </c>
      <c r="BK389" s="212">
        <f>BK390</f>
        <v>0</v>
      </c>
    </row>
    <row r="390" s="2" customFormat="1" ht="16.5" customHeight="1">
      <c r="A390" s="38"/>
      <c r="B390" s="39"/>
      <c r="C390" s="215" t="s">
        <v>616</v>
      </c>
      <c r="D390" s="215" t="s">
        <v>132</v>
      </c>
      <c r="E390" s="216" t="s">
        <v>617</v>
      </c>
      <c r="F390" s="217" t="s">
        <v>618</v>
      </c>
      <c r="G390" s="218" t="s">
        <v>263</v>
      </c>
      <c r="H390" s="219">
        <v>1769.8240000000001</v>
      </c>
      <c r="I390" s="220"/>
      <c r="J390" s="221">
        <f>ROUND(I390*H390,2)</f>
        <v>0</v>
      </c>
      <c r="K390" s="222"/>
      <c r="L390" s="44"/>
      <c r="M390" s="223" t="s">
        <v>1</v>
      </c>
      <c r="N390" s="224" t="s">
        <v>41</v>
      </c>
      <c r="O390" s="91"/>
      <c r="P390" s="225">
        <f>O390*H390</f>
        <v>0</v>
      </c>
      <c r="Q390" s="225">
        <v>0</v>
      </c>
      <c r="R390" s="225">
        <f>Q390*H390</f>
        <v>0</v>
      </c>
      <c r="S390" s="225">
        <v>0</v>
      </c>
      <c r="T390" s="226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27" t="s">
        <v>136</v>
      </c>
      <c r="AT390" s="227" t="s">
        <v>132</v>
      </c>
      <c r="AU390" s="227" t="s">
        <v>86</v>
      </c>
      <c r="AY390" s="17" t="s">
        <v>130</v>
      </c>
      <c r="BE390" s="228">
        <f>IF(N390="základní",J390,0)</f>
        <v>0</v>
      </c>
      <c r="BF390" s="228">
        <f>IF(N390="snížená",J390,0)</f>
        <v>0</v>
      </c>
      <c r="BG390" s="228">
        <f>IF(N390="zákl. přenesená",J390,0)</f>
        <v>0</v>
      </c>
      <c r="BH390" s="228">
        <f>IF(N390="sníž. přenesená",J390,0)</f>
        <v>0</v>
      </c>
      <c r="BI390" s="228">
        <f>IF(N390="nulová",J390,0)</f>
        <v>0</v>
      </c>
      <c r="BJ390" s="17" t="s">
        <v>84</v>
      </c>
      <c r="BK390" s="228">
        <f>ROUND(I390*H390,2)</f>
        <v>0</v>
      </c>
      <c r="BL390" s="17" t="s">
        <v>136</v>
      </c>
      <c r="BM390" s="227" t="s">
        <v>619</v>
      </c>
    </row>
    <row r="391" s="12" customFormat="1" ht="25.92" customHeight="1">
      <c r="A391" s="12"/>
      <c r="B391" s="199"/>
      <c r="C391" s="200"/>
      <c r="D391" s="201" t="s">
        <v>75</v>
      </c>
      <c r="E391" s="202" t="s">
        <v>620</v>
      </c>
      <c r="F391" s="202" t="s">
        <v>621</v>
      </c>
      <c r="G391" s="200"/>
      <c r="H391" s="200"/>
      <c r="I391" s="203"/>
      <c r="J391" s="204">
        <f>BK391</f>
        <v>0</v>
      </c>
      <c r="K391" s="200"/>
      <c r="L391" s="205"/>
      <c r="M391" s="206"/>
      <c r="N391" s="207"/>
      <c r="O391" s="207"/>
      <c r="P391" s="208">
        <f>P392+P395+P437+P451</f>
        <v>0</v>
      </c>
      <c r="Q391" s="207"/>
      <c r="R391" s="208">
        <f>R392+R395+R437+R451</f>
        <v>0</v>
      </c>
      <c r="S391" s="207"/>
      <c r="T391" s="209">
        <f>T392+T395+T437+T451</f>
        <v>2.0192220000000001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210" t="s">
        <v>86</v>
      </c>
      <c r="AT391" s="211" t="s">
        <v>75</v>
      </c>
      <c r="AU391" s="211" t="s">
        <v>76</v>
      </c>
      <c r="AY391" s="210" t="s">
        <v>130</v>
      </c>
      <c r="BK391" s="212">
        <f>BK392+BK395+BK437+BK451</f>
        <v>0</v>
      </c>
    </row>
    <row r="392" s="12" customFormat="1" ht="22.8" customHeight="1">
      <c r="A392" s="12"/>
      <c r="B392" s="199"/>
      <c r="C392" s="200"/>
      <c r="D392" s="201" t="s">
        <v>75</v>
      </c>
      <c r="E392" s="213" t="s">
        <v>622</v>
      </c>
      <c r="F392" s="213" t="s">
        <v>623</v>
      </c>
      <c r="G392" s="200"/>
      <c r="H392" s="200"/>
      <c r="I392" s="203"/>
      <c r="J392" s="214">
        <f>BK392</f>
        <v>0</v>
      </c>
      <c r="K392" s="200"/>
      <c r="L392" s="205"/>
      <c r="M392" s="206"/>
      <c r="N392" s="207"/>
      <c r="O392" s="207"/>
      <c r="P392" s="208">
        <f>SUM(P393:P394)</f>
        <v>0</v>
      </c>
      <c r="Q392" s="207"/>
      <c r="R392" s="208">
        <f>SUM(R393:R394)</f>
        <v>0</v>
      </c>
      <c r="S392" s="207"/>
      <c r="T392" s="209">
        <f>SUM(T393:T394)</f>
        <v>2.0192220000000001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210" t="s">
        <v>86</v>
      </c>
      <c r="AT392" s="211" t="s">
        <v>75</v>
      </c>
      <c r="AU392" s="211" t="s">
        <v>84</v>
      </c>
      <c r="AY392" s="210" t="s">
        <v>130</v>
      </c>
      <c r="BK392" s="212">
        <f>SUM(BK393:BK394)</f>
        <v>0</v>
      </c>
    </row>
    <row r="393" s="2" customFormat="1" ht="16.5" customHeight="1">
      <c r="A393" s="38"/>
      <c r="B393" s="39"/>
      <c r="C393" s="215" t="s">
        <v>624</v>
      </c>
      <c r="D393" s="215" t="s">
        <v>132</v>
      </c>
      <c r="E393" s="216" t="s">
        <v>625</v>
      </c>
      <c r="F393" s="217" t="s">
        <v>626</v>
      </c>
      <c r="G393" s="218" t="s">
        <v>135</v>
      </c>
      <c r="H393" s="219">
        <v>183.90000000000001</v>
      </c>
      <c r="I393" s="220"/>
      <c r="J393" s="221">
        <f>ROUND(I393*H393,2)</f>
        <v>0</v>
      </c>
      <c r="K393" s="222"/>
      <c r="L393" s="44"/>
      <c r="M393" s="223" t="s">
        <v>1</v>
      </c>
      <c r="N393" s="224" t="s">
        <v>41</v>
      </c>
      <c r="O393" s="91"/>
      <c r="P393" s="225">
        <f>O393*H393</f>
        <v>0</v>
      </c>
      <c r="Q393" s="225">
        <v>0</v>
      </c>
      <c r="R393" s="225">
        <f>Q393*H393</f>
        <v>0</v>
      </c>
      <c r="S393" s="225">
        <v>0.01098</v>
      </c>
      <c r="T393" s="226">
        <f>S393*H393</f>
        <v>2.0192220000000001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7" t="s">
        <v>211</v>
      </c>
      <c r="AT393" s="227" t="s">
        <v>132</v>
      </c>
      <c r="AU393" s="227" t="s">
        <v>86</v>
      </c>
      <c r="AY393" s="17" t="s">
        <v>130</v>
      </c>
      <c r="BE393" s="228">
        <f>IF(N393="základní",J393,0)</f>
        <v>0</v>
      </c>
      <c r="BF393" s="228">
        <f>IF(N393="snížená",J393,0)</f>
        <v>0</v>
      </c>
      <c r="BG393" s="228">
        <f>IF(N393="zákl. přenesená",J393,0)</f>
        <v>0</v>
      </c>
      <c r="BH393" s="228">
        <f>IF(N393="sníž. přenesená",J393,0)</f>
        <v>0</v>
      </c>
      <c r="BI393" s="228">
        <f>IF(N393="nulová",J393,0)</f>
        <v>0</v>
      </c>
      <c r="BJ393" s="17" t="s">
        <v>84</v>
      </c>
      <c r="BK393" s="228">
        <f>ROUND(I393*H393,2)</f>
        <v>0</v>
      </c>
      <c r="BL393" s="17" t="s">
        <v>211</v>
      </c>
      <c r="BM393" s="227" t="s">
        <v>627</v>
      </c>
    </row>
    <row r="394" s="13" customFormat="1">
      <c r="A394" s="13"/>
      <c r="B394" s="229"/>
      <c r="C394" s="230"/>
      <c r="D394" s="231" t="s">
        <v>138</v>
      </c>
      <c r="E394" s="232" t="s">
        <v>1</v>
      </c>
      <c r="F394" s="233" t="s">
        <v>628</v>
      </c>
      <c r="G394" s="230"/>
      <c r="H394" s="234">
        <v>183.90000000000001</v>
      </c>
      <c r="I394" s="235"/>
      <c r="J394" s="230"/>
      <c r="K394" s="230"/>
      <c r="L394" s="236"/>
      <c r="M394" s="237"/>
      <c r="N394" s="238"/>
      <c r="O394" s="238"/>
      <c r="P394" s="238"/>
      <c r="Q394" s="238"/>
      <c r="R394" s="238"/>
      <c r="S394" s="238"/>
      <c r="T394" s="239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0" t="s">
        <v>138</v>
      </c>
      <c r="AU394" s="240" t="s">
        <v>86</v>
      </c>
      <c r="AV394" s="13" t="s">
        <v>86</v>
      </c>
      <c r="AW394" s="13" t="s">
        <v>32</v>
      </c>
      <c r="AX394" s="13" t="s">
        <v>84</v>
      </c>
      <c r="AY394" s="240" t="s">
        <v>130</v>
      </c>
    </row>
    <row r="395" s="12" customFormat="1" ht="22.8" customHeight="1">
      <c r="A395" s="12"/>
      <c r="B395" s="199"/>
      <c r="C395" s="200"/>
      <c r="D395" s="201" t="s">
        <v>75</v>
      </c>
      <c r="E395" s="213" t="s">
        <v>629</v>
      </c>
      <c r="F395" s="213" t="s">
        <v>630</v>
      </c>
      <c r="G395" s="200"/>
      <c r="H395" s="200"/>
      <c r="I395" s="203"/>
      <c r="J395" s="214">
        <f>BK395</f>
        <v>0</v>
      </c>
      <c r="K395" s="200"/>
      <c r="L395" s="205"/>
      <c r="M395" s="206"/>
      <c r="N395" s="207"/>
      <c r="O395" s="207"/>
      <c r="P395" s="208">
        <f>SUM(P396:P436)</f>
        <v>0</v>
      </c>
      <c r="Q395" s="207"/>
      <c r="R395" s="208">
        <f>SUM(R396:R436)</f>
        <v>0</v>
      </c>
      <c r="S395" s="207"/>
      <c r="T395" s="209">
        <f>SUM(T396:T436)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10" t="s">
        <v>86</v>
      </c>
      <c r="AT395" s="211" t="s">
        <v>75</v>
      </c>
      <c r="AU395" s="211" t="s">
        <v>84</v>
      </c>
      <c r="AY395" s="210" t="s">
        <v>130</v>
      </c>
      <c r="BK395" s="212">
        <f>SUM(BK396:BK436)</f>
        <v>0</v>
      </c>
    </row>
    <row r="396" s="2" customFormat="1" ht="24.15" customHeight="1">
      <c r="A396" s="38"/>
      <c r="B396" s="39"/>
      <c r="C396" s="215" t="s">
        <v>631</v>
      </c>
      <c r="D396" s="215" t="s">
        <v>132</v>
      </c>
      <c r="E396" s="216" t="s">
        <v>632</v>
      </c>
      <c r="F396" s="217" t="s">
        <v>633</v>
      </c>
      <c r="G396" s="218" t="s">
        <v>189</v>
      </c>
      <c r="H396" s="219">
        <v>559.44000000000005</v>
      </c>
      <c r="I396" s="220"/>
      <c r="J396" s="221">
        <f>ROUND(I396*H396,2)</f>
        <v>0</v>
      </c>
      <c r="K396" s="222"/>
      <c r="L396" s="44"/>
      <c r="M396" s="223" t="s">
        <v>1</v>
      </c>
      <c r="N396" s="224" t="s">
        <v>41</v>
      </c>
      <c r="O396" s="91"/>
      <c r="P396" s="225">
        <f>O396*H396</f>
        <v>0</v>
      </c>
      <c r="Q396" s="225">
        <v>0</v>
      </c>
      <c r="R396" s="225">
        <f>Q396*H396</f>
        <v>0</v>
      </c>
      <c r="S396" s="225">
        <v>0</v>
      </c>
      <c r="T396" s="226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7" t="s">
        <v>211</v>
      </c>
      <c r="AT396" s="227" t="s">
        <v>132</v>
      </c>
      <c r="AU396" s="227" t="s">
        <v>86</v>
      </c>
      <c r="AY396" s="17" t="s">
        <v>130</v>
      </c>
      <c r="BE396" s="228">
        <f>IF(N396="základní",J396,0)</f>
        <v>0</v>
      </c>
      <c r="BF396" s="228">
        <f>IF(N396="snížená",J396,0)</f>
        <v>0</v>
      </c>
      <c r="BG396" s="228">
        <f>IF(N396="zákl. přenesená",J396,0)</f>
        <v>0</v>
      </c>
      <c r="BH396" s="228">
        <f>IF(N396="sníž. přenesená",J396,0)</f>
        <v>0</v>
      </c>
      <c r="BI396" s="228">
        <f>IF(N396="nulová",J396,0)</f>
        <v>0</v>
      </c>
      <c r="BJ396" s="17" t="s">
        <v>84</v>
      </c>
      <c r="BK396" s="228">
        <f>ROUND(I396*H396,2)</f>
        <v>0</v>
      </c>
      <c r="BL396" s="17" t="s">
        <v>211</v>
      </c>
      <c r="BM396" s="227" t="s">
        <v>634</v>
      </c>
    </row>
    <row r="397" s="13" customFormat="1">
      <c r="A397" s="13"/>
      <c r="B397" s="229"/>
      <c r="C397" s="230"/>
      <c r="D397" s="231" t="s">
        <v>138</v>
      </c>
      <c r="E397" s="232" t="s">
        <v>1</v>
      </c>
      <c r="F397" s="233" t="s">
        <v>635</v>
      </c>
      <c r="G397" s="230"/>
      <c r="H397" s="234">
        <v>175.69999999999999</v>
      </c>
      <c r="I397" s="235"/>
      <c r="J397" s="230"/>
      <c r="K397" s="230"/>
      <c r="L397" s="236"/>
      <c r="M397" s="237"/>
      <c r="N397" s="238"/>
      <c r="O397" s="238"/>
      <c r="P397" s="238"/>
      <c r="Q397" s="238"/>
      <c r="R397" s="238"/>
      <c r="S397" s="238"/>
      <c r="T397" s="239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0" t="s">
        <v>138</v>
      </c>
      <c r="AU397" s="240" t="s">
        <v>86</v>
      </c>
      <c r="AV397" s="13" t="s">
        <v>86</v>
      </c>
      <c r="AW397" s="13" t="s">
        <v>32</v>
      </c>
      <c r="AX397" s="13" t="s">
        <v>76</v>
      </c>
      <c r="AY397" s="240" t="s">
        <v>130</v>
      </c>
    </row>
    <row r="398" s="13" customFormat="1">
      <c r="A398" s="13"/>
      <c r="B398" s="229"/>
      <c r="C398" s="230"/>
      <c r="D398" s="231" t="s">
        <v>138</v>
      </c>
      <c r="E398" s="232" t="s">
        <v>1</v>
      </c>
      <c r="F398" s="233" t="s">
        <v>636</v>
      </c>
      <c r="G398" s="230"/>
      <c r="H398" s="234">
        <v>174.41999999999999</v>
      </c>
      <c r="I398" s="235"/>
      <c r="J398" s="230"/>
      <c r="K398" s="230"/>
      <c r="L398" s="236"/>
      <c r="M398" s="237"/>
      <c r="N398" s="238"/>
      <c r="O398" s="238"/>
      <c r="P398" s="238"/>
      <c r="Q398" s="238"/>
      <c r="R398" s="238"/>
      <c r="S398" s="238"/>
      <c r="T398" s="239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0" t="s">
        <v>138</v>
      </c>
      <c r="AU398" s="240" t="s">
        <v>86</v>
      </c>
      <c r="AV398" s="13" t="s">
        <v>86</v>
      </c>
      <c r="AW398" s="13" t="s">
        <v>32</v>
      </c>
      <c r="AX398" s="13" t="s">
        <v>76</v>
      </c>
      <c r="AY398" s="240" t="s">
        <v>130</v>
      </c>
    </row>
    <row r="399" s="13" customFormat="1">
      <c r="A399" s="13"/>
      <c r="B399" s="229"/>
      <c r="C399" s="230"/>
      <c r="D399" s="231" t="s">
        <v>138</v>
      </c>
      <c r="E399" s="232" t="s">
        <v>1</v>
      </c>
      <c r="F399" s="233" t="s">
        <v>637</v>
      </c>
      <c r="G399" s="230"/>
      <c r="H399" s="234">
        <v>69.359999999999999</v>
      </c>
      <c r="I399" s="235"/>
      <c r="J399" s="230"/>
      <c r="K399" s="230"/>
      <c r="L399" s="236"/>
      <c r="M399" s="237"/>
      <c r="N399" s="238"/>
      <c r="O399" s="238"/>
      <c r="P399" s="238"/>
      <c r="Q399" s="238"/>
      <c r="R399" s="238"/>
      <c r="S399" s="238"/>
      <c r="T399" s="239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0" t="s">
        <v>138</v>
      </c>
      <c r="AU399" s="240" t="s">
        <v>86</v>
      </c>
      <c r="AV399" s="13" t="s">
        <v>86</v>
      </c>
      <c r="AW399" s="13" t="s">
        <v>32</v>
      </c>
      <c r="AX399" s="13" t="s">
        <v>76</v>
      </c>
      <c r="AY399" s="240" t="s">
        <v>130</v>
      </c>
    </row>
    <row r="400" s="13" customFormat="1">
      <c r="A400" s="13"/>
      <c r="B400" s="229"/>
      <c r="C400" s="230"/>
      <c r="D400" s="231" t="s">
        <v>138</v>
      </c>
      <c r="E400" s="232" t="s">
        <v>1</v>
      </c>
      <c r="F400" s="233" t="s">
        <v>638</v>
      </c>
      <c r="G400" s="230"/>
      <c r="H400" s="234">
        <v>69.980000000000004</v>
      </c>
      <c r="I400" s="235"/>
      <c r="J400" s="230"/>
      <c r="K400" s="230"/>
      <c r="L400" s="236"/>
      <c r="M400" s="237"/>
      <c r="N400" s="238"/>
      <c r="O400" s="238"/>
      <c r="P400" s="238"/>
      <c r="Q400" s="238"/>
      <c r="R400" s="238"/>
      <c r="S400" s="238"/>
      <c r="T400" s="239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0" t="s">
        <v>138</v>
      </c>
      <c r="AU400" s="240" t="s">
        <v>86</v>
      </c>
      <c r="AV400" s="13" t="s">
        <v>86</v>
      </c>
      <c r="AW400" s="13" t="s">
        <v>32</v>
      </c>
      <c r="AX400" s="13" t="s">
        <v>76</v>
      </c>
      <c r="AY400" s="240" t="s">
        <v>130</v>
      </c>
    </row>
    <row r="401" s="13" customFormat="1">
      <c r="A401" s="13"/>
      <c r="B401" s="229"/>
      <c r="C401" s="230"/>
      <c r="D401" s="231" t="s">
        <v>138</v>
      </c>
      <c r="E401" s="232" t="s">
        <v>1</v>
      </c>
      <c r="F401" s="233" t="s">
        <v>639</v>
      </c>
      <c r="G401" s="230"/>
      <c r="H401" s="234">
        <v>69.980000000000004</v>
      </c>
      <c r="I401" s="235"/>
      <c r="J401" s="230"/>
      <c r="K401" s="230"/>
      <c r="L401" s="236"/>
      <c r="M401" s="237"/>
      <c r="N401" s="238"/>
      <c r="O401" s="238"/>
      <c r="P401" s="238"/>
      <c r="Q401" s="238"/>
      <c r="R401" s="238"/>
      <c r="S401" s="238"/>
      <c r="T401" s="239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0" t="s">
        <v>138</v>
      </c>
      <c r="AU401" s="240" t="s">
        <v>86</v>
      </c>
      <c r="AV401" s="13" t="s">
        <v>86</v>
      </c>
      <c r="AW401" s="13" t="s">
        <v>32</v>
      </c>
      <c r="AX401" s="13" t="s">
        <v>76</v>
      </c>
      <c r="AY401" s="240" t="s">
        <v>130</v>
      </c>
    </row>
    <row r="402" s="14" customFormat="1">
      <c r="A402" s="14"/>
      <c r="B402" s="241"/>
      <c r="C402" s="242"/>
      <c r="D402" s="231" t="s">
        <v>138</v>
      </c>
      <c r="E402" s="243" t="s">
        <v>1</v>
      </c>
      <c r="F402" s="244" t="s">
        <v>198</v>
      </c>
      <c r="G402" s="242"/>
      <c r="H402" s="245">
        <v>559.44000000000005</v>
      </c>
      <c r="I402" s="246"/>
      <c r="J402" s="242"/>
      <c r="K402" s="242"/>
      <c r="L402" s="247"/>
      <c r="M402" s="248"/>
      <c r="N402" s="249"/>
      <c r="O402" s="249"/>
      <c r="P402" s="249"/>
      <c r="Q402" s="249"/>
      <c r="R402" s="249"/>
      <c r="S402" s="249"/>
      <c r="T402" s="250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1" t="s">
        <v>138</v>
      </c>
      <c r="AU402" s="251" t="s">
        <v>86</v>
      </c>
      <c r="AV402" s="14" t="s">
        <v>136</v>
      </c>
      <c r="AW402" s="14" t="s">
        <v>32</v>
      </c>
      <c r="AX402" s="14" t="s">
        <v>84</v>
      </c>
      <c r="AY402" s="251" t="s">
        <v>130</v>
      </c>
    </row>
    <row r="403" s="2" customFormat="1" ht="24.15" customHeight="1">
      <c r="A403" s="38"/>
      <c r="B403" s="39"/>
      <c r="C403" s="215" t="s">
        <v>640</v>
      </c>
      <c r="D403" s="215" t="s">
        <v>132</v>
      </c>
      <c r="E403" s="216" t="s">
        <v>641</v>
      </c>
      <c r="F403" s="217" t="s">
        <v>642</v>
      </c>
      <c r="G403" s="218" t="s">
        <v>189</v>
      </c>
      <c r="H403" s="219">
        <v>36</v>
      </c>
      <c r="I403" s="220"/>
      <c r="J403" s="221">
        <f>ROUND(I403*H403,2)</f>
        <v>0</v>
      </c>
      <c r="K403" s="222"/>
      <c r="L403" s="44"/>
      <c r="M403" s="223" t="s">
        <v>1</v>
      </c>
      <c r="N403" s="224" t="s">
        <v>41</v>
      </c>
      <c r="O403" s="91"/>
      <c r="P403" s="225">
        <f>O403*H403</f>
        <v>0</v>
      </c>
      <c r="Q403" s="225">
        <v>0</v>
      </c>
      <c r="R403" s="225">
        <f>Q403*H403</f>
        <v>0</v>
      </c>
      <c r="S403" s="225">
        <v>0</v>
      </c>
      <c r="T403" s="226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7" t="s">
        <v>211</v>
      </c>
      <c r="AT403" s="227" t="s">
        <v>132</v>
      </c>
      <c r="AU403" s="227" t="s">
        <v>86</v>
      </c>
      <c r="AY403" s="17" t="s">
        <v>130</v>
      </c>
      <c r="BE403" s="228">
        <f>IF(N403="základní",J403,0)</f>
        <v>0</v>
      </c>
      <c r="BF403" s="228">
        <f>IF(N403="snížená",J403,0)</f>
        <v>0</v>
      </c>
      <c r="BG403" s="228">
        <f>IF(N403="zákl. přenesená",J403,0)</f>
        <v>0</v>
      </c>
      <c r="BH403" s="228">
        <f>IF(N403="sníž. přenesená",J403,0)</f>
        <v>0</v>
      </c>
      <c r="BI403" s="228">
        <f>IF(N403="nulová",J403,0)</f>
        <v>0</v>
      </c>
      <c r="BJ403" s="17" t="s">
        <v>84</v>
      </c>
      <c r="BK403" s="228">
        <f>ROUND(I403*H403,2)</f>
        <v>0</v>
      </c>
      <c r="BL403" s="17" t="s">
        <v>211</v>
      </c>
      <c r="BM403" s="227" t="s">
        <v>643</v>
      </c>
    </row>
    <row r="404" s="13" customFormat="1">
      <c r="A404" s="13"/>
      <c r="B404" s="229"/>
      <c r="C404" s="230"/>
      <c r="D404" s="231" t="s">
        <v>138</v>
      </c>
      <c r="E404" s="232" t="s">
        <v>1</v>
      </c>
      <c r="F404" s="233" t="s">
        <v>644</v>
      </c>
      <c r="G404" s="230"/>
      <c r="H404" s="234">
        <v>36</v>
      </c>
      <c r="I404" s="235"/>
      <c r="J404" s="230"/>
      <c r="K404" s="230"/>
      <c r="L404" s="236"/>
      <c r="M404" s="237"/>
      <c r="N404" s="238"/>
      <c r="O404" s="238"/>
      <c r="P404" s="238"/>
      <c r="Q404" s="238"/>
      <c r="R404" s="238"/>
      <c r="S404" s="238"/>
      <c r="T404" s="239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0" t="s">
        <v>138</v>
      </c>
      <c r="AU404" s="240" t="s">
        <v>86</v>
      </c>
      <c r="AV404" s="13" t="s">
        <v>86</v>
      </c>
      <c r="AW404" s="13" t="s">
        <v>32</v>
      </c>
      <c r="AX404" s="13" t="s">
        <v>84</v>
      </c>
      <c r="AY404" s="240" t="s">
        <v>130</v>
      </c>
    </row>
    <row r="405" s="2" customFormat="1" ht="49.05" customHeight="1">
      <c r="A405" s="38"/>
      <c r="B405" s="39"/>
      <c r="C405" s="215" t="s">
        <v>645</v>
      </c>
      <c r="D405" s="215" t="s">
        <v>132</v>
      </c>
      <c r="E405" s="216" t="s">
        <v>646</v>
      </c>
      <c r="F405" s="217" t="s">
        <v>647</v>
      </c>
      <c r="G405" s="218" t="s">
        <v>135</v>
      </c>
      <c r="H405" s="219">
        <v>327.404</v>
      </c>
      <c r="I405" s="220"/>
      <c r="J405" s="221">
        <f>ROUND(I405*H405,2)</f>
        <v>0</v>
      </c>
      <c r="K405" s="222"/>
      <c r="L405" s="44"/>
      <c r="M405" s="223" t="s">
        <v>1</v>
      </c>
      <c r="N405" s="224" t="s">
        <v>41</v>
      </c>
      <c r="O405" s="91"/>
      <c r="P405" s="225">
        <f>O405*H405</f>
        <v>0</v>
      </c>
      <c r="Q405" s="225">
        <v>0</v>
      </c>
      <c r="R405" s="225">
        <f>Q405*H405</f>
        <v>0</v>
      </c>
      <c r="S405" s="225">
        <v>0</v>
      </c>
      <c r="T405" s="226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27" t="s">
        <v>211</v>
      </c>
      <c r="AT405" s="227" t="s">
        <v>132</v>
      </c>
      <c r="AU405" s="227" t="s">
        <v>86</v>
      </c>
      <c r="AY405" s="17" t="s">
        <v>130</v>
      </c>
      <c r="BE405" s="228">
        <f>IF(N405="základní",J405,0)</f>
        <v>0</v>
      </c>
      <c r="BF405" s="228">
        <f>IF(N405="snížená",J405,0)</f>
        <v>0</v>
      </c>
      <c r="BG405" s="228">
        <f>IF(N405="zákl. přenesená",J405,0)</f>
        <v>0</v>
      </c>
      <c r="BH405" s="228">
        <f>IF(N405="sníž. přenesená",J405,0)</f>
        <v>0</v>
      </c>
      <c r="BI405" s="228">
        <f>IF(N405="nulová",J405,0)</f>
        <v>0</v>
      </c>
      <c r="BJ405" s="17" t="s">
        <v>84</v>
      </c>
      <c r="BK405" s="228">
        <f>ROUND(I405*H405,2)</f>
        <v>0</v>
      </c>
      <c r="BL405" s="17" t="s">
        <v>211</v>
      </c>
      <c r="BM405" s="227" t="s">
        <v>648</v>
      </c>
    </row>
    <row r="406" s="13" customFormat="1">
      <c r="A406" s="13"/>
      <c r="B406" s="229"/>
      <c r="C406" s="230"/>
      <c r="D406" s="231" t="s">
        <v>138</v>
      </c>
      <c r="E406" s="232" t="s">
        <v>1</v>
      </c>
      <c r="F406" s="233" t="s">
        <v>649</v>
      </c>
      <c r="G406" s="230"/>
      <c r="H406" s="234">
        <v>59.420000000000002</v>
      </c>
      <c r="I406" s="235"/>
      <c r="J406" s="230"/>
      <c r="K406" s="230"/>
      <c r="L406" s="236"/>
      <c r="M406" s="237"/>
      <c r="N406" s="238"/>
      <c r="O406" s="238"/>
      <c r="P406" s="238"/>
      <c r="Q406" s="238"/>
      <c r="R406" s="238"/>
      <c r="S406" s="238"/>
      <c r="T406" s="239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0" t="s">
        <v>138</v>
      </c>
      <c r="AU406" s="240" t="s">
        <v>86</v>
      </c>
      <c r="AV406" s="13" t="s">
        <v>86</v>
      </c>
      <c r="AW406" s="13" t="s">
        <v>32</v>
      </c>
      <c r="AX406" s="13" t="s">
        <v>76</v>
      </c>
      <c r="AY406" s="240" t="s">
        <v>130</v>
      </c>
    </row>
    <row r="407" s="13" customFormat="1">
      <c r="A407" s="13"/>
      <c r="B407" s="229"/>
      <c r="C407" s="230"/>
      <c r="D407" s="231" t="s">
        <v>138</v>
      </c>
      <c r="E407" s="232" t="s">
        <v>1</v>
      </c>
      <c r="F407" s="233" t="s">
        <v>650</v>
      </c>
      <c r="G407" s="230"/>
      <c r="H407" s="234">
        <v>59.420000000000002</v>
      </c>
      <c r="I407" s="235"/>
      <c r="J407" s="230"/>
      <c r="K407" s="230"/>
      <c r="L407" s="236"/>
      <c r="M407" s="237"/>
      <c r="N407" s="238"/>
      <c r="O407" s="238"/>
      <c r="P407" s="238"/>
      <c r="Q407" s="238"/>
      <c r="R407" s="238"/>
      <c r="S407" s="238"/>
      <c r="T407" s="239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0" t="s">
        <v>138</v>
      </c>
      <c r="AU407" s="240" t="s">
        <v>86</v>
      </c>
      <c r="AV407" s="13" t="s">
        <v>86</v>
      </c>
      <c r="AW407" s="13" t="s">
        <v>32</v>
      </c>
      <c r="AX407" s="13" t="s">
        <v>76</v>
      </c>
      <c r="AY407" s="240" t="s">
        <v>130</v>
      </c>
    </row>
    <row r="408" s="13" customFormat="1">
      <c r="A408" s="13"/>
      <c r="B408" s="229"/>
      <c r="C408" s="230"/>
      <c r="D408" s="231" t="s">
        <v>138</v>
      </c>
      <c r="E408" s="232" t="s">
        <v>1</v>
      </c>
      <c r="F408" s="233" t="s">
        <v>651</v>
      </c>
      <c r="G408" s="230"/>
      <c r="H408" s="234">
        <v>82.079999999999998</v>
      </c>
      <c r="I408" s="235"/>
      <c r="J408" s="230"/>
      <c r="K408" s="230"/>
      <c r="L408" s="236"/>
      <c r="M408" s="237"/>
      <c r="N408" s="238"/>
      <c r="O408" s="238"/>
      <c r="P408" s="238"/>
      <c r="Q408" s="238"/>
      <c r="R408" s="238"/>
      <c r="S408" s="238"/>
      <c r="T408" s="239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0" t="s">
        <v>138</v>
      </c>
      <c r="AU408" s="240" t="s">
        <v>86</v>
      </c>
      <c r="AV408" s="13" t="s">
        <v>86</v>
      </c>
      <c r="AW408" s="13" t="s">
        <v>32</v>
      </c>
      <c r="AX408" s="13" t="s">
        <v>76</v>
      </c>
      <c r="AY408" s="240" t="s">
        <v>130</v>
      </c>
    </row>
    <row r="409" s="13" customFormat="1">
      <c r="A409" s="13"/>
      <c r="B409" s="229"/>
      <c r="C409" s="230"/>
      <c r="D409" s="231" t="s">
        <v>138</v>
      </c>
      <c r="E409" s="232" t="s">
        <v>1</v>
      </c>
      <c r="F409" s="233" t="s">
        <v>652</v>
      </c>
      <c r="G409" s="230"/>
      <c r="H409" s="234">
        <v>72.540000000000006</v>
      </c>
      <c r="I409" s="235"/>
      <c r="J409" s="230"/>
      <c r="K409" s="230"/>
      <c r="L409" s="236"/>
      <c r="M409" s="237"/>
      <c r="N409" s="238"/>
      <c r="O409" s="238"/>
      <c r="P409" s="238"/>
      <c r="Q409" s="238"/>
      <c r="R409" s="238"/>
      <c r="S409" s="238"/>
      <c r="T409" s="239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0" t="s">
        <v>138</v>
      </c>
      <c r="AU409" s="240" t="s">
        <v>86</v>
      </c>
      <c r="AV409" s="13" t="s">
        <v>86</v>
      </c>
      <c r="AW409" s="13" t="s">
        <v>32</v>
      </c>
      <c r="AX409" s="13" t="s">
        <v>76</v>
      </c>
      <c r="AY409" s="240" t="s">
        <v>130</v>
      </c>
    </row>
    <row r="410" s="13" customFormat="1">
      <c r="A410" s="13"/>
      <c r="B410" s="229"/>
      <c r="C410" s="230"/>
      <c r="D410" s="231" t="s">
        <v>138</v>
      </c>
      <c r="E410" s="232" t="s">
        <v>1</v>
      </c>
      <c r="F410" s="233" t="s">
        <v>653</v>
      </c>
      <c r="G410" s="230"/>
      <c r="H410" s="234">
        <v>24.18</v>
      </c>
      <c r="I410" s="235"/>
      <c r="J410" s="230"/>
      <c r="K410" s="230"/>
      <c r="L410" s="236"/>
      <c r="M410" s="237"/>
      <c r="N410" s="238"/>
      <c r="O410" s="238"/>
      <c r="P410" s="238"/>
      <c r="Q410" s="238"/>
      <c r="R410" s="238"/>
      <c r="S410" s="238"/>
      <c r="T410" s="239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0" t="s">
        <v>138</v>
      </c>
      <c r="AU410" s="240" t="s">
        <v>86</v>
      </c>
      <c r="AV410" s="13" t="s">
        <v>86</v>
      </c>
      <c r="AW410" s="13" t="s">
        <v>32</v>
      </c>
      <c r="AX410" s="13" t="s">
        <v>76</v>
      </c>
      <c r="AY410" s="240" t="s">
        <v>130</v>
      </c>
    </row>
    <row r="411" s="14" customFormat="1">
      <c r="A411" s="14"/>
      <c r="B411" s="241"/>
      <c r="C411" s="242"/>
      <c r="D411" s="231" t="s">
        <v>138</v>
      </c>
      <c r="E411" s="243" t="s">
        <v>1</v>
      </c>
      <c r="F411" s="244" t="s">
        <v>198</v>
      </c>
      <c r="G411" s="242"/>
      <c r="H411" s="245">
        <v>297.64000000000004</v>
      </c>
      <c r="I411" s="246"/>
      <c r="J411" s="242"/>
      <c r="K411" s="242"/>
      <c r="L411" s="247"/>
      <c r="M411" s="248"/>
      <c r="N411" s="249"/>
      <c r="O411" s="249"/>
      <c r="P411" s="249"/>
      <c r="Q411" s="249"/>
      <c r="R411" s="249"/>
      <c r="S411" s="249"/>
      <c r="T411" s="250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1" t="s">
        <v>138</v>
      </c>
      <c r="AU411" s="251" t="s">
        <v>86</v>
      </c>
      <c r="AV411" s="14" t="s">
        <v>136</v>
      </c>
      <c r="AW411" s="14" t="s">
        <v>32</v>
      </c>
      <c r="AX411" s="14" t="s">
        <v>84</v>
      </c>
      <c r="AY411" s="251" t="s">
        <v>130</v>
      </c>
    </row>
    <row r="412" s="13" customFormat="1">
      <c r="A412" s="13"/>
      <c r="B412" s="229"/>
      <c r="C412" s="230"/>
      <c r="D412" s="231" t="s">
        <v>138</v>
      </c>
      <c r="E412" s="230"/>
      <c r="F412" s="233" t="s">
        <v>654</v>
      </c>
      <c r="G412" s="230"/>
      <c r="H412" s="234">
        <v>327.404</v>
      </c>
      <c r="I412" s="235"/>
      <c r="J412" s="230"/>
      <c r="K412" s="230"/>
      <c r="L412" s="236"/>
      <c r="M412" s="237"/>
      <c r="N412" s="238"/>
      <c r="O412" s="238"/>
      <c r="P412" s="238"/>
      <c r="Q412" s="238"/>
      <c r="R412" s="238"/>
      <c r="S412" s="238"/>
      <c r="T412" s="239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0" t="s">
        <v>138</v>
      </c>
      <c r="AU412" s="240" t="s">
        <v>86</v>
      </c>
      <c r="AV412" s="13" t="s">
        <v>86</v>
      </c>
      <c r="AW412" s="13" t="s">
        <v>4</v>
      </c>
      <c r="AX412" s="13" t="s">
        <v>84</v>
      </c>
      <c r="AY412" s="240" t="s">
        <v>130</v>
      </c>
    </row>
    <row r="413" s="2" customFormat="1" ht="62.7" customHeight="1">
      <c r="A413" s="38"/>
      <c r="B413" s="39"/>
      <c r="C413" s="215" t="s">
        <v>655</v>
      </c>
      <c r="D413" s="215" t="s">
        <v>132</v>
      </c>
      <c r="E413" s="216" t="s">
        <v>656</v>
      </c>
      <c r="F413" s="217" t="s">
        <v>657</v>
      </c>
      <c r="G413" s="218" t="s">
        <v>135</v>
      </c>
      <c r="H413" s="219">
        <v>583.04399999999998</v>
      </c>
      <c r="I413" s="220"/>
      <c r="J413" s="221">
        <f>ROUND(I413*H413,2)</f>
        <v>0</v>
      </c>
      <c r="K413" s="222"/>
      <c r="L413" s="44"/>
      <c r="M413" s="223" t="s">
        <v>1</v>
      </c>
      <c r="N413" s="224" t="s">
        <v>41</v>
      </c>
      <c r="O413" s="91"/>
      <c r="P413" s="225">
        <f>O413*H413</f>
        <v>0</v>
      </c>
      <c r="Q413" s="225">
        <v>0</v>
      </c>
      <c r="R413" s="225">
        <f>Q413*H413</f>
        <v>0</v>
      </c>
      <c r="S413" s="225">
        <v>0</v>
      </c>
      <c r="T413" s="226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7" t="s">
        <v>211</v>
      </c>
      <c r="AT413" s="227" t="s">
        <v>132</v>
      </c>
      <c r="AU413" s="227" t="s">
        <v>86</v>
      </c>
      <c r="AY413" s="17" t="s">
        <v>130</v>
      </c>
      <c r="BE413" s="228">
        <f>IF(N413="základní",J413,0)</f>
        <v>0</v>
      </c>
      <c r="BF413" s="228">
        <f>IF(N413="snížená",J413,0)</f>
        <v>0</v>
      </c>
      <c r="BG413" s="228">
        <f>IF(N413="zákl. přenesená",J413,0)</f>
        <v>0</v>
      </c>
      <c r="BH413" s="228">
        <f>IF(N413="sníž. přenesená",J413,0)</f>
        <v>0</v>
      </c>
      <c r="BI413" s="228">
        <f>IF(N413="nulová",J413,0)</f>
        <v>0</v>
      </c>
      <c r="BJ413" s="17" t="s">
        <v>84</v>
      </c>
      <c r="BK413" s="228">
        <f>ROUND(I413*H413,2)</f>
        <v>0</v>
      </c>
      <c r="BL413" s="17" t="s">
        <v>211</v>
      </c>
      <c r="BM413" s="227" t="s">
        <v>658</v>
      </c>
    </row>
    <row r="414" s="13" customFormat="1">
      <c r="A414" s="13"/>
      <c r="B414" s="229"/>
      <c r="C414" s="230"/>
      <c r="D414" s="231" t="s">
        <v>138</v>
      </c>
      <c r="E414" s="232" t="s">
        <v>1</v>
      </c>
      <c r="F414" s="233" t="s">
        <v>659</v>
      </c>
      <c r="G414" s="230"/>
      <c r="H414" s="234">
        <v>170.58000000000001</v>
      </c>
      <c r="I414" s="235"/>
      <c r="J414" s="230"/>
      <c r="K414" s="230"/>
      <c r="L414" s="236"/>
      <c r="M414" s="237"/>
      <c r="N414" s="238"/>
      <c r="O414" s="238"/>
      <c r="P414" s="238"/>
      <c r="Q414" s="238"/>
      <c r="R414" s="238"/>
      <c r="S414" s="238"/>
      <c r="T414" s="239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0" t="s">
        <v>138</v>
      </c>
      <c r="AU414" s="240" t="s">
        <v>86</v>
      </c>
      <c r="AV414" s="13" t="s">
        <v>86</v>
      </c>
      <c r="AW414" s="13" t="s">
        <v>32</v>
      </c>
      <c r="AX414" s="13" t="s">
        <v>76</v>
      </c>
      <c r="AY414" s="240" t="s">
        <v>130</v>
      </c>
    </row>
    <row r="415" s="13" customFormat="1">
      <c r="A415" s="13"/>
      <c r="B415" s="229"/>
      <c r="C415" s="230"/>
      <c r="D415" s="231" t="s">
        <v>138</v>
      </c>
      <c r="E415" s="232" t="s">
        <v>1</v>
      </c>
      <c r="F415" s="233" t="s">
        <v>660</v>
      </c>
      <c r="G415" s="230"/>
      <c r="H415" s="234">
        <v>166.74000000000001</v>
      </c>
      <c r="I415" s="235"/>
      <c r="J415" s="230"/>
      <c r="K415" s="230"/>
      <c r="L415" s="236"/>
      <c r="M415" s="237"/>
      <c r="N415" s="238"/>
      <c r="O415" s="238"/>
      <c r="P415" s="238"/>
      <c r="Q415" s="238"/>
      <c r="R415" s="238"/>
      <c r="S415" s="238"/>
      <c r="T415" s="239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0" t="s">
        <v>138</v>
      </c>
      <c r="AU415" s="240" t="s">
        <v>86</v>
      </c>
      <c r="AV415" s="13" t="s">
        <v>86</v>
      </c>
      <c r="AW415" s="13" t="s">
        <v>32</v>
      </c>
      <c r="AX415" s="13" t="s">
        <v>76</v>
      </c>
      <c r="AY415" s="240" t="s">
        <v>130</v>
      </c>
    </row>
    <row r="416" s="13" customFormat="1">
      <c r="A416" s="13"/>
      <c r="B416" s="229"/>
      <c r="C416" s="230"/>
      <c r="D416" s="231" t="s">
        <v>138</v>
      </c>
      <c r="E416" s="232" t="s">
        <v>1</v>
      </c>
      <c r="F416" s="233" t="s">
        <v>661</v>
      </c>
      <c r="G416" s="230"/>
      <c r="H416" s="234">
        <v>63</v>
      </c>
      <c r="I416" s="235"/>
      <c r="J416" s="230"/>
      <c r="K416" s="230"/>
      <c r="L416" s="236"/>
      <c r="M416" s="237"/>
      <c r="N416" s="238"/>
      <c r="O416" s="238"/>
      <c r="P416" s="238"/>
      <c r="Q416" s="238"/>
      <c r="R416" s="238"/>
      <c r="S416" s="238"/>
      <c r="T416" s="239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0" t="s">
        <v>138</v>
      </c>
      <c r="AU416" s="240" t="s">
        <v>86</v>
      </c>
      <c r="AV416" s="13" t="s">
        <v>86</v>
      </c>
      <c r="AW416" s="13" t="s">
        <v>32</v>
      </c>
      <c r="AX416" s="13" t="s">
        <v>76</v>
      </c>
      <c r="AY416" s="240" t="s">
        <v>130</v>
      </c>
    </row>
    <row r="417" s="13" customFormat="1">
      <c r="A417" s="13"/>
      <c r="B417" s="229"/>
      <c r="C417" s="230"/>
      <c r="D417" s="231" t="s">
        <v>138</v>
      </c>
      <c r="E417" s="232" t="s">
        <v>1</v>
      </c>
      <c r="F417" s="233" t="s">
        <v>662</v>
      </c>
      <c r="G417" s="230"/>
      <c r="H417" s="234">
        <v>64.859999999999999</v>
      </c>
      <c r="I417" s="235"/>
      <c r="J417" s="230"/>
      <c r="K417" s="230"/>
      <c r="L417" s="236"/>
      <c r="M417" s="237"/>
      <c r="N417" s="238"/>
      <c r="O417" s="238"/>
      <c r="P417" s="238"/>
      <c r="Q417" s="238"/>
      <c r="R417" s="238"/>
      <c r="S417" s="238"/>
      <c r="T417" s="239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0" t="s">
        <v>138</v>
      </c>
      <c r="AU417" s="240" t="s">
        <v>86</v>
      </c>
      <c r="AV417" s="13" t="s">
        <v>86</v>
      </c>
      <c r="AW417" s="13" t="s">
        <v>32</v>
      </c>
      <c r="AX417" s="13" t="s">
        <v>76</v>
      </c>
      <c r="AY417" s="240" t="s">
        <v>130</v>
      </c>
    </row>
    <row r="418" s="13" customFormat="1">
      <c r="A418" s="13"/>
      <c r="B418" s="229"/>
      <c r="C418" s="230"/>
      <c r="D418" s="231" t="s">
        <v>138</v>
      </c>
      <c r="E418" s="232" t="s">
        <v>1</v>
      </c>
      <c r="F418" s="233" t="s">
        <v>663</v>
      </c>
      <c r="G418" s="230"/>
      <c r="H418" s="234">
        <v>64.859999999999999</v>
      </c>
      <c r="I418" s="235"/>
      <c r="J418" s="230"/>
      <c r="K418" s="230"/>
      <c r="L418" s="236"/>
      <c r="M418" s="237"/>
      <c r="N418" s="238"/>
      <c r="O418" s="238"/>
      <c r="P418" s="238"/>
      <c r="Q418" s="238"/>
      <c r="R418" s="238"/>
      <c r="S418" s="238"/>
      <c r="T418" s="239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0" t="s">
        <v>138</v>
      </c>
      <c r="AU418" s="240" t="s">
        <v>86</v>
      </c>
      <c r="AV418" s="13" t="s">
        <v>86</v>
      </c>
      <c r="AW418" s="13" t="s">
        <v>32</v>
      </c>
      <c r="AX418" s="13" t="s">
        <v>76</v>
      </c>
      <c r="AY418" s="240" t="s">
        <v>130</v>
      </c>
    </row>
    <row r="419" s="14" customFormat="1">
      <c r="A419" s="14"/>
      <c r="B419" s="241"/>
      <c r="C419" s="242"/>
      <c r="D419" s="231" t="s">
        <v>138</v>
      </c>
      <c r="E419" s="243" t="s">
        <v>1</v>
      </c>
      <c r="F419" s="244" t="s">
        <v>198</v>
      </c>
      <c r="G419" s="242"/>
      <c r="H419" s="245">
        <v>530.04000000000008</v>
      </c>
      <c r="I419" s="246"/>
      <c r="J419" s="242"/>
      <c r="K419" s="242"/>
      <c r="L419" s="247"/>
      <c r="M419" s="248"/>
      <c r="N419" s="249"/>
      <c r="O419" s="249"/>
      <c r="P419" s="249"/>
      <c r="Q419" s="249"/>
      <c r="R419" s="249"/>
      <c r="S419" s="249"/>
      <c r="T419" s="250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1" t="s">
        <v>138</v>
      </c>
      <c r="AU419" s="251" t="s">
        <v>86</v>
      </c>
      <c r="AV419" s="14" t="s">
        <v>136</v>
      </c>
      <c r="AW419" s="14" t="s">
        <v>32</v>
      </c>
      <c r="AX419" s="14" t="s">
        <v>84</v>
      </c>
      <c r="AY419" s="251" t="s">
        <v>130</v>
      </c>
    </row>
    <row r="420" s="13" customFormat="1">
      <c r="A420" s="13"/>
      <c r="B420" s="229"/>
      <c r="C420" s="230"/>
      <c r="D420" s="231" t="s">
        <v>138</v>
      </c>
      <c r="E420" s="230"/>
      <c r="F420" s="233" t="s">
        <v>664</v>
      </c>
      <c r="G420" s="230"/>
      <c r="H420" s="234">
        <v>583.04399999999998</v>
      </c>
      <c r="I420" s="235"/>
      <c r="J420" s="230"/>
      <c r="K420" s="230"/>
      <c r="L420" s="236"/>
      <c r="M420" s="237"/>
      <c r="N420" s="238"/>
      <c r="O420" s="238"/>
      <c r="P420" s="238"/>
      <c r="Q420" s="238"/>
      <c r="R420" s="238"/>
      <c r="S420" s="238"/>
      <c r="T420" s="239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0" t="s">
        <v>138</v>
      </c>
      <c r="AU420" s="240" t="s">
        <v>86</v>
      </c>
      <c r="AV420" s="13" t="s">
        <v>86</v>
      </c>
      <c r="AW420" s="13" t="s">
        <v>4</v>
      </c>
      <c r="AX420" s="13" t="s">
        <v>84</v>
      </c>
      <c r="AY420" s="240" t="s">
        <v>130</v>
      </c>
    </row>
    <row r="421" s="2" customFormat="1" ht="24.15" customHeight="1">
      <c r="A421" s="38"/>
      <c r="B421" s="39"/>
      <c r="C421" s="215" t="s">
        <v>665</v>
      </c>
      <c r="D421" s="215" t="s">
        <v>132</v>
      </c>
      <c r="E421" s="216" t="s">
        <v>666</v>
      </c>
      <c r="F421" s="217" t="s">
        <v>667</v>
      </c>
      <c r="G421" s="218" t="s">
        <v>364</v>
      </c>
      <c r="H421" s="219">
        <v>50</v>
      </c>
      <c r="I421" s="220"/>
      <c r="J421" s="221">
        <f>ROUND(I421*H421,2)</f>
        <v>0</v>
      </c>
      <c r="K421" s="222"/>
      <c r="L421" s="44"/>
      <c r="M421" s="223" t="s">
        <v>1</v>
      </c>
      <c r="N421" s="224" t="s">
        <v>41</v>
      </c>
      <c r="O421" s="91"/>
      <c r="P421" s="225">
        <f>O421*H421</f>
        <v>0</v>
      </c>
      <c r="Q421" s="225">
        <v>0</v>
      </c>
      <c r="R421" s="225">
        <f>Q421*H421</f>
        <v>0</v>
      </c>
      <c r="S421" s="225">
        <v>0</v>
      </c>
      <c r="T421" s="226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27" t="s">
        <v>211</v>
      </c>
      <c r="AT421" s="227" t="s">
        <v>132</v>
      </c>
      <c r="AU421" s="227" t="s">
        <v>86</v>
      </c>
      <c r="AY421" s="17" t="s">
        <v>130</v>
      </c>
      <c r="BE421" s="228">
        <f>IF(N421="základní",J421,0)</f>
        <v>0</v>
      </c>
      <c r="BF421" s="228">
        <f>IF(N421="snížená",J421,0)</f>
        <v>0</v>
      </c>
      <c r="BG421" s="228">
        <f>IF(N421="zákl. přenesená",J421,0)</f>
        <v>0</v>
      </c>
      <c r="BH421" s="228">
        <f>IF(N421="sníž. přenesená",J421,0)</f>
        <v>0</v>
      </c>
      <c r="BI421" s="228">
        <f>IF(N421="nulová",J421,0)</f>
        <v>0</v>
      </c>
      <c r="BJ421" s="17" t="s">
        <v>84</v>
      </c>
      <c r="BK421" s="228">
        <f>ROUND(I421*H421,2)</f>
        <v>0</v>
      </c>
      <c r="BL421" s="17" t="s">
        <v>211</v>
      </c>
      <c r="BM421" s="227" t="s">
        <v>668</v>
      </c>
    </row>
    <row r="422" s="13" customFormat="1">
      <c r="A422" s="13"/>
      <c r="B422" s="229"/>
      <c r="C422" s="230"/>
      <c r="D422" s="231" t="s">
        <v>138</v>
      </c>
      <c r="E422" s="232" t="s">
        <v>1</v>
      </c>
      <c r="F422" s="233" t="s">
        <v>669</v>
      </c>
      <c r="G422" s="230"/>
      <c r="H422" s="234">
        <v>20</v>
      </c>
      <c r="I422" s="235"/>
      <c r="J422" s="230"/>
      <c r="K422" s="230"/>
      <c r="L422" s="236"/>
      <c r="M422" s="237"/>
      <c r="N422" s="238"/>
      <c r="O422" s="238"/>
      <c r="P422" s="238"/>
      <c r="Q422" s="238"/>
      <c r="R422" s="238"/>
      <c r="S422" s="238"/>
      <c r="T422" s="239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0" t="s">
        <v>138</v>
      </c>
      <c r="AU422" s="240" t="s">
        <v>86</v>
      </c>
      <c r="AV422" s="13" t="s">
        <v>86</v>
      </c>
      <c r="AW422" s="13" t="s">
        <v>32</v>
      </c>
      <c r="AX422" s="13" t="s">
        <v>76</v>
      </c>
      <c r="AY422" s="240" t="s">
        <v>130</v>
      </c>
    </row>
    <row r="423" s="13" customFormat="1">
      <c r="A423" s="13"/>
      <c r="B423" s="229"/>
      <c r="C423" s="230"/>
      <c r="D423" s="231" t="s">
        <v>138</v>
      </c>
      <c r="E423" s="232" t="s">
        <v>1</v>
      </c>
      <c r="F423" s="233" t="s">
        <v>670</v>
      </c>
      <c r="G423" s="230"/>
      <c r="H423" s="234">
        <v>22</v>
      </c>
      <c r="I423" s="235"/>
      <c r="J423" s="230"/>
      <c r="K423" s="230"/>
      <c r="L423" s="236"/>
      <c r="M423" s="237"/>
      <c r="N423" s="238"/>
      <c r="O423" s="238"/>
      <c r="P423" s="238"/>
      <c r="Q423" s="238"/>
      <c r="R423" s="238"/>
      <c r="S423" s="238"/>
      <c r="T423" s="239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0" t="s">
        <v>138</v>
      </c>
      <c r="AU423" s="240" t="s">
        <v>86</v>
      </c>
      <c r="AV423" s="13" t="s">
        <v>86</v>
      </c>
      <c r="AW423" s="13" t="s">
        <v>32</v>
      </c>
      <c r="AX423" s="13" t="s">
        <v>76</v>
      </c>
      <c r="AY423" s="240" t="s">
        <v>130</v>
      </c>
    </row>
    <row r="424" s="13" customFormat="1">
      <c r="A424" s="13"/>
      <c r="B424" s="229"/>
      <c r="C424" s="230"/>
      <c r="D424" s="231" t="s">
        <v>138</v>
      </c>
      <c r="E424" s="232" t="s">
        <v>1</v>
      </c>
      <c r="F424" s="233" t="s">
        <v>671</v>
      </c>
      <c r="G424" s="230"/>
      <c r="H424" s="234">
        <v>8</v>
      </c>
      <c r="I424" s="235"/>
      <c r="J424" s="230"/>
      <c r="K424" s="230"/>
      <c r="L424" s="236"/>
      <c r="M424" s="237"/>
      <c r="N424" s="238"/>
      <c r="O424" s="238"/>
      <c r="P424" s="238"/>
      <c r="Q424" s="238"/>
      <c r="R424" s="238"/>
      <c r="S424" s="238"/>
      <c r="T424" s="239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0" t="s">
        <v>138</v>
      </c>
      <c r="AU424" s="240" t="s">
        <v>86</v>
      </c>
      <c r="AV424" s="13" t="s">
        <v>86</v>
      </c>
      <c r="AW424" s="13" t="s">
        <v>32</v>
      </c>
      <c r="AX424" s="13" t="s">
        <v>76</v>
      </c>
      <c r="AY424" s="240" t="s">
        <v>130</v>
      </c>
    </row>
    <row r="425" s="14" customFormat="1">
      <c r="A425" s="14"/>
      <c r="B425" s="241"/>
      <c r="C425" s="242"/>
      <c r="D425" s="231" t="s">
        <v>138</v>
      </c>
      <c r="E425" s="243" t="s">
        <v>1</v>
      </c>
      <c r="F425" s="244" t="s">
        <v>198</v>
      </c>
      <c r="G425" s="242"/>
      <c r="H425" s="245">
        <v>50</v>
      </c>
      <c r="I425" s="246"/>
      <c r="J425" s="242"/>
      <c r="K425" s="242"/>
      <c r="L425" s="247"/>
      <c r="M425" s="248"/>
      <c r="N425" s="249"/>
      <c r="O425" s="249"/>
      <c r="P425" s="249"/>
      <c r="Q425" s="249"/>
      <c r="R425" s="249"/>
      <c r="S425" s="249"/>
      <c r="T425" s="250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1" t="s">
        <v>138</v>
      </c>
      <c r="AU425" s="251" t="s">
        <v>86</v>
      </c>
      <c r="AV425" s="14" t="s">
        <v>136</v>
      </c>
      <c r="AW425" s="14" t="s">
        <v>32</v>
      </c>
      <c r="AX425" s="14" t="s">
        <v>84</v>
      </c>
      <c r="AY425" s="251" t="s">
        <v>130</v>
      </c>
    </row>
    <row r="426" s="2" customFormat="1" ht="24.15" customHeight="1">
      <c r="A426" s="38"/>
      <c r="B426" s="39"/>
      <c r="C426" s="215" t="s">
        <v>672</v>
      </c>
      <c r="D426" s="215" t="s">
        <v>132</v>
      </c>
      <c r="E426" s="216" t="s">
        <v>673</v>
      </c>
      <c r="F426" s="217" t="s">
        <v>674</v>
      </c>
      <c r="G426" s="218" t="s">
        <v>364</v>
      </c>
      <c r="H426" s="219">
        <v>17</v>
      </c>
      <c r="I426" s="220"/>
      <c r="J426" s="221">
        <f>ROUND(I426*H426,2)</f>
        <v>0</v>
      </c>
      <c r="K426" s="222"/>
      <c r="L426" s="44"/>
      <c r="M426" s="223" t="s">
        <v>1</v>
      </c>
      <c r="N426" s="224" t="s">
        <v>41</v>
      </c>
      <c r="O426" s="91"/>
      <c r="P426" s="225">
        <f>O426*H426</f>
        <v>0</v>
      </c>
      <c r="Q426" s="225">
        <v>0</v>
      </c>
      <c r="R426" s="225">
        <f>Q426*H426</f>
        <v>0</v>
      </c>
      <c r="S426" s="225">
        <v>0</v>
      </c>
      <c r="T426" s="226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27" t="s">
        <v>211</v>
      </c>
      <c r="AT426" s="227" t="s">
        <v>132</v>
      </c>
      <c r="AU426" s="227" t="s">
        <v>86</v>
      </c>
      <c r="AY426" s="17" t="s">
        <v>130</v>
      </c>
      <c r="BE426" s="228">
        <f>IF(N426="základní",J426,0)</f>
        <v>0</v>
      </c>
      <c r="BF426" s="228">
        <f>IF(N426="snížená",J426,0)</f>
        <v>0</v>
      </c>
      <c r="BG426" s="228">
        <f>IF(N426="zákl. přenesená",J426,0)</f>
        <v>0</v>
      </c>
      <c r="BH426" s="228">
        <f>IF(N426="sníž. přenesená",J426,0)</f>
        <v>0</v>
      </c>
      <c r="BI426" s="228">
        <f>IF(N426="nulová",J426,0)</f>
        <v>0</v>
      </c>
      <c r="BJ426" s="17" t="s">
        <v>84</v>
      </c>
      <c r="BK426" s="228">
        <f>ROUND(I426*H426,2)</f>
        <v>0</v>
      </c>
      <c r="BL426" s="17" t="s">
        <v>211</v>
      </c>
      <c r="BM426" s="227" t="s">
        <v>675</v>
      </c>
    </row>
    <row r="427" s="13" customFormat="1">
      <c r="A427" s="13"/>
      <c r="B427" s="229"/>
      <c r="C427" s="230"/>
      <c r="D427" s="231" t="s">
        <v>138</v>
      </c>
      <c r="E427" s="232" t="s">
        <v>1</v>
      </c>
      <c r="F427" s="233" t="s">
        <v>676</v>
      </c>
      <c r="G427" s="230"/>
      <c r="H427" s="234">
        <v>9</v>
      </c>
      <c r="I427" s="235"/>
      <c r="J427" s="230"/>
      <c r="K427" s="230"/>
      <c r="L427" s="236"/>
      <c r="M427" s="237"/>
      <c r="N427" s="238"/>
      <c r="O427" s="238"/>
      <c r="P427" s="238"/>
      <c r="Q427" s="238"/>
      <c r="R427" s="238"/>
      <c r="S427" s="238"/>
      <c r="T427" s="239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0" t="s">
        <v>138</v>
      </c>
      <c r="AU427" s="240" t="s">
        <v>86</v>
      </c>
      <c r="AV427" s="13" t="s">
        <v>86</v>
      </c>
      <c r="AW427" s="13" t="s">
        <v>32</v>
      </c>
      <c r="AX427" s="13" t="s">
        <v>76</v>
      </c>
      <c r="AY427" s="240" t="s">
        <v>130</v>
      </c>
    </row>
    <row r="428" s="13" customFormat="1">
      <c r="A428" s="13"/>
      <c r="B428" s="229"/>
      <c r="C428" s="230"/>
      <c r="D428" s="231" t="s">
        <v>138</v>
      </c>
      <c r="E428" s="232" t="s">
        <v>1</v>
      </c>
      <c r="F428" s="233" t="s">
        <v>677</v>
      </c>
      <c r="G428" s="230"/>
      <c r="H428" s="234">
        <v>8</v>
      </c>
      <c r="I428" s="235"/>
      <c r="J428" s="230"/>
      <c r="K428" s="230"/>
      <c r="L428" s="236"/>
      <c r="M428" s="237"/>
      <c r="N428" s="238"/>
      <c r="O428" s="238"/>
      <c r="P428" s="238"/>
      <c r="Q428" s="238"/>
      <c r="R428" s="238"/>
      <c r="S428" s="238"/>
      <c r="T428" s="239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0" t="s">
        <v>138</v>
      </c>
      <c r="AU428" s="240" t="s">
        <v>86</v>
      </c>
      <c r="AV428" s="13" t="s">
        <v>86</v>
      </c>
      <c r="AW428" s="13" t="s">
        <v>32</v>
      </c>
      <c r="AX428" s="13" t="s">
        <v>76</v>
      </c>
      <c r="AY428" s="240" t="s">
        <v>130</v>
      </c>
    </row>
    <row r="429" s="14" customFormat="1">
      <c r="A429" s="14"/>
      <c r="B429" s="241"/>
      <c r="C429" s="242"/>
      <c r="D429" s="231" t="s">
        <v>138</v>
      </c>
      <c r="E429" s="243" t="s">
        <v>1</v>
      </c>
      <c r="F429" s="244" t="s">
        <v>198</v>
      </c>
      <c r="G429" s="242"/>
      <c r="H429" s="245">
        <v>17</v>
      </c>
      <c r="I429" s="246"/>
      <c r="J429" s="242"/>
      <c r="K429" s="242"/>
      <c r="L429" s="247"/>
      <c r="M429" s="248"/>
      <c r="N429" s="249"/>
      <c r="O429" s="249"/>
      <c r="P429" s="249"/>
      <c r="Q429" s="249"/>
      <c r="R429" s="249"/>
      <c r="S429" s="249"/>
      <c r="T429" s="250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1" t="s">
        <v>138</v>
      </c>
      <c r="AU429" s="251" t="s">
        <v>86</v>
      </c>
      <c r="AV429" s="14" t="s">
        <v>136</v>
      </c>
      <c r="AW429" s="14" t="s">
        <v>32</v>
      </c>
      <c r="AX429" s="14" t="s">
        <v>84</v>
      </c>
      <c r="AY429" s="251" t="s">
        <v>130</v>
      </c>
    </row>
    <row r="430" s="2" customFormat="1" ht="24.15" customHeight="1">
      <c r="A430" s="38"/>
      <c r="B430" s="39"/>
      <c r="C430" s="215" t="s">
        <v>678</v>
      </c>
      <c r="D430" s="215" t="s">
        <v>132</v>
      </c>
      <c r="E430" s="216" t="s">
        <v>679</v>
      </c>
      <c r="F430" s="217" t="s">
        <v>680</v>
      </c>
      <c r="G430" s="218" t="s">
        <v>364</v>
      </c>
      <c r="H430" s="219">
        <v>8</v>
      </c>
      <c r="I430" s="220"/>
      <c r="J430" s="221">
        <f>ROUND(I430*H430,2)</f>
        <v>0</v>
      </c>
      <c r="K430" s="222"/>
      <c r="L430" s="44"/>
      <c r="M430" s="223" t="s">
        <v>1</v>
      </c>
      <c r="N430" s="224" t="s">
        <v>41</v>
      </c>
      <c r="O430" s="91"/>
      <c r="P430" s="225">
        <f>O430*H430</f>
        <v>0</v>
      </c>
      <c r="Q430" s="225">
        <v>0</v>
      </c>
      <c r="R430" s="225">
        <f>Q430*H430</f>
        <v>0</v>
      </c>
      <c r="S430" s="225">
        <v>0</v>
      </c>
      <c r="T430" s="226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27" t="s">
        <v>211</v>
      </c>
      <c r="AT430" s="227" t="s">
        <v>132</v>
      </c>
      <c r="AU430" s="227" t="s">
        <v>86</v>
      </c>
      <c r="AY430" s="17" t="s">
        <v>130</v>
      </c>
      <c r="BE430" s="228">
        <f>IF(N430="základní",J430,0)</f>
        <v>0</v>
      </c>
      <c r="BF430" s="228">
        <f>IF(N430="snížená",J430,0)</f>
        <v>0</v>
      </c>
      <c r="BG430" s="228">
        <f>IF(N430="zákl. přenesená",J430,0)</f>
        <v>0</v>
      </c>
      <c r="BH430" s="228">
        <f>IF(N430="sníž. přenesená",J430,0)</f>
        <v>0</v>
      </c>
      <c r="BI430" s="228">
        <f>IF(N430="nulová",J430,0)</f>
        <v>0</v>
      </c>
      <c r="BJ430" s="17" t="s">
        <v>84</v>
      </c>
      <c r="BK430" s="228">
        <f>ROUND(I430*H430,2)</f>
        <v>0</v>
      </c>
      <c r="BL430" s="17" t="s">
        <v>211</v>
      </c>
      <c r="BM430" s="227" t="s">
        <v>681</v>
      </c>
    </row>
    <row r="431" s="13" customFormat="1">
      <c r="A431" s="13"/>
      <c r="B431" s="229"/>
      <c r="C431" s="230"/>
      <c r="D431" s="231" t="s">
        <v>138</v>
      </c>
      <c r="E431" s="232" t="s">
        <v>1</v>
      </c>
      <c r="F431" s="233" t="s">
        <v>168</v>
      </c>
      <c r="G431" s="230"/>
      <c r="H431" s="234">
        <v>8</v>
      </c>
      <c r="I431" s="235"/>
      <c r="J431" s="230"/>
      <c r="K431" s="230"/>
      <c r="L431" s="236"/>
      <c r="M431" s="237"/>
      <c r="N431" s="238"/>
      <c r="O431" s="238"/>
      <c r="P431" s="238"/>
      <c r="Q431" s="238"/>
      <c r="R431" s="238"/>
      <c r="S431" s="238"/>
      <c r="T431" s="239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0" t="s">
        <v>138</v>
      </c>
      <c r="AU431" s="240" t="s">
        <v>86</v>
      </c>
      <c r="AV431" s="13" t="s">
        <v>86</v>
      </c>
      <c r="AW431" s="13" t="s">
        <v>32</v>
      </c>
      <c r="AX431" s="13" t="s">
        <v>84</v>
      </c>
      <c r="AY431" s="240" t="s">
        <v>130</v>
      </c>
    </row>
    <row r="432" s="2" customFormat="1" ht="24.15" customHeight="1">
      <c r="A432" s="38"/>
      <c r="B432" s="39"/>
      <c r="C432" s="215" t="s">
        <v>682</v>
      </c>
      <c r="D432" s="215" t="s">
        <v>132</v>
      </c>
      <c r="E432" s="216" t="s">
        <v>683</v>
      </c>
      <c r="F432" s="217" t="s">
        <v>684</v>
      </c>
      <c r="G432" s="218" t="s">
        <v>364</v>
      </c>
      <c r="H432" s="219">
        <v>4</v>
      </c>
      <c r="I432" s="220"/>
      <c r="J432" s="221">
        <f>ROUND(I432*H432,2)</f>
        <v>0</v>
      </c>
      <c r="K432" s="222"/>
      <c r="L432" s="44"/>
      <c r="M432" s="223" t="s">
        <v>1</v>
      </c>
      <c r="N432" s="224" t="s">
        <v>41</v>
      </c>
      <c r="O432" s="91"/>
      <c r="P432" s="225">
        <f>O432*H432</f>
        <v>0</v>
      </c>
      <c r="Q432" s="225">
        <v>0</v>
      </c>
      <c r="R432" s="225">
        <f>Q432*H432</f>
        <v>0</v>
      </c>
      <c r="S432" s="225">
        <v>0</v>
      </c>
      <c r="T432" s="226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27" t="s">
        <v>211</v>
      </c>
      <c r="AT432" s="227" t="s">
        <v>132</v>
      </c>
      <c r="AU432" s="227" t="s">
        <v>86</v>
      </c>
      <c r="AY432" s="17" t="s">
        <v>130</v>
      </c>
      <c r="BE432" s="228">
        <f>IF(N432="základní",J432,0)</f>
        <v>0</v>
      </c>
      <c r="BF432" s="228">
        <f>IF(N432="snížená",J432,0)</f>
        <v>0</v>
      </c>
      <c r="BG432" s="228">
        <f>IF(N432="zákl. přenesená",J432,0)</f>
        <v>0</v>
      </c>
      <c r="BH432" s="228">
        <f>IF(N432="sníž. přenesená",J432,0)</f>
        <v>0</v>
      </c>
      <c r="BI432" s="228">
        <f>IF(N432="nulová",J432,0)</f>
        <v>0</v>
      </c>
      <c r="BJ432" s="17" t="s">
        <v>84</v>
      </c>
      <c r="BK432" s="228">
        <f>ROUND(I432*H432,2)</f>
        <v>0</v>
      </c>
      <c r="BL432" s="17" t="s">
        <v>211</v>
      </c>
      <c r="BM432" s="227" t="s">
        <v>685</v>
      </c>
    </row>
    <row r="433" s="13" customFormat="1">
      <c r="A433" s="13"/>
      <c r="B433" s="229"/>
      <c r="C433" s="230"/>
      <c r="D433" s="231" t="s">
        <v>138</v>
      </c>
      <c r="E433" s="232" t="s">
        <v>1</v>
      </c>
      <c r="F433" s="233" t="s">
        <v>136</v>
      </c>
      <c r="G433" s="230"/>
      <c r="H433" s="234">
        <v>4</v>
      </c>
      <c r="I433" s="235"/>
      <c r="J433" s="230"/>
      <c r="K433" s="230"/>
      <c r="L433" s="236"/>
      <c r="M433" s="237"/>
      <c r="N433" s="238"/>
      <c r="O433" s="238"/>
      <c r="P433" s="238"/>
      <c r="Q433" s="238"/>
      <c r="R433" s="238"/>
      <c r="S433" s="238"/>
      <c r="T433" s="239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0" t="s">
        <v>138</v>
      </c>
      <c r="AU433" s="240" t="s">
        <v>86</v>
      </c>
      <c r="AV433" s="13" t="s">
        <v>86</v>
      </c>
      <c r="AW433" s="13" t="s">
        <v>32</v>
      </c>
      <c r="AX433" s="13" t="s">
        <v>84</v>
      </c>
      <c r="AY433" s="240" t="s">
        <v>130</v>
      </c>
    </row>
    <row r="434" s="2" customFormat="1" ht="16.5" customHeight="1">
      <c r="A434" s="38"/>
      <c r="B434" s="39"/>
      <c r="C434" s="215" t="s">
        <v>686</v>
      </c>
      <c r="D434" s="215" t="s">
        <v>132</v>
      </c>
      <c r="E434" s="216" t="s">
        <v>687</v>
      </c>
      <c r="F434" s="217" t="s">
        <v>688</v>
      </c>
      <c r="G434" s="218" t="s">
        <v>364</v>
      </c>
      <c r="H434" s="219">
        <v>79</v>
      </c>
      <c r="I434" s="220"/>
      <c r="J434" s="221">
        <f>ROUND(I434*H434,2)</f>
        <v>0</v>
      </c>
      <c r="K434" s="222"/>
      <c r="L434" s="44"/>
      <c r="M434" s="223" t="s">
        <v>1</v>
      </c>
      <c r="N434" s="224" t="s">
        <v>41</v>
      </c>
      <c r="O434" s="91"/>
      <c r="P434" s="225">
        <f>O434*H434</f>
        <v>0</v>
      </c>
      <c r="Q434" s="225">
        <v>0</v>
      </c>
      <c r="R434" s="225">
        <f>Q434*H434</f>
        <v>0</v>
      </c>
      <c r="S434" s="225">
        <v>0</v>
      </c>
      <c r="T434" s="226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27" t="s">
        <v>211</v>
      </c>
      <c r="AT434" s="227" t="s">
        <v>132</v>
      </c>
      <c r="AU434" s="227" t="s">
        <v>86</v>
      </c>
      <c r="AY434" s="17" t="s">
        <v>130</v>
      </c>
      <c r="BE434" s="228">
        <f>IF(N434="základní",J434,0)</f>
        <v>0</v>
      </c>
      <c r="BF434" s="228">
        <f>IF(N434="snížená",J434,0)</f>
        <v>0</v>
      </c>
      <c r="BG434" s="228">
        <f>IF(N434="zákl. přenesená",J434,0)</f>
        <v>0</v>
      </c>
      <c r="BH434" s="228">
        <f>IF(N434="sníž. přenesená",J434,0)</f>
        <v>0</v>
      </c>
      <c r="BI434" s="228">
        <f>IF(N434="nulová",J434,0)</f>
        <v>0</v>
      </c>
      <c r="BJ434" s="17" t="s">
        <v>84</v>
      </c>
      <c r="BK434" s="228">
        <f>ROUND(I434*H434,2)</f>
        <v>0</v>
      </c>
      <c r="BL434" s="17" t="s">
        <v>211</v>
      </c>
      <c r="BM434" s="227" t="s">
        <v>689</v>
      </c>
    </row>
    <row r="435" s="13" customFormat="1">
      <c r="A435" s="13"/>
      <c r="B435" s="229"/>
      <c r="C435" s="230"/>
      <c r="D435" s="231" t="s">
        <v>138</v>
      </c>
      <c r="E435" s="232" t="s">
        <v>1</v>
      </c>
      <c r="F435" s="233" t="s">
        <v>690</v>
      </c>
      <c r="G435" s="230"/>
      <c r="H435" s="234">
        <v>79</v>
      </c>
      <c r="I435" s="235"/>
      <c r="J435" s="230"/>
      <c r="K435" s="230"/>
      <c r="L435" s="236"/>
      <c r="M435" s="237"/>
      <c r="N435" s="238"/>
      <c r="O435" s="238"/>
      <c r="P435" s="238"/>
      <c r="Q435" s="238"/>
      <c r="R435" s="238"/>
      <c r="S435" s="238"/>
      <c r="T435" s="239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0" t="s">
        <v>138</v>
      </c>
      <c r="AU435" s="240" t="s">
        <v>86</v>
      </c>
      <c r="AV435" s="13" t="s">
        <v>86</v>
      </c>
      <c r="AW435" s="13" t="s">
        <v>32</v>
      </c>
      <c r="AX435" s="13" t="s">
        <v>84</v>
      </c>
      <c r="AY435" s="240" t="s">
        <v>130</v>
      </c>
    </row>
    <row r="436" s="2" customFormat="1" ht="24.15" customHeight="1">
      <c r="A436" s="38"/>
      <c r="B436" s="39"/>
      <c r="C436" s="215" t="s">
        <v>691</v>
      </c>
      <c r="D436" s="215" t="s">
        <v>132</v>
      </c>
      <c r="E436" s="216" t="s">
        <v>692</v>
      </c>
      <c r="F436" s="217" t="s">
        <v>693</v>
      </c>
      <c r="G436" s="218" t="s">
        <v>694</v>
      </c>
      <c r="H436" s="273"/>
      <c r="I436" s="220"/>
      <c r="J436" s="221">
        <f>ROUND(I436*H436,2)</f>
        <v>0</v>
      </c>
      <c r="K436" s="222"/>
      <c r="L436" s="44"/>
      <c r="M436" s="223" t="s">
        <v>1</v>
      </c>
      <c r="N436" s="224" t="s">
        <v>41</v>
      </c>
      <c r="O436" s="91"/>
      <c r="P436" s="225">
        <f>O436*H436</f>
        <v>0</v>
      </c>
      <c r="Q436" s="225">
        <v>0</v>
      </c>
      <c r="R436" s="225">
        <f>Q436*H436</f>
        <v>0</v>
      </c>
      <c r="S436" s="225">
        <v>0</v>
      </c>
      <c r="T436" s="226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7" t="s">
        <v>211</v>
      </c>
      <c r="AT436" s="227" t="s">
        <v>132</v>
      </c>
      <c r="AU436" s="227" t="s">
        <v>86</v>
      </c>
      <c r="AY436" s="17" t="s">
        <v>130</v>
      </c>
      <c r="BE436" s="228">
        <f>IF(N436="základní",J436,0)</f>
        <v>0</v>
      </c>
      <c r="BF436" s="228">
        <f>IF(N436="snížená",J436,0)</f>
        <v>0</v>
      </c>
      <c r="BG436" s="228">
        <f>IF(N436="zákl. přenesená",J436,0)</f>
        <v>0</v>
      </c>
      <c r="BH436" s="228">
        <f>IF(N436="sníž. přenesená",J436,0)</f>
        <v>0</v>
      </c>
      <c r="BI436" s="228">
        <f>IF(N436="nulová",J436,0)</f>
        <v>0</v>
      </c>
      <c r="BJ436" s="17" t="s">
        <v>84</v>
      </c>
      <c r="BK436" s="228">
        <f>ROUND(I436*H436,2)</f>
        <v>0</v>
      </c>
      <c r="BL436" s="17" t="s">
        <v>211</v>
      </c>
      <c r="BM436" s="227" t="s">
        <v>695</v>
      </c>
    </row>
    <row r="437" s="12" customFormat="1" ht="22.8" customHeight="1">
      <c r="A437" s="12"/>
      <c r="B437" s="199"/>
      <c r="C437" s="200"/>
      <c r="D437" s="201" t="s">
        <v>75</v>
      </c>
      <c r="E437" s="213" t="s">
        <v>696</v>
      </c>
      <c r="F437" s="213" t="s">
        <v>697</v>
      </c>
      <c r="G437" s="200"/>
      <c r="H437" s="200"/>
      <c r="I437" s="203"/>
      <c r="J437" s="214">
        <f>BK437</f>
        <v>0</v>
      </c>
      <c r="K437" s="200"/>
      <c r="L437" s="205"/>
      <c r="M437" s="206"/>
      <c r="N437" s="207"/>
      <c r="O437" s="207"/>
      <c r="P437" s="208">
        <f>SUM(P438:P450)</f>
        <v>0</v>
      </c>
      <c r="Q437" s="207"/>
      <c r="R437" s="208">
        <f>SUM(R438:R450)</f>
        <v>0</v>
      </c>
      <c r="S437" s="207"/>
      <c r="T437" s="209">
        <f>SUM(T438:T450)</f>
        <v>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210" t="s">
        <v>86</v>
      </c>
      <c r="AT437" s="211" t="s">
        <v>75</v>
      </c>
      <c r="AU437" s="211" t="s">
        <v>84</v>
      </c>
      <c r="AY437" s="210" t="s">
        <v>130</v>
      </c>
      <c r="BK437" s="212">
        <f>SUM(BK438:BK450)</f>
        <v>0</v>
      </c>
    </row>
    <row r="438" s="2" customFormat="1" ht="33" customHeight="1">
      <c r="A438" s="38"/>
      <c r="B438" s="39"/>
      <c r="C438" s="215" t="s">
        <v>698</v>
      </c>
      <c r="D438" s="215" t="s">
        <v>132</v>
      </c>
      <c r="E438" s="216" t="s">
        <v>699</v>
      </c>
      <c r="F438" s="217" t="s">
        <v>700</v>
      </c>
      <c r="G438" s="218" t="s">
        <v>135</v>
      </c>
      <c r="H438" s="219">
        <v>1056</v>
      </c>
      <c r="I438" s="220"/>
      <c r="J438" s="221">
        <f>ROUND(I438*H438,2)</f>
        <v>0</v>
      </c>
      <c r="K438" s="222"/>
      <c r="L438" s="44"/>
      <c r="M438" s="223" t="s">
        <v>1</v>
      </c>
      <c r="N438" s="224" t="s">
        <v>41</v>
      </c>
      <c r="O438" s="91"/>
      <c r="P438" s="225">
        <f>O438*H438</f>
        <v>0</v>
      </c>
      <c r="Q438" s="225">
        <v>0</v>
      </c>
      <c r="R438" s="225">
        <f>Q438*H438</f>
        <v>0</v>
      </c>
      <c r="S438" s="225">
        <v>0</v>
      </c>
      <c r="T438" s="226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27" t="s">
        <v>211</v>
      </c>
      <c r="AT438" s="227" t="s">
        <v>132</v>
      </c>
      <c r="AU438" s="227" t="s">
        <v>86</v>
      </c>
      <c r="AY438" s="17" t="s">
        <v>130</v>
      </c>
      <c r="BE438" s="228">
        <f>IF(N438="základní",J438,0)</f>
        <v>0</v>
      </c>
      <c r="BF438" s="228">
        <f>IF(N438="snížená",J438,0)</f>
        <v>0</v>
      </c>
      <c r="BG438" s="228">
        <f>IF(N438="zákl. přenesená",J438,0)</f>
        <v>0</v>
      </c>
      <c r="BH438" s="228">
        <f>IF(N438="sníž. přenesená",J438,0)</f>
        <v>0</v>
      </c>
      <c r="BI438" s="228">
        <f>IF(N438="nulová",J438,0)</f>
        <v>0</v>
      </c>
      <c r="BJ438" s="17" t="s">
        <v>84</v>
      </c>
      <c r="BK438" s="228">
        <f>ROUND(I438*H438,2)</f>
        <v>0</v>
      </c>
      <c r="BL438" s="17" t="s">
        <v>211</v>
      </c>
      <c r="BM438" s="227" t="s">
        <v>701</v>
      </c>
    </row>
    <row r="439" s="13" customFormat="1">
      <c r="A439" s="13"/>
      <c r="B439" s="229"/>
      <c r="C439" s="230"/>
      <c r="D439" s="231" t="s">
        <v>138</v>
      </c>
      <c r="E439" s="232" t="s">
        <v>1</v>
      </c>
      <c r="F439" s="233" t="s">
        <v>311</v>
      </c>
      <c r="G439" s="230"/>
      <c r="H439" s="234">
        <v>1056</v>
      </c>
      <c r="I439" s="235"/>
      <c r="J439" s="230"/>
      <c r="K439" s="230"/>
      <c r="L439" s="236"/>
      <c r="M439" s="237"/>
      <c r="N439" s="238"/>
      <c r="O439" s="238"/>
      <c r="P439" s="238"/>
      <c r="Q439" s="238"/>
      <c r="R439" s="238"/>
      <c r="S439" s="238"/>
      <c r="T439" s="239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0" t="s">
        <v>138</v>
      </c>
      <c r="AU439" s="240" t="s">
        <v>86</v>
      </c>
      <c r="AV439" s="13" t="s">
        <v>86</v>
      </c>
      <c r="AW439" s="13" t="s">
        <v>32</v>
      </c>
      <c r="AX439" s="13" t="s">
        <v>84</v>
      </c>
      <c r="AY439" s="240" t="s">
        <v>130</v>
      </c>
    </row>
    <row r="440" s="2" customFormat="1" ht="24.15" customHeight="1">
      <c r="A440" s="38"/>
      <c r="B440" s="39"/>
      <c r="C440" s="215" t="s">
        <v>702</v>
      </c>
      <c r="D440" s="215" t="s">
        <v>132</v>
      </c>
      <c r="E440" s="216" t="s">
        <v>703</v>
      </c>
      <c r="F440" s="217" t="s">
        <v>704</v>
      </c>
      <c r="G440" s="218" t="s">
        <v>135</v>
      </c>
      <c r="H440" s="219">
        <v>364.5</v>
      </c>
      <c r="I440" s="220"/>
      <c r="J440" s="221">
        <f>ROUND(I440*H440,2)</f>
        <v>0</v>
      </c>
      <c r="K440" s="222"/>
      <c r="L440" s="44"/>
      <c r="M440" s="223" t="s">
        <v>1</v>
      </c>
      <c r="N440" s="224" t="s">
        <v>41</v>
      </c>
      <c r="O440" s="91"/>
      <c r="P440" s="225">
        <f>O440*H440</f>
        <v>0</v>
      </c>
      <c r="Q440" s="225">
        <v>0</v>
      </c>
      <c r="R440" s="225">
        <f>Q440*H440</f>
        <v>0</v>
      </c>
      <c r="S440" s="225">
        <v>0</v>
      </c>
      <c r="T440" s="226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27" t="s">
        <v>211</v>
      </c>
      <c r="AT440" s="227" t="s">
        <v>132</v>
      </c>
      <c r="AU440" s="227" t="s">
        <v>86</v>
      </c>
      <c r="AY440" s="17" t="s">
        <v>130</v>
      </c>
      <c r="BE440" s="228">
        <f>IF(N440="základní",J440,0)</f>
        <v>0</v>
      </c>
      <c r="BF440" s="228">
        <f>IF(N440="snížená",J440,0)</f>
        <v>0</v>
      </c>
      <c r="BG440" s="228">
        <f>IF(N440="zákl. přenesená",J440,0)</f>
        <v>0</v>
      </c>
      <c r="BH440" s="228">
        <f>IF(N440="sníž. přenesená",J440,0)</f>
        <v>0</v>
      </c>
      <c r="BI440" s="228">
        <f>IF(N440="nulová",J440,0)</f>
        <v>0</v>
      </c>
      <c r="BJ440" s="17" t="s">
        <v>84</v>
      </c>
      <c r="BK440" s="228">
        <f>ROUND(I440*H440,2)</f>
        <v>0</v>
      </c>
      <c r="BL440" s="17" t="s">
        <v>211</v>
      </c>
      <c r="BM440" s="227" t="s">
        <v>705</v>
      </c>
    </row>
    <row r="441" s="13" customFormat="1">
      <c r="A441" s="13"/>
      <c r="B441" s="229"/>
      <c r="C441" s="230"/>
      <c r="D441" s="231" t="s">
        <v>138</v>
      </c>
      <c r="E441" s="232" t="s">
        <v>1</v>
      </c>
      <c r="F441" s="233" t="s">
        <v>312</v>
      </c>
      <c r="G441" s="230"/>
      <c r="H441" s="234">
        <v>364.5</v>
      </c>
      <c r="I441" s="235"/>
      <c r="J441" s="230"/>
      <c r="K441" s="230"/>
      <c r="L441" s="236"/>
      <c r="M441" s="237"/>
      <c r="N441" s="238"/>
      <c r="O441" s="238"/>
      <c r="P441" s="238"/>
      <c r="Q441" s="238"/>
      <c r="R441" s="238"/>
      <c r="S441" s="238"/>
      <c r="T441" s="239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0" t="s">
        <v>138</v>
      </c>
      <c r="AU441" s="240" t="s">
        <v>86</v>
      </c>
      <c r="AV441" s="13" t="s">
        <v>86</v>
      </c>
      <c r="AW441" s="13" t="s">
        <v>32</v>
      </c>
      <c r="AX441" s="13" t="s">
        <v>84</v>
      </c>
      <c r="AY441" s="240" t="s">
        <v>130</v>
      </c>
    </row>
    <row r="442" s="2" customFormat="1" ht="16.5" customHeight="1">
      <c r="A442" s="38"/>
      <c r="B442" s="39"/>
      <c r="C442" s="215" t="s">
        <v>706</v>
      </c>
      <c r="D442" s="215" t="s">
        <v>132</v>
      </c>
      <c r="E442" s="216" t="s">
        <v>707</v>
      </c>
      <c r="F442" s="217" t="s">
        <v>708</v>
      </c>
      <c r="G442" s="218" t="s">
        <v>709</v>
      </c>
      <c r="H442" s="219">
        <v>1</v>
      </c>
      <c r="I442" s="220"/>
      <c r="J442" s="221">
        <f>ROUND(I442*H442,2)</f>
        <v>0</v>
      </c>
      <c r="K442" s="222"/>
      <c r="L442" s="44"/>
      <c r="M442" s="223" t="s">
        <v>1</v>
      </c>
      <c r="N442" s="224" t="s">
        <v>41</v>
      </c>
      <c r="O442" s="91"/>
      <c r="P442" s="225">
        <f>O442*H442</f>
        <v>0</v>
      </c>
      <c r="Q442" s="225">
        <v>0</v>
      </c>
      <c r="R442" s="225">
        <f>Q442*H442</f>
        <v>0</v>
      </c>
      <c r="S442" s="225">
        <v>0</v>
      </c>
      <c r="T442" s="226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27" t="s">
        <v>211</v>
      </c>
      <c r="AT442" s="227" t="s">
        <v>132</v>
      </c>
      <c r="AU442" s="227" t="s">
        <v>86</v>
      </c>
      <c r="AY442" s="17" t="s">
        <v>130</v>
      </c>
      <c r="BE442" s="228">
        <f>IF(N442="základní",J442,0)</f>
        <v>0</v>
      </c>
      <c r="BF442" s="228">
        <f>IF(N442="snížená",J442,0)</f>
        <v>0</v>
      </c>
      <c r="BG442" s="228">
        <f>IF(N442="zákl. přenesená",J442,0)</f>
        <v>0</v>
      </c>
      <c r="BH442" s="228">
        <f>IF(N442="sníž. přenesená",J442,0)</f>
        <v>0</v>
      </c>
      <c r="BI442" s="228">
        <f>IF(N442="nulová",J442,0)</f>
        <v>0</v>
      </c>
      <c r="BJ442" s="17" t="s">
        <v>84</v>
      </c>
      <c r="BK442" s="228">
        <f>ROUND(I442*H442,2)</f>
        <v>0</v>
      </c>
      <c r="BL442" s="17" t="s">
        <v>211</v>
      </c>
      <c r="BM442" s="227" t="s">
        <v>710</v>
      </c>
    </row>
    <row r="443" s="2" customFormat="1" ht="16.5" customHeight="1">
      <c r="A443" s="38"/>
      <c r="B443" s="39"/>
      <c r="C443" s="215" t="s">
        <v>711</v>
      </c>
      <c r="D443" s="215" t="s">
        <v>132</v>
      </c>
      <c r="E443" s="216" t="s">
        <v>712</v>
      </c>
      <c r="F443" s="217" t="s">
        <v>713</v>
      </c>
      <c r="G443" s="218" t="s">
        <v>189</v>
      </c>
      <c r="H443" s="219">
        <v>225.30000000000001</v>
      </c>
      <c r="I443" s="220"/>
      <c r="J443" s="221">
        <f>ROUND(I443*H443,2)</f>
        <v>0</v>
      </c>
      <c r="K443" s="222"/>
      <c r="L443" s="44"/>
      <c r="M443" s="223" t="s">
        <v>1</v>
      </c>
      <c r="N443" s="224" t="s">
        <v>41</v>
      </c>
      <c r="O443" s="91"/>
      <c r="P443" s="225">
        <f>O443*H443</f>
        <v>0</v>
      </c>
      <c r="Q443" s="225">
        <v>0</v>
      </c>
      <c r="R443" s="225">
        <f>Q443*H443</f>
        <v>0</v>
      </c>
      <c r="S443" s="225">
        <v>0</v>
      </c>
      <c r="T443" s="226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27" t="s">
        <v>211</v>
      </c>
      <c r="AT443" s="227" t="s">
        <v>132</v>
      </c>
      <c r="AU443" s="227" t="s">
        <v>86</v>
      </c>
      <c r="AY443" s="17" t="s">
        <v>130</v>
      </c>
      <c r="BE443" s="228">
        <f>IF(N443="základní",J443,0)</f>
        <v>0</v>
      </c>
      <c r="BF443" s="228">
        <f>IF(N443="snížená",J443,0)</f>
        <v>0</v>
      </c>
      <c r="BG443" s="228">
        <f>IF(N443="zákl. přenesená",J443,0)</f>
        <v>0</v>
      </c>
      <c r="BH443" s="228">
        <f>IF(N443="sníž. přenesená",J443,0)</f>
        <v>0</v>
      </c>
      <c r="BI443" s="228">
        <f>IF(N443="nulová",J443,0)</f>
        <v>0</v>
      </c>
      <c r="BJ443" s="17" t="s">
        <v>84</v>
      </c>
      <c r="BK443" s="228">
        <f>ROUND(I443*H443,2)</f>
        <v>0</v>
      </c>
      <c r="BL443" s="17" t="s">
        <v>211</v>
      </c>
      <c r="BM443" s="227" t="s">
        <v>714</v>
      </c>
    </row>
    <row r="444" s="13" customFormat="1">
      <c r="A444" s="13"/>
      <c r="B444" s="229"/>
      <c r="C444" s="230"/>
      <c r="D444" s="231" t="s">
        <v>138</v>
      </c>
      <c r="E444" s="232" t="s">
        <v>1</v>
      </c>
      <c r="F444" s="233" t="s">
        <v>715</v>
      </c>
      <c r="G444" s="230"/>
      <c r="H444" s="234">
        <v>225.30000000000001</v>
      </c>
      <c r="I444" s="235"/>
      <c r="J444" s="230"/>
      <c r="K444" s="230"/>
      <c r="L444" s="236"/>
      <c r="M444" s="237"/>
      <c r="N444" s="238"/>
      <c r="O444" s="238"/>
      <c r="P444" s="238"/>
      <c r="Q444" s="238"/>
      <c r="R444" s="238"/>
      <c r="S444" s="238"/>
      <c r="T444" s="239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0" t="s">
        <v>138</v>
      </c>
      <c r="AU444" s="240" t="s">
        <v>86</v>
      </c>
      <c r="AV444" s="13" t="s">
        <v>86</v>
      </c>
      <c r="AW444" s="13" t="s">
        <v>32</v>
      </c>
      <c r="AX444" s="13" t="s">
        <v>84</v>
      </c>
      <c r="AY444" s="240" t="s">
        <v>130</v>
      </c>
    </row>
    <row r="445" s="2" customFormat="1" ht="16.5" customHeight="1">
      <c r="A445" s="38"/>
      <c r="B445" s="39"/>
      <c r="C445" s="215" t="s">
        <v>716</v>
      </c>
      <c r="D445" s="215" t="s">
        <v>132</v>
      </c>
      <c r="E445" s="216" t="s">
        <v>717</v>
      </c>
      <c r="F445" s="217" t="s">
        <v>718</v>
      </c>
      <c r="G445" s="218" t="s">
        <v>189</v>
      </c>
      <c r="H445" s="219">
        <v>309</v>
      </c>
      <c r="I445" s="220"/>
      <c r="J445" s="221">
        <f>ROUND(I445*H445,2)</f>
        <v>0</v>
      </c>
      <c r="K445" s="222"/>
      <c r="L445" s="44"/>
      <c r="M445" s="223" t="s">
        <v>1</v>
      </c>
      <c r="N445" s="224" t="s">
        <v>41</v>
      </c>
      <c r="O445" s="91"/>
      <c r="P445" s="225">
        <f>O445*H445</f>
        <v>0</v>
      </c>
      <c r="Q445" s="225">
        <v>0</v>
      </c>
      <c r="R445" s="225">
        <f>Q445*H445</f>
        <v>0</v>
      </c>
      <c r="S445" s="225">
        <v>0</v>
      </c>
      <c r="T445" s="226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27" t="s">
        <v>211</v>
      </c>
      <c r="AT445" s="227" t="s">
        <v>132</v>
      </c>
      <c r="AU445" s="227" t="s">
        <v>86</v>
      </c>
      <c r="AY445" s="17" t="s">
        <v>130</v>
      </c>
      <c r="BE445" s="228">
        <f>IF(N445="základní",J445,0)</f>
        <v>0</v>
      </c>
      <c r="BF445" s="228">
        <f>IF(N445="snížená",J445,0)</f>
        <v>0</v>
      </c>
      <c r="BG445" s="228">
        <f>IF(N445="zákl. přenesená",J445,0)</f>
        <v>0</v>
      </c>
      <c r="BH445" s="228">
        <f>IF(N445="sníž. přenesená",J445,0)</f>
        <v>0</v>
      </c>
      <c r="BI445" s="228">
        <f>IF(N445="nulová",J445,0)</f>
        <v>0</v>
      </c>
      <c r="BJ445" s="17" t="s">
        <v>84</v>
      </c>
      <c r="BK445" s="228">
        <f>ROUND(I445*H445,2)</f>
        <v>0</v>
      </c>
      <c r="BL445" s="17" t="s">
        <v>211</v>
      </c>
      <c r="BM445" s="227" t="s">
        <v>719</v>
      </c>
    </row>
    <row r="446" s="13" customFormat="1">
      <c r="A446" s="13"/>
      <c r="B446" s="229"/>
      <c r="C446" s="230"/>
      <c r="D446" s="231" t="s">
        <v>138</v>
      </c>
      <c r="E446" s="232" t="s">
        <v>1</v>
      </c>
      <c r="F446" s="233" t="s">
        <v>720</v>
      </c>
      <c r="G446" s="230"/>
      <c r="H446" s="234">
        <v>206</v>
      </c>
      <c r="I446" s="235"/>
      <c r="J446" s="230"/>
      <c r="K446" s="230"/>
      <c r="L446" s="236"/>
      <c r="M446" s="237"/>
      <c r="N446" s="238"/>
      <c r="O446" s="238"/>
      <c r="P446" s="238"/>
      <c r="Q446" s="238"/>
      <c r="R446" s="238"/>
      <c r="S446" s="238"/>
      <c r="T446" s="239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0" t="s">
        <v>138</v>
      </c>
      <c r="AU446" s="240" t="s">
        <v>86</v>
      </c>
      <c r="AV446" s="13" t="s">
        <v>86</v>
      </c>
      <c r="AW446" s="13" t="s">
        <v>32</v>
      </c>
      <c r="AX446" s="13" t="s">
        <v>76</v>
      </c>
      <c r="AY446" s="240" t="s">
        <v>130</v>
      </c>
    </row>
    <row r="447" s="13" customFormat="1">
      <c r="A447" s="13"/>
      <c r="B447" s="229"/>
      <c r="C447" s="230"/>
      <c r="D447" s="231" t="s">
        <v>138</v>
      </c>
      <c r="E447" s="232" t="s">
        <v>1</v>
      </c>
      <c r="F447" s="233" t="s">
        <v>721</v>
      </c>
      <c r="G447" s="230"/>
      <c r="H447" s="234">
        <v>72</v>
      </c>
      <c r="I447" s="235"/>
      <c r="J447" s="230"/>
      <c r="K447" s="230"/>
      <c r="L447" s="236"/>
      <c r="M447" s="237"/>
      <c r="N447" s="238"/>
      <c r="O447" s="238"/>
      <c r="P447" s="238"/>
      <c r="Q447" s="238"/>
      <c r="R447" s="238"/>
      <c r="S447" s="238"/>
      <c r="T447" s="239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0" t="s">
        <v>138</v>
      </c>
      <c r="AU447" s="240" t="s">
        <v>86</v>
      </c>
      <c r="AV447" s="13" t="s">
        <v>86</v>
      </c>
      <c r="AW447" s="13" t="s">
        <v>32</v>
      </c>
      <c r="AX447" s="13" t="s">
        <v>76</v>
      </c>
      <c r="AY447" s="240" t="s">
        <v>130</v>
      </c>
    </row>
    <row r="448" s="13" customFormat="1">
      <c r="A448" s="13"/>
      <c r="B448" s="229"/>
      <c r="C448" s="230"/>
      <c r="D448" s="231" t="s">
        <v>138</v>
      </c>
      <c r="E448" s="232" t="s">
        <v>1</v>
      </c>
      <c r="F448" s="233" t="s">
        <v>722</v>
      </c>
      <c r="G448" s="230"/>
      <c r="H448" s="234">
        <v>31</v>
      </c>
      <c r="I448" s="235"/>
      <c r="J448" s="230"/>
      <c r="K448" s="230"/>
      <c r="L448" s="236"/>
      <c r="M448" s="237"/>
      <c r="N448" s="238"/>
      <c r="O448" s="238"/>
      <c r="P448" s="238"/>
      <c r="Q448" s="238"/>
      <c r="R448" s="238"/>
      <c r="S448" s="238"/>
      <c r="T448" s="239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0" t="s">
        <v>138</v>
      </c>
      <c r="AU448" s="240" t="s">
        <v>86</v>
      </c>
      <c r="AV448" s="13" t="s">
        <v>86</v>
      </c>
      <c r="AW448" s="13" t="s">
        <v>32</v>
      </c>
      <c r="AX448" s="13" t="s">
        <v>76</v>
      </c>
      <c r="AY448" s="240" t="s">
        <v>130</v>
      </c>
    </row>
    <row r="449" s="14" customFormat="1">
      <c r="A449" s="14"/>
      <c r="B449" s="241"/>
      <c r="C449" s="242"/>
      <c r="D449" s="231" t="s">
        <v>138</v>
      </c>
      <c r="E449" s="243" t="s">
        <v>1</v>
      </c>
      <c r="F449" s="244" t="s">
        <v>198</v>
      </c>
      <c r="G449" s="242"/>
      <c r="H449" s="245">
        <v>309</v>
      </c>
      <c r="I449" s="246"/>
      <c r="J449" s="242"/>
      <c r="K449" s="242"/>
      <c r="L449" s="247"/>
      <c r="M449" s="248"/>
      <c r="N449" s="249"/>
      <c r="O449" s="249"/>
      <c r="P449" s="249"/>
      <c r="Q449" s="249"/>
      <c r="R449" s="249"/>
      <c r="S449" s="249"/>
      <c r="T449" s="250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1" t="s">
        <v>138</v>
      </c>
      <c r="AU449" s="251" t="s">
        <v>86</v>
      </c>
      <c r="AV449" s="14" t="s">
        <v>136</v>
      </c>
      <c r="AW449" s="14" t="s">
        <v>32</v>
      </c>
      <c r="AX449" s="14" t="s">
        <v>84</v>
      </c>
      <c r="AY449" s="251" t="s">
        <v>130</v>
      </c>
    </row>
    <row r="450" s="2" customFormat="1" ht="24.15" customHeight="1">
      <c r="A450" s="38"/>
      <c r="B450" s="39"/>
      <c r="C450" s="215" t="s">
        <v>723</v>
      </c>
      <c r="D450" s="215" t="s">
        <v>132</v>
      </c>
      <c r="E450" s="216" t="s">
        <v>724</v>
      </c>
      <c r="F450" s="217" t="s">
        <v>725</v>
      </c>
      <c r="G450" s="218" t="s">
        <v>694</v>
      </c>
      <c r="H450" s="273"/>
      <c r="I450" s="220"/>
      <c r="J450" s="221">
        <f>ROUND(I450*H450,2)</f>
        <v>0</v>
      </c>
      <c r="K450" s="222"/>
      <c r="L450" s="44"/>
      <c r="M450" s="223" t="s">
        <v>1</v>
      </c>
      <c r="N450" s="224" t="s">
        <v>41</v>
      </c>
      <c r="O450" s="91"/>
      <c r="P450" s="225">
        <f>O450*H450</f>
        <v>0</v>
      </c>
      <c r="Q450" s="225">
        <v>0</v>
      </c>
      <c r="R450" s="225">
        <f>Q450*H450</f>
        <v>0</v>
      </c>
      <c r="S450" s="225">
        <v>0</v>
      </c>
      <c r="T450" s="226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27" t="s">
        <v>211</v>
      </c>
      <c r="AT450" s="227" t="s">
        <v>132</v>
      </c>
      <c r="AU450" s="227" t="s">
        <v>86</v>
      </c>
      <c r="AY450" s="17" t="s">
        <v>130</v>
      </c>
      <c r="BE450" s="228">
        <f>IF(N450="základní",J450,0)</f>
        <v>0</v>
      </c>
      <c r="BF450" s="228">
        <f>IF(N450="snížená",J450,0)</f>
        <v>0</v>
      </c>
      <c r="BG450" s="228">
        <f>IF(N450="zákl. přenesená",J450,0)</f>
        <v>0</v>
      </c>
      <c r="BH450" s="228">
        <f>IF(N450="sníž. přenesená",J450,0)</f>
        <v>0</v>
      </c>
      <c r="BI450" s="228">
        <f>IF(N450="nulová",J450,0)</f>
        <v>0</v>
      </c>
      <c r="BJ450" s="17" t="s">
        <v>84</v>
      </c>
      <c r="BK450" s="228">
        <f>ROUND(I450*H450,2)</f>
        <v>0</v>
      </c>
      <c r="BL450" s="17" t="s">
        <v>211</v>
      </c>
      <c r="BM450" s="227" t="s">
        <v>726</v>
      </c>
    </row>
    <row r="451" s="12" customFormat="1" ht="22.8" customHeight="1">
      <c r="A451" s="12"/>
      <c r="B451" s="199"/>
      <c r="C451" s="200"/>
      <c r="D451" s="201" t="s">
        <v>75</v>
      </c>
      <c r="E451" s="213" t="s">
        <v>727</v>
      </c>
      <c r="F451" s="213" t="s">
        <v>728</v>
      </c>
      <c r="G451" s="200"/>
      <c r="H451" s="200"/>
      <c r="I451" s="203"/>
      <c r="J451" s="214">
        <f>BK451</f>
        <v>0</v>
      </c>
      <c r="K451" s="200"/>
      <c r="L451" s="205"/>
      <c r="M451" s="206"/>
      <c r="N451" s="207"/>
      <c r="O451" s="207"/>
      <c r="P451" s="208">
        <f>SUM(P452:P457)</f>
        <v>0</v>
      </c>
      <c r="Q451" s="207"/>
      <c r="R451" s="208">
        <f>SUM(R452:R457)</f>
        <v>0</v>
      </c>
      <c r="S451" s="207"/>
      <c r="T451" s="209">
        <f>SUM(T452:T457)</f>
        <v>0</v>
      </c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R451" s="210" t="s">
        <v>86</v>
      </c>
      <c r="AT451" s="211" t="s">
        <v>75</v>
      </c>
      <c r="AU451" s="211" t="s">
        <v>84</v>
      </c>
      <c r="AY451" s="210" t="s">
        <v>130</v>
      </c>
      <c r="BK451" s="212">
        <f>SUM(BK452:BK457)</f>
        <v>0</v>
      </c>
    </row>
    <row r="452" s="2" customFormat="1" ht="37.8" customHeight="1">
      <c r="A452" s="38"/>
      <c r="B452" s="39"/>
      <c r="C452" s="215" t="s">
        <v>729</v>
      </c>
      <c r="D452" s="215" t="s">
        <v>132</v>
      </c>
      <c r="E452" s="216" t="s">
        <v>730</v>
      </c>
      <c r="F452" s="217" t="s">
        <v>731</v>
      </c>
      <c r="G452" s="218" t="s">
        <v>709</v>
      </c>
      <c r="H452" s="219">
        <v>1</v>
      </c>
      <c r="I452" s="220"/>
      <c r="J452" s="221">
        <f>ROUND(I452*H452,2)</f>
        <v>0</v>
      </c>
      <c r="K452" s="222"/>
      <c r="L452" s="44"/>
      <c r="M452" s="223" t="s">
        <v>1</v>
      </c>
      <c r="N452" s="224" t="s">
        <v>41</v>
      </c>
      <c r="O452" s="91"/>
      <c r="P452" s="225">
        <f>O452*H452</f>
        <v>0</v>
      </c>
      <c r="Q452" s="225">
        <v>0</v>
      </c>
      <c r="R452" s="225">
        <f>Q452*H452</f>
        <v>0</v>
      </c>
      <c r="S452" s="225">
        <v>0</v>
      </c>
      <c r="T452" s="226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27" t="s">
        <v>211</v>
      </c>
      <c r="AT452" s="227" t="s">
        <v>132</v>
      </c>
      <c r="AU452" s="227" t="s">
        <v>86</v>
      </c>
      <c r="AY452" s="17" t="s">
        <v>130</v>
      </c>
      <c r="BE452" s="228">
        <f>IF(N452="základní",J452,0)</f>
        <v>0</v>
      </c>
      <c r="BF452" s="228">
        <f>IF(N452="snížená",J452,0)</f>
        <v>0</v>
      </c>
      <c r="BG452" s="228">
        <f>IF(N452="zákl. přenesená",J452,0)</f>
        <v>0</v>
      </c>
      <c r="BH452" s="228">
        <f>IF(N452="sníž. přenesená",J452,0)</f>
        <v>0</v>
      </c>
      <c r="BI452" s="228">
        <f>IF(N452="nulová",J452,0)</f>
        <v>0</v>
      </c>
      <c r="BJ452" s="17" t="s">
        <v>84</v>
      </c>
      <c r="BK452" s="228">
        <f>ROUND(I452*H452,2)</f>
        <v>0</v>
      </c>
      <c r="BL452" s="17" t="s">
        <v>211</v>
      </c>
      <c r="BM452" s="227" t="s">
        <v>732</v>
      </c>
    </row>
    <row r="453" s="2" customFormat="1" ht="37.8" customHeight="1">
      <c r="A453" s="38"/>
      <c r="B453" s="39"/>
      <c r="C453" s="215" t="s">
        <v>733</v>
      </c>
      <c r="D453" s="215" t="s">
        <v>132</v>
      </c>
      <c r="E453" s="216" t="s">
        <v>734</v>
      </c>
      <c r="F453" s="217" t="s">
        <v>735</v>
      </c>
      <c r="G453" s="218" t="s">
        <v>709</v>
      </c>
      <c r="H453" s="219">
        <v>2</v>
      </c>
      <c r="I453" s="220"/>
      <c r="J453" s="221">
        <f>ROUND(I453*H453,2)</f>
        <v>0</v>
      </c>
      <c r="K453" s="222"/>
      <c r="L453" s="44"/>
      <c r="M453" s="223" t="s">
        <v>1</v>
      </c>
      <c r="N453" s="224" t="s">
        <v>41</v>
      </c>
      <c r="O453" s="91"/>
      <c r="P453" s="225">
        <f>O453*H453</f>
        <v>0</v>
      </c>
      <c r="Q453" s="225">
        <v>0</v>
      </c>
      <c r="R453" s="225">
        <f>Q453*H453</f>
        <v>0</v>
      </c>
      <c r="S453" s="225">
        <v>0</v>
      </c>
      <c r="T453" s="226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27" t="s">
        <v>211</v>
      </c>
      <c r="AT453" s="227" t="s">
        <v>132</v>
      </c>
      <c r="AU453" s="227" t="s">
        <v>86</v>
      </c>
      <c r="AY453" s="17" t="s">
        <v>130</v>
      </c>
      <c r="BE453" s="228">
        <f>IF(N453="základní",J453,0)</f>
        <v>0</v>
      </c>
      <c r="BF453" s="228">
        <f>IF(N453="snížená",J453,0)</f>
        <v>0</v>
      </c>
      <c r="BG453" s="228">
        <f>IF(N453="zákl. přenesená",J453,0)</f>
        <v>0</v>
      </c>
      <c r="BH453" s="228">
        <f>IF(N453="sníž. přenesená",J453,0)</f>
        <v>0</v>
      </c>
      <c r="BI453" s="228">
        <f>IF(N453="nulová",J453,0)</f>
        <v>0</v>
      </c>
      <c r="BJ453" s="17" t="s">
        <v>84</v>
      </c>
      <c r="BK453" s="228">
        <f>ROUND(I453*H453,2)</f>
        <v>0</v>
      </c>
      <c r="BL453" s="17" t="s">
        <v>211</v>
      </c>
      <c r="BM453" s="227" t="s">
        <v>736</v>
      </c>
    </row>
    <row r="454" s="2" customFormat="1" ht="37.8" customHeight="1">
      <c r="A454" s="38"/>
      <c r="B454" s="39"/>
      <c r="C454" s="215" t="s">
        <v>737</v>
      </c>
      <c r="D454" s="215" t="s">
        <v>132</v>
      </c>
      <c r="E454" s="216" t="s">
        <v>738</v>
      </c>
      <c r="F454" s="217" t="s">
        <v>739</v>
      </c>
      <c r="G454" s="218" t="s">
        <v>709</v>
      </c>
      <c r="H454" s="219">
        <v>2</v>
      </c>
      <c r="I454" s="220"/>
      <c r="J454" s="221">
        <f>ROUND(I454*H454,2)</f>
        <v>0</v>
      </c>
      <c r="K454" s="222"/>
      <c r="L454" s="44"/>
      <c r="M454" s="223" t="s">
        <v>1</v>
      </c>
      <c r="N454" s="224" t="s">
        <v>41</v>
      </c>
      <c r="O454" s="91"/>
      <c r="P454" s="225">
        <f>O454*H454</f>
        <v>0</v>
      </c>
      <c r="Q454" s="225">
        <v>0</v>
      </c>
      <c r="R454" s="225">
        <f>Q454*H454</f>
        <v>0</v>
      </c>
      <c r="S454" s="225">
        <v>0</v>
      </c>
      <c r="T454" s="226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27" t="s">
        <v>211</v>
      </c>
      <c r="AT454" s="227" t="s">
        <v>132</v>
      </c>
      <c r="AU454" s="227" t="s">
        <v>86</v>
      </c>
      <c r="AY454" s="17" t="s">
        <v>130</v>
      </c>
      <c r="BE454" s="228">
        <f>IF(N454="základní",J454,0)</f>
        <v>0</v>
      </c>
      <c r="BF454" s="228">
        <f>IF(N454="snížená",J454,0)</f>
        <v>0</v>
      </c>
      <c r="BG454" s="228">
        <f>IF(N454="zákl. přenesená",J454,0)</f>
        <v>0</v>
      </c>
      <c r="BH454" s="228">
        <f>IF(N454="sníž. přenesená",J454,0)</f>
        <v>0</v>
      </c>
      <c r="BI454" s="228">
        <f>IF(N454="nulová",J454,0)</f>
        <v>0</v>
      </c>
      <c r="BJ454" s="17" t="s">
        <v>84</v>
      </c>
      <c r="BK454" s="228">
        <f>ROUND(I454*H454,2)</f>
        <v>0</v>
      </c>
      <c r="BL454" s="17" t="s">
        <v>211</v>
      </c>
      <c r="BM454" s="227" t="s">
        <v>740</v>
      </c>
    </row>
    <row r="455" s="2" customFormat="1" ht="33" customHeight="1">
      <c r="A455" s="38"/>
      <c r="B455" s="39"/>
      <c r="C455" s="215" t="s">
        <v>741</v>
      </c>
      <c r="D455" s="215" t="s">
        <v>132</v>
      </c>
      <c r="E455" s="216" t="s">
        <v>742</v>
      </c>
      <c r="F455" s="217" t="s">
        <v>743</v>
      </c>
      <c r="G455" s="218" t="s">
        <v>709</v>
      </c>
      <c r="H455" s="219">
        <v>4</v>
      </c>
      <c r="I455" s="220"/>
      <c r="J455" s="221">
        <f>ROUND(I455*H455,2)</f>
        <v>0</v>
      </c>
      <c r="K455" s="222"/>
      <c r="L455" s="44"/>
      <c r="M455" s="223" t="s">
        <v>1</v>
      </c>
      <c r="N455" s="224" t="s">
        <v>41</v>
      </c>
      <c r="O455" s="91"/>
      <c r="P455" s="225">
        <f>O455*H455</f>
        <v>0</v>
      </c>
      <c r="Q455" s="225">
        <v>0</v>
      </c>
      <c r="R455" s="225">
        <f>Q455*H455</f>
        <v>0</v>
      </c>
      <c r="S455" s="225">
        <v>0</v>
      </c>
      <c r="T455" s="226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27" t="s">
        <v>211</v>
      </c>
      <c r="AT455" s="227" t="s">
        <v>132</v>
      </c>
      <c r="AU455" s="227" t="s">
        <v>86</v>
      </c>
      <c r="AY455" s="17" t="s">
        <v>130</v>
      </c>
      <c r="BE455" s="228">
        <f>IF(N455="základní",J455,0)</f>
        <v>0</v>
      </c>
      <c r="BF455" s="228">
        <f>IF(N455="snížená",J455,0)</f>
        <v>0</v>
      </c>
      <c r="BG455" s="228">
        <f>IF(N455="zákl. přenesená",J455,0)</f>
        <v>0</v>
      </c>
      <c r="BH455" s="228">
        <f>IF(N455="sníž. přenesená",J455,0)</f>
        <v>0</v>
      </c>
      <c r="BI455" s="228">
        <f>IF(N455="nulová",J455,0)</f>
        <v>0</v>
      </c>
      <c r="BJ455" s="17" t="s">
        <v>84</v>
      </c>
      <c r="BK455" s="228">
        <f>ROUND(I455*H455,2)</f>
        <v>0</v>
      </c>
      <c r="BL455" s="17" t="s">
        <v>211</v>
      </c>
      <c r="BM455" s="227" t="s">
        <v>744</v>
      </c>
    </row>
    <row r="456" s="2" customFormat="1" ht="16.5" customHeight="1">
      <c r="A456" s="38"/>
      <c r="B456" s="39"/>
      <c r="C456" s="215" t="s">
        <v>745</v>
      </c>
      <c r="D456" s="215" t="s">
        <v>132</v>
      </c>
      <c r="E456" s="216" t="s">
        <v>746</v>
      </c>
      <c r="F456" s="217" t="s">
        <v>747</v>
      </c>
      <c r="G456" s="218" t="s">
        <v>709</v>
      </c>
      <c r="H456" s="219">
        <v>1</v>
      </c>
      <c r="I456" s="220"/>
      <c r="J456" s="221">
        <f>ROUND(I456*H456,2)</f>
        <v>0</v>
      </c>
      <c r="K456" s="222"/>
      <c r="L456" s="44"/>
      <c r="M456" s="223" t="s">
        <v>1</v>
      </c>
      <c r="N456" s="224" t="s">
        <v>41</v>
      </c>
      <c r="O456" s="91"/>
      <c r="P456" s="225">
        <f>O456*H456</f>
        <v>0</v>
      </c>
      <c r="Q456" s="225">
        <v>0</v>
      </c>
      <c r="R456" s="225">
        <f>Q456*H456</f>
        <v>0</v>
      </c>
      <c r="S456" s="225">
        <v>0</v>
      </c>
      <c r="T456" s="226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27" t="s">
        <v>211</v>
      </c>
      <c r="AT456" s="227" t="s">
        <v>132</v>
      </c>
      <c r="AU456" s="227" t="s">
        <v>86</v>
      </c>
      <c r="AY456" s="17" t="s">
        <v>130</v>
      </c>
      <c r="BE456" s="228">
        <f>IF(N456="základní",J456,0)</f>
        <v>0</v>
      </c>
      <c r="BF456" s="228">
        <f>IF(N456="snížená",J456,0)</f>
        <v>0</v>
      </c>
      <c r="BG456" s="228">
        <f>IF(N456="zákl. přenesená",J456,0)</f>
        <v>0</v>
      </c>
      <c r="BH456" s="228">
        <f>IF(N456="sníž. přenesená",J456,0)</f>
        <v>0</v>
      </c>
      <c r="BI456" s="228">
        <f>IF(N456="nulová",J456,0)</f>
        <v>0</v>
      </c>
      <c r="BJ456" s="17" t="s">
        <v>84</v>
      </c>
      <c r="BK456" s="228">
        <f>ROUND(I456*H456,2)</f>
        <v>0</v>
      </c>
      <c r="BL456" s="17" t="s">
        <v>211</v>
      </c>
      <c r="BM456" s="227" t="s">
        <v>748</v>
      </c>
    </row>
    <row r="457" s="2" customFormat="1" ht="16.5" customHeight="1">
      <c r="A457" s="38"/>
      <c r="B457" s="39"/>
      <c r="C457" s="215" t="s">
        <v>749</v>
      </c>
      <c r="D457" s="215" t="s">
        <v>132</v>
      </c>
      <c r="E457" s="216" t="s">
        <v>750</v>
      </c>
      <c r="F457" s="217" t="s">
        <v>751</v>
      </c>
      <c r="G457" s="218" t="s">
        <v>709</v>
      </c>
      <c r="H457" s="219">
        <v>1</v>
      </c>
      <c r="I457" s="220"/>
      <c r="J457" s="221">
        <f>ROUND(I457*H457,2)</f>
        <v>0</v>
      </c>
      <c r="K457" s="222"/>
      <c r="L457" s="44"/>
      <c r="M457" s="223" t="s">
        <v>1</v>
      </c>
      <c r="N457" s="224" t="s">
        <v>41</v>
      </c>
      <c r="O457" s="91"/>
      <c r="P457" s="225">
        <f>O457*H457</f>
        <v>0</v>
      </c>
      <c r="Q457" s="225">
        <v>0</v>
      </c>
      <c r="R457" s="225">
        <f>Q457*H457</f>
        <v>0</v>
      </c>
      <c r="S457" s="225">
        <v>0</v>
      </c>
      <c r="T457" s="226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27" t="s">
        <v>211</v>
      </c>
      <c r="AT457" s="227" t="s">
        <v>132</v>
      </c>
      <c r="AU457" s="227" t="s">
        <v>86</v>
      </c>
      <c r="AY457" s="17" t="s">
        <v>130</v>
      </c>
      <c r="BE457" s="228">
        <f>IF(N457="základní",J457,0)</f>
        <v>0</v>
      </c>
      <c r="BF457" s="228">
        <f>IF(N457="snížená",J457,0)</f>
        <v>0</v>
      </c>
      <c r="BG457" s="228">
        <f>IF(N457="zákl. přenesená",J457,0)</f>
        <v>0</v>
      </c>
      <c r="BH457" s="228">
        <f>IF(N457="sníž. přenesená",J457,0)</f>
        <v>0</v>
      </c>
      <c r="BI457" s="228">
        <f>IF(N457="nulová",J457,0)</f>
        <v>0</v>
      </c>
      <c r="BJ457" s="17" t="s">
        <v>84</v>
      </c>
      <c r="BK457" s="228">
        <f>ROUND(I457*H457,2)</f>
        <v>0</v>
      </c>
      <c r="BL457" s="17" t="s">
        <v>211</v>
      </c>
      <c r="BM457" s="227" t="s">
        <v>752</v>
      </c>
    </row>
    <row r="458" s="12" customFormat="1" ht="25.92" customHeight="1">
      <c r="A458" s="12"/>
      <c r="B458" s="199"/>
      <c r="C458" s="200"/>
      <c r="D458" s="201" t="s">
        <v>75</v>
      </c>
      <c r="E458" s="202" t="s">
        <v>753</v>
      </c>
      <c r="F458" s="202" t="s">
        <v>754</v>
      </c>
      <c r="G458" s="200"/>
      <c r="H458" s="200"/>
      <c r="I458" s="203"/>
      <c r="J458" s="204">
        <f>BK458</f>
        <v>0</v>
      </c>
      <c r="K458" s="200"/>
      <c r="L458" s="205"/>
      <c r="M458" s="206"/>
      <c r="N458" s="207"/>
      <c r="O458" s="207"/>
      <c r="P458" s="208">
        <f>P459+P462+P464+P467+P469</f>
        <v>0</v>
      </c>
      <c r="Q458" s="207"/>
      <c r="R458" s="208">
        <f>R459+R462+R464+R467+R469</f>
        <v>0</v>
      </c>
      <c r="S458" s="207"/>
      <c r="T458" s="209">
        <f>T459+T462+T464+T467+T469</f>
        <v>0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210" t="s">
        <v>153</v>
      </c>
      <c r="AT458" s="211" t="s">
        <v>75</v>
      </c>
      <c r="AU458" s="211" t="s">
        <v>76</v>
      </c>
      <c r="AY458" s="210" t="s">
        <v>130</v>
      </c>
      <c r="BK458" s="212">
        <f>BK459+BK462+BK464+BK467+BK469</f>
        <v>0</v>
      </c>
    </row>
    <row r="459" s="12" customFormat="1" ht="22.8" customHeight="1">
      <c r="A459" s="12"/>
      <c r="B459" s="199"/>
      <c r="C459" s="200"/>
      <c r="D459" s="201" t="s">
        <v>75</v>
      </c>
      <c r="E459" s="213" t="s">
        <v>755</v>
      </c>
      <c r="F459" s="213" t="s">
        <v>756</v>
      </c>
      <c r="G459" s="200"/>
      <c r="H459" s="200"/>
      <c r="I459" s="203"/>
      <c r="J459" s="214">
        <f>BK459</f>
        <v>0</v>
      </c>
      <c r="K459" s="200"/>
      <c r="L459" s="205"/>
      <c r="M459" s="206"/>
      <c r="N459" s="207"/>
      <c r="O459" s="207"/>
      <c r="P459" s="208">
        <f>SUM(P460:P461)</f>
        <v>0</v>
      </c>
      <c r="Q459" s="207"/>
      <c r="R459" s="208">
        <f>SUM(R460:R461)</f>
        <v>0</v>
      </c>
      <c r="S459" s="207"/>
      <c r="T459" s="209">
        <f>SUM(T460:T461)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210" t="s">
        <v>153</v>
      </c>
      <c r="AT459" s="211" t="s">
        <v>75</v>
      </c>
      <c r="AU459" s="211" t="s">
        <v>84</v>
      </c>
      <c r="AY459" s="210" t="s">
        <v>130</v>
      </c>
      <c r="BK459" s="212">
        <f>SUM(BK460:BK461)</f>
        <v>0</v>
      </c>
    </row>
    <row r="460" s="2" customFormat="1" ht="24.15" customHeight="1">
      <c r="A460" s="38"/>
      <c r="B460" s="39"/>
      <c r="C460" s="215" t="s">
        <v>757</v>
      </c>
      <c r="D460" s="215" t="s">
        <v>132</v>
      </c>
      <c r="E460" s="216" t="s">
        <v>758</v>
      </c>
      <c r="F460" s="217" t="s">
        <v>759</v>
      </c>
      <c r="G460" s="218" t="s">
        <v>709</v>
      </c>
      <c r="H460" s="219">
        <v>1</v>
      </c>
      <c r="I460" s="220"/>
      <c r="J460" s="221">
        <f>ROUND(I460*H460,2)</f>
        <v>0</v>
      </c>
      <c r="K460" s="222"/>
      <c r="L460" s="44"/>
      <c r="M460" s="223" t="s">
        <v>1</v>
      </c>
      <c r="N460" s="224" t="s">
        <v>41</v>
      </c>
      <c r="O460" s="91"/>
      <c r="P460" s="225">
        <f>O460*H460</f>
        <v>0</v>
      </c>
      <c r="Q460" s="225">
        <v>0</v>
      </c>
      <c r="R460" s="225">
        <f>Q460*H460</f>
        <v>0</v>
      </c>
      <c r="S460" s="225">
        <v>0</v>
      </c>
      <c r="T460" s="226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27" t="s">
        <v>760</v>
      </c>
      <c r="AT460" s="227" t="s">
        <v>132</v>
      </c>
      <c r="AU460" s="227" t="s">
        <v>86</v>
      </c>
      <c r="AY460" s="17" t="s">
        <v>130</v>
      </c>
      <c r="BE460" s="228">
        <f>IF(N460="základní",J460,0)</f>
        <v>0</v>
      </c>
      <c r="BF460" s="228">
        <f>IF(N460="snížená",J460,0)</f>
        <v>0</v>
      </c>
      <c r="BG460" s="228">
        <f>IF(N460="zákl. přenesená",J460,0)</f>
        <v>0</v>
      </c>
      <c r="BH460" s="228">
        <f>IF(N460="sníž. přenesená",J460,0)</f>
        <v>0</v>
      </c>
      <c r="BI460" s="228">
        <f>IF(N460="nulová",J460,0)</f>
        <v>0</v>
      </c>
      <c r="BJ460" s="17" t="s">
        <v>84</v>
      </c>
      <c r="BK460" s="228">
        <f>ROUND(I460*H460,2)</f>
        <v>0</v>
      </c>
      <c r="BL460" s="17" t="s">
        <v>760</v>
      </c>
      <c r="BM460" s="227" t="s">
        <v>761</v>
      </c>
    </row>
    <row r="461" s="2" customFormat="1" ht="24.15" customHeight="1">
      <c r="A461" s="38"/>
      <c r="B461" s="39"/>
      <c r="C461" s="215" t="s">
        <v>762</v>
      </c>
      <c r="D461" s="215" t="s">
        <v>132</v>
      </c>
      <c r="E461" s="216" t="s">
        <v>763</v>
      </c>
      <c r="F461" s="217" t="s">
        <v>764</v>
      </c>
      <c r="G461" s="218" t="s">
        <v>709</v>
      </c>
      <c r="H461" s="219">
        <v>1</v>
      </c>
      <c r="I461" s="220"/>
      <c r="J461" s="221">
        <f>ROUND(I461*H461,2)</f>
        <v>0</v>
      </c>
      <c r="K461" s="222"/>
      <c r="L461" s="44"/>
      <c r="M461" s="223" t="s">
        <v>1</v>
      </c>
      <c r="N461" s="224" t="s">
        <v>41</v>
      </c>
      <c r="O461" s="91"/>
      <c r="P461" s="225">
        <f>O461*H461</f>
        <v>0</v>
      </c>
      <c r="Q461" s="225">
        <v>0</v>
      </c>
      <c r="R461" s="225">
        <f>Q461*H461</f>
        <v>0</v>
      </c>
      <c r="S461" s="225">
        <v>0</v>
      </c>
      <c r="T461" s="226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27" t="s">
        <v>760</v>
      </c>
      <c r="AT461" s="227" t="s">
        <v>132</v>
      </c>
      <c r="AU461" s="227" t="s">
        <v>86</v>
      </c>
      <c r="AY461" s="17" t="s">
        <v>130</v>
      </c>
      <c r="BE461" s="228">
        <f>IF(N461="základní",J461,0)</f>
        <v>0</v>
      </c>
      <c r="BF461" s="228">
        <f>IF(N461="snížená",J461,0)</f>
        <v>0</v>
      </c>
      <c r="BG461" s="228">
        <f>IF(N461="zákl. přenesená",J461,0)</f>
        <v>0</v>
      </c>
      <c r="BH461" s="228">
        <f>IF(N461="sníž. přenesená",J461,0)</f>
        <v>0</v>
      </c>
      <c r="BI461" s="228">
        <f>IF(N461="nulová",J461,0)</f>
        <v>0</v>
      </c>
      <c r="BJ461" s="17" t="s">
        <v>84</v>
      </c>
      <c r="BK461" s="228">
        <f>ROUND(I461*H461,2)</f>
        <v>0</v>
      </c>
      <c r="BL461" s="17" t="s">
        <v>760</v>
      </c>
      <c r="BM461" s="227" t="s">
        <v>765</v>
      </c>
    </row>
    <row r="462" s="12" customFormat="1" ht="22.8" customHeight="1">
      <c r="A462" s="12"/>
      <c r="B462" s="199"/>
      <c r="C462" s="200"/>
      <c r="D462" s="201" t="s">
        <v>75</v>
      </c>
      <c r="E462" s="213" t="s">
        <v>766</v>
      </c>
      <c r="F462" s="213" t="s">
        <v>767</v>
      </c>
      <c r="G462" s="200"/>
      <c r="H462" s="200"/>
      <c r="I462" s="203"/>
      <c r="J462" s="214">
        <f>BK462</f>
        <v>0</v>
      </c>
      <c r="K462" s="200"/>
      <c r="L462" s="205"/>
      <c r="M462" s="206"/>
      <c r="N462" s="207"/>
      <c r="O462" s="207"/>
      <c r="P462" s="208">
        <f>P463</f>
        <v>0</v>
      </c>
      <c r="Q462" s="207"/>
      <c r="R462" s="208">
        <f>R463</f>
        <v>0</v>
      </c>
      <c r="S462" s="207"/>
      <c r="T462" s="209">
        <f>T463</f>
        <v>0</v>
      </c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R462" s="210" t="s">
        <v>153</v>
      </c>
      <c r="AT462" s="211" t="s">
        <v>75</v>
      </c>
      <c r="AU462" s="211" t="s">
        <v>84</v>
      </c>
      <c r="AY462" s="210" t="s">
        <v>130</v>
      </c>
      <c r="BK462" s="212">
        <f>BK463</f>
        <v>0</v>
      </c>
    </row>
    <row r="463" s="2" customFormat="1" ht="16.5" customHeight="1">
      <c r="A463" s="38"/>
      <c r="B463" s="39"/>
      <c r="C463" s="215" t="s">
        <v>768</v>
      </c>
      <c r="D463" s="215" t="s">
        <v>132</v>
      </c>
      <c r="E463" s="216" t="s">
        <v>769</v>
      </c>
      <c r="F463" s="217" t="s">
        <v>767</v>
      </c>
      <c r="G463" s="218" t="s">
        <v>694</v>
      </c>
      <c r="H463" s="273"/>
      <c r="I463" s="220"/>
      <c r="J463" s="221">
        <f>ROUND(I463*H463,2)</f>
        <v>0</v>
      </c>
      <c r="K463" s="222"/>
      <c r="L463" s="44"/>
      <c r="M463" s="223" t="s">
        <v>1</v>
      </c>
      <c r="N463" s="224" t="s">
        <v>41</v>
      </c>
      <c r="O463" s="91"/>
      <c r="P463" s="225">
        <f>O463*H463</f>
        <v>0</v>
      </c>
      <c r="Q463" s="225">
        <v>0</v>
      </c>
      <c r="R463" s="225">
        <f>Q463*H463</f>
        <v>0</v>
      </c>
      <c r="S463" s="225">
        <v>0</v>
      </c>
      <c r="T463" s="226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27" t="s">
        <v>760</v>
      </c>
      <c r="AT463" s="227" t="s">
        <v>132</v>
      </c>
      <c r="AU463" s="227" t="s">
        <v>86</v>
      </c>
      <c r="AY463" s="17" t="s">
        <v>130</v>
      </c>
      <c r="BE463" s="228">
        <f>IF(N463="základní",J463,0)</f>
        <v>0</v>
      </c>
      <c r="BF463" s="228">
        <f>IF(N463="snížená",J463,0)</f>
        <v>0</v>
      </c>
      <c r="BG463" s="228">
        <f>IF(N463="zákl. přenesená",J463,0)</f>
        <v>0</v>
      </c>
      <c r="BH463" s="228">
        <f>IF(N463="sníž. přenesená",J463,0)</f>
        <v>0</v>
      </c>
      <c r="BI463" s="228">
        <f>IF(N463="nulová",J463,0)</f>
        <v>0</v>
      </c>
      <c r="BJ463" s="17" t="s">
        <v>84</v>
      </c>
      <c r="BK463" s="228">
        <f>ROUND(I463*H463,2)</f>
        <v>0</v>
      </c>
      <c r="BL463" s="17" t="s">
        <v>760</v>
      </c>
      <c r="BM463" s="227" t="s">
        <v>770</v>
      </c>
    </row>
    <row r="464" s="12" customFormat="1" ht="22.8" customHeight="1">
      <c r="A464" s="12"/>
      <c r="B464" s="199"/>
      <c r="C464" s="200"/>
      <c r="D464" s="201" t="s">
        <v>75</v>
      </c>
      <c r="E464" s="213" t="s">
        <v>771</v>
      </c>
      <c r="F464" s="213" t="s">
        <v>772</v>
      </c>
      <c r="G464" s="200"/>
      <c r="H464" s="200"/>
      <c r="I464" s="203"/>
      <c r="J464" s="214">
        <f>BK464</f>
        <v>0</v>
      </c>
      <c r="K464" s="200"/>
      <c r="L464" s="205"/>
      <c r="M464" s="206"/>
      <c r="N464" s="207"/>
      <c r="O464" s="207"/>
      <c r="P464" s="208">
        <f>SUM(P465:P466)</f>
        <v>0</v>
      </c>
      <c r="Q464" s="207"/>
      <c r="R464" s="208">
        <f>SUM(R465:R466)</f>
        <v>0</v>
      </c>
      <c r="S464" s="207"/>
      <c r="T464" s="209">
        <f>SUM(T465:T466)</f>
        <v>0</v>
      </c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R464" s="210" t="s">
        <v>153</v>
      </c>
      <c r="AT464" s="211" t="s">
        <v>75</v>
      </c>
      <c r="AU464" s="211" t="s">
        <v>84</v>
      </c>
      <c r="AY464" s="210" t="s">
        <v>130</v>
      </c>
      <c r="BK464" s="212">
        <f>SUM(BK465:BK466)</f>
        <v>0</v>
      </c>
    </row>
    <row r="465" s="2" customFormat="1" ht="16.5" customHeight="1">
      <c r="A465" s="38"/>
      <c r="B465" s="39"/>
      <c r="C465" s="215" t="s">
        <v>773</v>
      </c>
      <c r="D465" s="215" t="s">
        <v>132</v>
      </c>
      <c r="E465" s="216" t="s">
        <v>774</v>
      </c>
      <c r="F465" s="217" t="s">
        <v>772</v>
      </c>
      <c r="G465" s="218" t="s">
        <v>694</v>
      </c>
      <c r="H465" s="273"/>
      <c r="I465" s="220"/>
      <c r="J465" s="221">
        <f>ROUND(I465*H465,2)</f>
        <v>0</v>
      </c>
      <c r="K465" s="222"/>
      <c r="L465" s="44"/>
      <c r="M465" s="223" t="s">
        <v>1</v>
      </c>
      <c r="N465" s="224" t="s">
        <v>41</v>
      </c>
      <c r="O465" s="91"/>
      <c r="P465" s="225">
        <f>O465*H465</f>
        <v>0</v>
      </c>
      <c r="Q465" s="225">
        <v>0</v>
      </c>
      <c r="R465" s="225">
        <f>Q465*H465</f>
        <v>0</v>
      </c>
      <c r="S465" s="225">
        <v>0</v>
      </c>
      <c r="T465" s="226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27" t="s">
        <v>760</v>
      </c>
      <c r="AT465" s="227" t="s">
        <v>132</v>
      </c>
      <c r="AU465" s="227" t="s">
        <v>86</v>
      </c>
      <c r="AY465" s="17" t="s">
        <v>130</v>
      </c>
      <c r="BE465" s="228">
        <f>IF(N465="základní",J465,0)</f>
        <v>0</v>
      </c>
      <c r="BF465" s="228">
        <f>IF(N465="snížená",J465,0)</f>
        <v>0</v>
      </c>
      <c r="BG465" s="228">
        <f>IF(N465="zákl. přenesená",J465,0)</f>
        <v>0</v>
      </c>
      <c r="BH465" s="228">
        <f>IF(N465="sníž. přenesená",J465,0)</f>
        <v>0</v>
      </c>
      <c r="BI465" s="228">
        <f>IF(N465="nulová",J465,0)</f>
        <v>0</v>
      </c>
      <c r="BJ465" s="17" t="s">
        <v>84</v>
      </c>
      <c r="BK465" s="228">
        <f>ROUND(I465*H465,2)</f>
        <v>0</v>
      </c>
      <c r="BL465" s="17" t="s">
        <v>760</v>
      </c>
      <c r="BM465" s="227" t="s">
        <v>775</v>
      </c>
    </row>
    <row r="466" s="2" customFormat="1" ht="16.5" customHeight="1">
      <c r="A466" s="38"/>
      <c r="B466" s="39"/>
      <c r="C466" s="215" t="s">
        <v>776</v>
      </c>
      <c r="D466" s="215" t="s">
        <v>132</v>
      </c>
      <c r="E466" s="216" t="s">
        <v>777</v>
      </c>
      <c r="F466" s="217" t="s">
        <v>778</v>
      </c>
      <c r="G466" s="218" t="s">
        <v>364</v>
      </c>
      <c r="H466" s="219">
        <v>5</v>
      </c>
      <c r="I466" s="220"/>
      <c r="J466" s="221">
        <f>ROUND(I466*H466,2)</f>
        <v>0</v>
      </c>
      <c r="K466" s="222"/>
      <c r="L466" s="44"/>
      <c r="M466" s="223" t="s">
        <v>1</v>
      </c>
      <c r="N466" s="224" t="s">
        <v>41</v>
      </c>
      <c r="O466" s="91"/>
      <c r="P466" s="225">
        <f>O466*H466</f>
        <v>0</v>
      </c>
      <c r="Q466" s="225">
        <v>0</v>
      </c>
      <c r="R466" s="225">
        <f>Q466*H466</f>
        <v>0</v>
      </c>
      <c r="S466" s="225">
        <v>0</v>
      </c>
      <c r="T466" s="226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27" t="s">
        <v>760</v>
      </c>
      <c r="AT466" s="227" t="s">
        <v>132</v>
      </c>
      <c r="AU466" s="227" t="s">
        <v>86</v>
      </c>
      <c r="AY466" s="17" t="s">
        <v>130</v>
      </c>
      <c r="BE466" s="228">
        <f>IF(N466="základní",J466,0)</f>
        <v>0</v>
      </c>
      <c r="BF466" s="228">
        <f>IF(N466="snížená",J466,0)</f>
        <v>0</v>
      </c>
      <c r="BG466" s="228">
        <f>IF(N466="zákl. přenesená",J466,0)</f>
        <v>0</v>
      </c>
      <c r="BH466" s="228">
        <f>IF(N466="sníž. přenesená",J466,0)</f>
        <v>0</v>
      </c>
      <c r="BI466" s="228">
        <f>IF(N466="nulová",J466,0)</f>
        <v>0</v>
      </c>
      <c r="BJ466" s="17" t="s">
        <v>84</v>
      </c>
      <c r="BK466" s="228">
        <f>ROUND(I466*H466,2)</f>
        <v>0</v>
      </c>
      <c r="BL466" s="17" t="s">
        <v>760</v>
      </c>
      <c r="BM466" s="227" t="s">
        <v>779</v>
      </c>
    </row>
    <row r="467" s="12" customFormat="1" ht="22.8" customHeight="1">
      <c r="A467" s="12"/>
      <c r="B467" s="199"/>
      <c r="C467" s="200"/>
      <c r="D467" s="201" t="s">
        <v>75</v>
      </c>
      <c r="E467" s="213" t="s">
        <v>780</v>
      </c>
      <c r="F467" s="213" t="s">
        <v>781</v>
      </c>
      <c r="G467" s="200"/>
      <c r="H467" s="200"/>
      <c r="I467" s="203"/>
      <c r="J467" s="214">
        <f>BK467</f>
        <v>0</v>
      </c>
      <c r="K467" s="200"/>
      <c r="L467" s="205"/>
      <c r="M467" s="206"/>
      <c r="N467" s="207"/>
      <c r="O467" s="207"/>
      <c r="P467" s="208">
        <f>P468</f>
        <v>0</v>
      </c>
      <c r="Q467" s="207"/>
      <c r="R467" s="208">
        <f>R468</f>
        <v>0</v>
      </c>
      <c r="S467" s="207"/>
      <c r="T467" s="209">
        <f>T468</f>
        <v>0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210" t="s">
        <v>153</v>
      </c>
      <c r="AT467" s="211" t="s">
        <v>75</v>
      </c>
      <c r="AU467" s="211" t="s">
        <v>84</v>
      </c>
      <c r="AY467" s="210" t="s">
        <v>130</v>
      </c>
      <c r="BK467" s="212">
        <f>BK468</f>
        <v>0</v>
      </c>
    </row>
    <row r="468" s="2" customFormat="1" ht="16.5" customHeight="1">
      <c r="A468" s="38"/>
      <c r="B468" s="39"/>
      <c r="C468" s="215" t="s">
        <v>782</v>
      </c>
      <c r="D468" s="215" t="s">
        <v>132</v>
      </c>
      <c r="E468" s="216" t="s">
        <v>783</v>
      </c>
      <c r="F468" s="217" t="s">
        <v>781</v>
      </c>
      <c r="G468" s="218" t="s">
        <v>694</v>
      </c>
      <c r="H468" s="273"/>
      <c r="I468" s="220"/>
      <c r="J468" s="221">
        <f>ROUND(I468*H468,2)</f>
        <v>0</v>
      </c>
      <c r="K468" s="222"/>
      <c r="L468" s="44"/>
      <c r="M468" s="223" t="s">
        <v>1</v>
      </c>
      <c r="N468" s="224" t="s">
        <v>41</v>
      </c>
      <c r="O468" s="91"/>
      <c r="P468" s="225">
        <f>O468*H468</f>
        <v>0</v>
      </c>
      <c r="Q468" s="225">
        <v>0</v>
      </c>
      <c r="R468" s="225">
        <f>Q468*H468</f>
        <v>0</v>
      </c>
      <c r="S468" s="225">
        <v>0</v>
      </c>
      <c r="T468" s="226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27" t="s">
        <v>760</v>
      </c>
      <c r="AT468" s="227" t="s">
        <v>132</v>
      </c>
      <c r="AU468" s="227" t="s">
        <v>86</v>
      </c>
      <c r="AY468" s="17" t="s">
        <v>130</v>
      </c>
      <c r="BE468" s="228">
        <f>IF(N468="základní",J468,0)</f>
        <v>0</v>
      </c>
      <c r="BF468" s="228">
        <f>IF(N468="snížená",J468,0)</f>
        <v>0</v>
      </c>
      <c r="BG468" s="228">
        <f>IF(N468="zákl. přenesená",J468,0)</f>
        <v>0</v>
      </c>
      <c r="BH468" s="228">
        <f>IF(N468="sníž. přenesená",J468,0)</f>
        <v>0</v>
      </c>
      <c r="BI468" s="228">
        <f>IF(N468="nulová",J468,0)</f>
        <v>0</v>
      </c>
      <c r="BJ468" s="17" t="s">
        <v>84</v>
      </c>
      <c r="BK468" s="228">
        <f>ROUND(I468*H468,2)</f>
        <v>0</v>
      </c>
      <c r="BL468" s="17" t="s">
        <v>760</v>
      </c>
      <c r="BM468" s="227" t="s">
        <v>784</v>
      </c>
    </row>
    <row r="469" s="12" customFormat="1" ht="22.8" customHeight="1">
      <c r="A469" s="12"/>
      <c r="B469" s="199"/>
      <c r="C469" s="200"/>
      <c r="D469" s="201" t="s">
        <v>75</v>
      </c>
      <c r="E469" s="213" t="s">
        <v>785</v>
      </c>
      <c r="F469" s="213" t="s">
        <v>786</v>
      </c>
      <c r="G469" s="200"/>
      <c r="H469" s="200"/>
      <c r="I469" s="203"/>
      <c r="J469" s="214">
        <f>BK469</f>
        <v>0</v>
      </c>
      <c r="K469" s="200"/>
      <c r="L469" s="205"/>
      <c r="M469" s="206"/>
      <c r="N469" s="207"/>
      <c r="O469" s="207"/>
      <c r="P469" s="208">
        <f>SUM(P470:P471)</f>
        <v>0</v>
      </c>
      <c r="Q469" s="207"/>
      <c r="R469" s="208">
        <f>SUM(R470:R471)</f>
        <v>0</v>
      </c>
      <c r="S469" s="207"/>
      <c r="T469" s="209">
        <f>SUM(T470:T471)</f>
        <v>0</v>
      </c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R469" s="210" t="s">
        <v>153</v>
      </c>
      <c r="AT469" s="211" t="s">
        <v>75</v>
      </c>
      <c r="AU469" s="211" t="s">
        <v>84</v>
      </c>
      <c r="AY469" s="210" t="s">
        <v>130</v>
      </c>
      <c r="BK469" s="212">
        <f>SUM(BK470:BK471)</f>
        <v>0</v>
      </c>
    </row>
    <row r="470" s="2" customFormat="1" ht="16.5" customHeight="1">
      <c r="A470" s="38"/>
      <c r="B470" s="39"/>
      <c r="C470" s="215" t="s">
        <v>787</v>
      </c>
      <c r="D470" s="215" t="s">
        <v>132</v>
      </c>
      <c r="E470" s="216" t="s">
        <v>788</v>
      </c>
      <c r="F470" s="217" t="s">
        <v>789</v>
      </c>
      <c r="G470" s="218" t="s">
        <v>694</v>
      </c>
      <c r="H470" s="273"/>
      <c r="I470" s="220"/>
      <c r="J470" s="221">
        <f>ROUND(I470*H470,2)</f>
        <v>0</v>
      </c>
      <c r="K470" s="222"/>
      <c r="L470" s="44"/>
      <c r="M470" s="223" t="s">
        <v>1</v>
      </c>
      <c r="N470" s="224" t="s">
        <v>41</v>
      </c>
      <c r="O470" s="91"/>
      <c r="P470" s="225">
        <f>O470*H470</f>
        <v>0</v>
      </c>
      <c r="Q470" s="225">
        <v>0</v>
      </c>
      <c r="R470" s="225">
        <f>Q470*H470</f>
        <v>0</v>
      </c>
      <c r="S470" s="225">
        <v>0</v>
      </c>
      <c r="T470" s="226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27" t="s">
        <v>760</v>
      </c>
      <c r="AT470" s="227" t="s">
        <v>132</v>
      </c>
      <c r="AU470" s="227" t="s">
        <v>86</v>
      </c>
      <c r="AY470" s="17" t="s">
        <v>130</v>
      </c>
      <c r="BE470" s="228">
        <f>IF(N470="základní",J470,0)</f>
        <v>0</v>
      </c>
      <c r="BF470" s="228">
        <f>IF(N470="snížená",J470,0)</f>
        <v>0</v>
      </c>
      <c r="BG470" s="228">
        <f>IF(N470="zákl. přenesená",J470,0)</f>
        <v>0</v>
      </c>
      <c r="BH470" s="228">
        <f>IF(N470="sníž. přenesená",J470,0)</f>
        <v>0</v>
      </c>
      <c r="BI470" s="228">
        <f>IF(N470="nulová",J470,0)</f>
        <v>0</v>
      </c>
      <c r="BJ470" s="17" t="s">
        <v>84</v>
      </c>
      <c r="BK470" s="228">
        <f>ROUND(I470*H470,2)</f>
        <v>0</v>
      </c>
      <c r="BL470" s="17" t="s">
        <v>760</v>
      </c>
      <c r="BM470" s="227" t="s">
        <v>790</v>
      </c>
    </row>
    <row r="471" s="2" customFormat="1" ht="21.75" customHeight="1">
      <c r="A471" s="38"/>
      <c r="B471" s="39"/>
      <c r="C471" s="215" t="s">
        <v>791</v>
      </c>
      <c r="D471" s="215" t="s">
        <v>132</v>
      </c>
      <c r="E471" s="216" t="s">
        <v>792</v>
      </c>
      <c r="F471" s="217" t="s">
        <v>793</v>
      </c>
      <c r="G471" s="218" t="s">
        <v>694</v>
      </c>
      <c r="H471" s="273"/>
      <c r="I471" s="220"/>
      <c r="J471" s="221">
        <f>ROUND(I471*H471,2)</f>
        <v>0</v>
      </c>
      <c r="K471" s="222"/>
      <c r="L471" s="44"/>
      <c r="M471" s="274" t="s">
        <v>1</v>
      </c>
      <c r="N471" s="275" t="s">
        <v>41</v>
      </c>
      <c r="O471" s="276"/>
      <c r="P471" s="277">
        <f>O471*H471</f>
        <v>0</v>
      </c>
      <c r="Q471" s="277">
        <v>0</v>
      </c>
      <c r="R471" s="277">
        <f>Q471*H471</f>
        <v>0</v>
      </c>
      <c r="S471" s="277">
        <v>0</v>
      </c>
      <c r="T471" s="278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27" t="s">
        <v>760</v>
      </c>
      <c r="AT471" s="227" t="s">
        <v>132</v>
      </c>
      <c r="AU471" s="227" t="s">
        <v>86</v>
      </c>
      <c r="AY471" s="17" t="s">
        <v>130</v>
      </c>
      <c r="BE471" s="228">
        <f>IF(N471="základní",J471,0)</f>
        <v>0</v>
      </c>
      <c r="BF471" s="228">
        <f>IF(N471="snížená",J471,0)</f>
        <v>0</v>
      </c>
      <c r="BG471" s="228">
        <f>IF(N471="zákl. přenesená",J471,0)</f>
        <v>0</v>
      </c>
      <c r="BH471" s="228">
        <f>IF(N471="sníž. přenesená",J471,0)</f>
        <v>0</v>
      </c>
      <c r="BI471" s="228">
        <f>IF(N471="nulová",J471,0)</f>
        <v>0</v>
      </c>
      <c r="BJ471" s="17" t="s">
        <v>84</v>
      </c>
      <c r="BK471" s="228">
        <f>ROUND(I471*H471,2)</f>
        <v>0</v>
      </c>
      <c r="BL471" s="17" t="s">
        <v>760</v>
      </c>
      <c r="BM471" s="227" t="s">
        <v>794</v>
      </c>
    </row>
    <row r="472" s="2" customFormat="1" ht="6.96" customHeight="1">
      <c r="A472" s="38"/>
      <c r="B472" s="66"/>
      <c r="C472" s="67"/>
      <c r="D472" s="67"/>
      <c r="E472" s="67"/>
      <c r="F472" s="67"/>
      <c r="G472" s="67"/>
      <c r="H472" s="67"/>
      <c r="I472" s="67"/>
      <c r="J472" s="67"/>
      <c r="K472" s="67"/>
      <c r="L472" s="44"/>
      <c r="M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</row>
  </sheetData>
  <sheetProtection sheet="1" autoFilter="0" formatColumns="0" formatRows="0" objects="1" scenarios="1" spinCount="100000" saltValue="NNnlJJ0ZuEdHKtx/e4zQK/zNyJahiD7J164dJsmyShGWcv1Iz3xLG+6K2fJYUcBdNFLfwFXFOi4E4uZ+NMDhQA==" hashValue="vbUULTdtG3YihAztfMqdFWZwt0UDY2q8H1q/u54lsWUn+sQIvxAk7Y2ymN7iGGPoFetSUmnDkAZJkmooyfbweg==" algorithmName="SHA-512" password="CC35"/>
  <autoFilter ref="C135:K471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LAPTOP-U31MEF30\František</dc:creator>
  <cp:lastModifiedBy>LAPTOP-U31MEF30\František</cp:lastModifiedBy>
  <dcterms:created xsi:type="dcterms:W3CDTF">2025-04-16T12:06:03Z</dcterms:created>
  <dcterms:modified xsi:type="dcterms:W3CDTF">2025-04-16T12:06:04Z</dcterms:modified>
</cp:coreProperties>
</file>