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\\sdata\DISK-G\_Uzivatelske_slozky\Voracek\dokumenty\1 Akce\ZS_Dedina\2_DPS\5_Dokumentace\Va_1\ROZPOCET_VV\Výkaz výměr\"/>
    </mc:Choice>
  </mc:AlternateContent>
  <xr:revisionPtr revIDLastSave="0" documentId="13_ncr:1_{11395C31-46FB-464A-9C4D-63745513B04B}" xr6:coauthVersionLast="47" xr6:coauthVersionMax="47" xr10:uidLastSave="{00000000-0000-0000-0000-000000000000}"/>
  <workbookProtection workbookAlgorithmName="SHA-512" workbookHashValue="rZE9VqVe2njhS5Stgq1iYFDLClXYDaT2njEZV4/hW8MeEfUZXx1mITwZhKp1z6jIzHAcpJwXJzVC5BqVEuLkSA==" workbookSaltValue="y656ffcjPP+GuJlB3SaYiw==" workbookSpinCount="100000" lockStructure="1"/>
  <bookViews>
    <workbookView xWindow="-120" yWindow="-120" windowWidth="29040" windowHeight="15720" activeTab="2" xr2:uid="{00000000-000D-0000-FFFF-FFFF00000000}"/>
  </bookViews>
  <sheets>
    <sheet name="Rekapitulace stavby" sheetId="1" r:id="rId1"/>
    <sheet name="D.1.1 - Architektonicko-s..." sheetId="2" r:id="rId2"/>
    <sheet name="VRN - Vedlejší rozpočtové..." sheetId="3" r:id="rId3"/>
    <sheet name="Seznam figur" sheetId="4" r:id="rId4"/>
  </sheets>
  <definedNames>
    <definedName name="_xlnm._FilterDatabase" localSheetId="1" hidden="1">'D.1.1 - Architektonicko-s...'!$C$139:$K$1174</definedName>
    <definedName name="_xlnm._FilterDatabase" localSheetId="2" hidden="1">'VRN - Vedlejší rozpočtové...'!$C$119:$K$152</definedName>
    <definedName name="_xlnm.Print_Titles" localSheetId="1">'D.1.1 - Architektonicko-s...'!$139:$139</definedName>
    <definedName name="_xlnm.Print_Titles" localSheetId="0">'Rekapitulace stavby'!$92:$92</definedName>
    <definedName name="_xlnm.Print_Titles" localSheetId="3">'Seznam figur'!$9:$9</definedName>
    <definedName name="_xlnm.Print_Titles" localSheetId="2">'VRN - Vedlejší rozpočtové...'!$119:$119</definedName>
    <definedName name="_xlnm.Print_Area" localSheetId="1">'D.1.1 - Architektonicko-s...'!$C$4:$J$76,'D.1.1 - Architektonicko-s...'!$C$82:$J$121,'D.1.1 - Architektonicko-s...'!$C$127:$K$1174</definedName>
    <definedName name="_xlnm.Print_Area" localSheetId="0">'Rekapitulace stavby'!$D$4:$AO$76,'Rekapitulace stavby'!$C$82:$AQ$97</definedName>
    <definedName name="_xlnm.Print_Area" localSheetId="3">'Seznam figur'!$C$4:$G$194</definedName>
    <definedName name="_xlnm.Print_Area" localSheetId="2">'VRN - Vedlejší rozpočtové...'!$C$4:$J$76,'VRN - Vedlejší rozpočtové...'!$C$82:$J$101,'VRN - Vedlejší rozpočtové...'!$C$107:$K$152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4" l="1"/>
  <c r="J37" i="3"/>
  <c r="J36" i="3"/>
  <c r="AY96" i="1" s="1"/>
  <c r="J35" i="3"/>
  <c r="AX96" i="1" s="1"/>
  <c r="BI151" i="3"/>
  <c r="BH151" i="3"/>
  <c r="BG151" i="3"/>
  <c r="BF151" i="3"/>
  <c r="T151" i="3"/>
  <c r="T150" i="3"/>
  <c r="R151" i="3"/>
  <c r="R150" i="3" s="1"/>
  <c r="P151" i="3"/>
  <c r="P150" i="3" s="1"/>
  <c r="BI148" i="3"/>
  <c r="BH148" i="3"/>
  <c r="BG148" i="3"/>
  <c r="BF148" i="3"/>
  <c r="T148" i="3"/>
  <c r="R148" i="3"/>
  <c r="P148" i="3"/>
  <c r="BI146" i="3"/>
  <c r="BH146" i="3"/>
  <c r="BG146" i="3"/>
  <c r="BF146" i="3"/>
  <c r="T146" i="3"/>
  <c r="R146" i="3"/>
  <c r="P146" i="3"/>
  <c r="BI143" i="3"/>
  <c r="BH143" i="3"/>
  <c r="BG143" i="3"/>
  <c r="BF143" i="3"/>
  <c r="T143" i="3"/>
  <c r="R143" i="3"/>
  <c r="P143" i="3"/>
  <c r="BI141" i="3"/>
  <c r="BH141" i="3"/>
  <c r="BG141" i="3"/>
  <c r="BF141" i="3"/>
  <c r="T141" i="3"/>
  <c r="R141" i="3"/>
  <c r="P141" i="3"/>
  <c r="BI139" i="3"/>
  <c r="BH139" i="3"/>
  <c r="BG139" i="3"/>
  <c r="BF139" i="3"/>
  <c r="T139" i="3"/>
  <c r="R139" i="3"/>
  <c r="P139" i="3"/>
  <c r="BI137" i="3"/>
  <c r="BH137" i="3"/>
  <c r="BG137" i="3"/>
  <c r="BF137" i="3"/>
  <c r="T137" i="3"/>
  <c r="R137" i="3"/>
  <c r="P137" i="3"/>
  <c r="BI135" i="3"/>
  <c r="BH135" i="3"/>
  <c r="BG135" i="3"/>
  <c r="BF135" i="3"/>
  <c r="T135" i="3"/>
  <c r="R135" i="3"/>
  <c r="P135" i="3"/>
  <c r="BI133" i="3"/>
  <c r="BH133" i="3"/>
  <c r="BG133" i="3"/>
  <c r="BF133" i="3"/>
  <c r="T133" i="3"/>
  <c r="R133" i="3"/>
  <c r="P133" i="3"/>
  <c r="BI131" i="3"/>
  <c r="BH131" i="3"/>
  <c r="BG131" i="3"/>
  <c r="BF131" i="3"/>
  <c r="T131" i="3"/>
  <c r="R131" i="3"/>
  <c r="P131" i="3"/>
  <c r="BI129" i="3"/>
  <c r="BH129" i="3"/>
  <c r="BG129" i="3"/>
  <c r="BF129" i="3"/>
  <c r="T129" i="3"/>
  <c r="R129" i="3"/>
  <c r="P129" i="3"/>
  <c r="BI127" i="3"/>
  <c r="BH127" i="3"/>
  <c r="BG127" i="3"/>
  <c r="BF127" i="3"/>
  <c r="T127" i="3"/>
  <c r="R127" i="3"/>
  <c r="P127" i="3"/>
  <c r="BI125" i="3"/>
  <c r="BH125" i="3"/>
  <c r="BG125" i="3"/>
  <c r="BF125" i="3"/>
  <c r="T125" i="3"/>
  <c r="R125" i="3"/>
  <c r="P125" i="3"/>
  <c r="BI123" i="3"/>
  <c r="F37" i="3" s="1"/>
  <c r="BH123" i="3"/>
  <c r="BG123" i="3"/>
  <c r="BF123" i="3"/>
  <c r="T123" i="3"/>
  <c r="R123" i="3"/>
  <c r="P123" i="3"/>
  <c r="J116" i="3"/>
  <c r="F114" i="3"/>
  <c r="E112" i="3"/>
  <c r="J91" i="3"/>
  <c r="F89" i="3"/>
  <c r="E87" i="3"/>
  <c r="J24" i="3"/>
  <c r="E24" i="3"/>
  <c r="J92" i="3" s="1"/>
  <c r="J23" i="3"/>
  <c r="J18" i="3"/>
  <c r="E18" i="3"/>
  <c r="F117" i="3"/>
  <c r="J17" i="3"/>
  <c r="J15" i="3"/>
  <c r="E15" i="3"/>
  <c r="F91" i="3"/>
  <c r="J14" i="3"/>
  <c r="J12" i="3"/>
  <c r="J89" i="3"/>
  <c r="E7" i="3"/>
  <c r="E85" i="3"/>
  <c r="J37" i="2"/>
  <c r="J36" i="2"/>
  <c r="AY95" i="1" s="1"/>
  <c r="J35" i="2"/>
  <c r="AX95" i="1"/>
  <c r="BI1173" i="2"/>
  <c r="BH1173" i="2"/>
  <c r="BG1173" i="2"/>
  <c r="BF1173" i="2"/>
  <c r="T1173" i="2"/>
  <c r="R1173" i="2"/>
  <c r="P1173" i="2"/>
  <c r="BI1171" i="2"/>
  <c r="BH1171" i="2"/>
  <c r="BG1171" i="2"/>
  <c r="BF1171" i="2"/>
  <c r="T1171" i="2"/>
  <c r="R1171" i="2"/>
  <c r="P1171" i="2"/>
  <c r="BI1144" i="2"/>
  <c r="BH1144" i="2"/>
  <c r="BG1144" i="2"/>
  <c r="BF1144" i="2"/>
  <c r="T1144" i="2"/>
  <c r="T1143" i="2" s="1"/>
  <c r="R1144" i="2"/>
  <c r="R1143" i="2"/>
  <c r="P1144" i="2"/>
  <c r="P1143" i="2" s="1"/>
  <c r="BI1124" i="2"/>
  <c r="BH1124" i="2"/>
  <c r="BG1124" i="2"/>
  <c r="BF1124" i="2"/>
  <c r="T1124" i="2"/>
  <c r="R1124" i="2"/>
  <c r="P1124" i="2"/>
  <c r="BI1093" i="2"/>
  <c r="BH1093" i="2"/>
  <c r="BG1093" i="2"/>
  <c r="BF1093" i="2"/>
  <c r="T1093" i="2"/>
  <c r="R1093" i="2"/>
  <c r="P1093" i="2"/>
  <c r="BI1080" i="2"/>
  <c r="BH1080" i="2"/>
  <c r="BG1080" i="2"/>
  <c r="BF1080" i="2"/>
  <c r="T1080" i="2"/>
  <c r="T1079" i="2" s="1"/>
  <c r="R1080" i="2"/>
  <c r="R1079" i="2"/>
  <c r="P1080" i="2"/>
  <c r="P1079" i="2" s="1"/>
  <c r="BI1058" i="2"/>
  <c r="BH1058" i="2"/>
  <c r="BG1058" i="2"/>
  <c r="BF1058" i="2"/>
  <c r="T1058" i="2"/>
  <c r="T1057" i="2"/>
  <c r="R1058" i="2"/>
  <c r="R1057" i="2"/>
  <c r="P1058" i="2"/>
  <c r="P1057" i="2" s="1"/>
  <c r="BI1053" i="2"/>
  <c r="BH1053" i="2"/>
  <c r="BG1053" i="2"/>
  <c r="BF1053" i="2"/>
  <c r="T1053" i="2"/>
  <c r="R1053" i="2"/>
  <c r="P1053" i="2"/>
  <c r="BI1050" i="2"/>
  <c r="BH1050" i="2"/>
  <c r="BG1050" i="2"/>
  <c r="BF1050" i="2"/>
  <c r="T1050" i="2"/>
  <c r="R1050" i="2"/>
  <c r="P1050" i="2"/>
  <c r="BI1048" i="2"/>
  <c r="BH1048" i="2"/>
  <c r="BG1048" i="2"/>
  <c r="BF1048" i="2"/>
  <c r="T1048" i="2"/>
  <c r="R1048" i="2"/>
  <c r="P1048" i="2"/>
  <c r="BI1045" i="2"/>
  <c r="BH1045" i="2"/>
  <c r="BG1045" i="2"/>
  <c r="BF1045" i="2"/>
  <c r="T1045" i="2"/>
  <c r="R1045" i="2"/>
  <c r="P1045" i="2"/>
  <c r="BI1042" i="2"/>
  <c r="BH1042" i="2"/>
  <c r="BG1042" i="2"/>
  <c r="BF1042" i="2"/>
  <c r="T1042" i="2"/>
  <c r="R1042" i="2"/>
  <c r="P1042" i="2"/>
  <c r="BI1039" i="2"/>
  <c r="BH1039" i="2"/>
  <c r="BG1039" i="2"/>
  <c r="BF1039" i="2"/>
  <c r="T1039" i="2"/>
  <c r="R1039" i="2"/>
  <c r="P1039" i="2"/>
  <c r="BI1035" i="2"/>
  <c r="BH1035" i="2"/>
  <c r="BG1035" i="2"/>
  <c r="BF1035" i="2"/>
  <c r="T1035" i="2"/>
  <c r="R1035" i="2"/>
  <c r="P1035" i="2"/>
  <c r="BI1027" i="2"/>
  <c r="BH1027" i="2"/>
  <c r="BG1027" i="2"/>
  <c r="BF1027" i="2"/>
  <c r="T1027" i="2"/>
  <c r="T1021" i="2" s="1"/>
  <c r="R1027" i="2"/>
  <c r="R1021" i="2"/>
  <c r="P1027" i="2"/>
  <c r="BI1022" i="2"/>
  <c r="BH1022" i="2"/>
  <c r="BG1022" i="2"/>
  <c r="BF1022" i="2"/>
  <c r="T1022" i="2"/>
  <c r="R1022" i="2"/>
  <c r="P1022" i="2"/>
  <c r="BI997" i="2"/>
  <c r="BH997" i="2"/>
  <c r="BG997" i="2"/>
  <c r="BF997" i="2"/>
  <c r="T997" i="2"/>
  <c r="R997" i="2"/>
  <c r="P997" i="2"/>
  <c r="BI974" i="2"/>
  <c r="BH974" i="2"/>
  <c r="BG974" i="2"/>
  <c r="BF974" i="2"/>
  <c r="T974" i="2"/>
  <c r="T973" i="2" s="1"/>
  <c r="R974" i="2"/>
  <c r="R973" i="2" s="1"/>
  <c r="P974" i="2"/>
  <c r="P973" i="2" s="1"/>
  <c r="BI970" i="2"/>
  <c r="BH970" i="2"/>
  <c r="BG970" i="2"/>
  <c r="BF970" i="2"/>
  <c r="T970" i="2"/>
  <c r="R970" i="2"/>
  <c r="P970" i="2"/>
  <c r="BI963" i="2"/>
  <c r="BH963" i="2"/>
  <c r="BG963" i="2"/>
  <c r="BF963" i="2"/>
  <c r="T963" i="2"/>
  <c r="R963" i="2"/>
  <c r="P963" i="2"/>
  <c r="BI958" i="2"/>
  <c r="BH958" i="2"/>
  <c r="BG958" i="2"/>
  <c r="BF958" i="2"/>
  <c r="T958" i="2"/>
  <c r="T957" i="2" s="1"/>
  <c r="R958" i="2"/>
  <c r="R957" i="2"/>
  <c r="P958" i="2"/>
  <c r="P957" i="2" s="1"/>
  <c r="BI955" i="2"/>
  <c r="BH955" i="2"/>
  <c r="BG955" i="2"/>
  <c r="BF955" i="2"/>
  <c r="T955" i="2"/>
  <c r="T954" i="2" s="1"/>
  <c r="R955" i="2"/>
  <c r="R954" i="2" s="1"/>
  <c r="P955" i="2"/>
  <c r="P954" i="2"/>
  <c r="BI951" i="2"/>
  <c r="BH951" i="2"/>
  <c r="BG951" i="2"/>
  <c r="BF951" i="2"/>
  <c r="T951" i="2"/>
  <c r="R951" i="2"/>
  <c r="P951" i="2"/>
  <c r="BI948" i="2"/>
  <c r="BH948" i="2"/>
  <c r="BG948" i="2"/>
  <c r="BF948" i="2"/>
  <c r="T948" i="2"/>
  <c r="R948" i="2"/>
  <c r="P948" i="2"/>
  <c r="BI945" i="2"/>
  <c r="BH945" i="2"/>
  <c r="BG945" i="2"/>
  <c r="BF945" i="2"/>
  <c r="T945" i="2"/>
  <c r="R945" i="2"/>
  <c r="P945" i="2"/>
  <c r="BI942" i="2"/>
  <c r="BH942" i="2"/>
  <c r="BG942" i="2"/>
  <c r="BF942" i="2"/>
  <c r="T942" i="2"/>
  <c r="R942" i="2"/>
  <c r="P942" i="2"/>
  <c r="BI939" i="2"/>
  <c r="BH939" i="2"/>
  <c r="BG939" i="2"/>
  <c r="BF939" i="2"/>
  <c r="T939" i="2"/>
  <c r="R939" i="2"/>
  <c r="P939" i="2"/>
  <c r="BI936" i="2"/>
  <c r="BH936" i="2"/>
  <c r="BG936" i="2"/>
  <c r="BF936" i="2"/>
  <c r="T936" i="2"/>
  <c r="R936" i="2"/>
  <c r="P936" i="2"/>
  <c r="BI933" i="2"/>
  <c r="BH933" i="2"/>
  <c r="BG933" i="2"/>
  <c r="BF933" i="2"/>
  <c r="T933" i="2"/>
  <c r="R933" i="2"/>
  <c r="P933" i="2"/>
  <c r="BI907" i="2"/>
  <c r="BH907" i="2"/>
  <c r="BG907" i="2"/>
  <c r="BF907" i="2"/>
  <c r="T907" i="2"/>
  <c r="R907" i="2"/>
  <c r="P907" i="2"/>
  <c r="BI901" i="2"/>
  <c r="BH901" i="2"/>
  <c r="BG901" i="2"/>
  <c r="BF901" i="2"/>
  <c r="T901" i="2"/>
  <c r="R901" i="2"/>
  <c r="P901" i="2"/>
  <c r="BI895" i="2"/>
  <c r="BH895" i="2"/>
  <c r="BG895" i="2"/>
  <c r="BF895" i="2"/>
  <c r="T895" i="2"/>
  <c r="R895" i="2"/>
  <c r="P895" i="2"/>
  <c r="BI888" i="2"/>
  <c r="BH888" i="2"/>
  <c r="BG888" i="2"/>
  <c r="BF888" i="2"/>
  <c r="T888" i="2"/>
  <c r="R888" i="2"/>
  <c r="P888" i="2"/>
  <c r="BI823" i="2"/>
  <c r="BH823" i="2"/>
  <c r="BG823" i="2"/>
  <c r="BF823" i="2"/>
  <c r="T823" i="2"/>
  <c r="R823" i="2"/>
  <c r="P823" i="2"/>
  <c r="BI818" i="2"/>
  <c r="BH818" i="2"/>
  <c r="BG818" i="2"/>
  <c r="BF818" i="2"/>
  <c r="T818" i="2"/>
  <c r="R818" i="2"/>
  <c r="P818" i="2"/>
  <c r="BI813" i="2"/>
  <c r="BH813" i="2"/>
  <c r="BG813" i="2"/>
  <c r="BF813" i="2"/>
  <c r="T813" i="2"/>
  <c r="R813" i="2"/>
  <c r="P813" i="2"/>
  <c r="BI808" i="2"/>
  <c r="BH808" i="2"/>
  <c r="BG808" i="2"/>
  <c r="BF808" i="2"/>
  <c r="T808" i="2"/>
  <c r="R808" i="2"/>
  <c r="P808" i="2"/>
  <c r="BI746" i="2"/>
  <c r="BH746" i="2"/>
  <c r="BG746" i="2"/>
  <c r="BF746" i="2"/>
  <c r="T746" i="2"/>
  <c r="R746" i="2"/>
  <c r="P746" i="2"/>
  <c r="BI687" i="2"/>
  <c r="BH687" i="2"/>
  <c r="BG687" i="2"/>
  <c r="BF687" i="2"/>
  <c r="T687" i="2"/>
  <c r="T686" i="2" s="1"/>
  <c r="R687" i="2"/>
  <c r="R686" i="2" s="1"/>
  <c r="P687" i="2"/>
  <c r="BI682" i="2"/>
  <c r="BH682" i="2"/>
  <c r="BG682" i="2"/>
  <c r="BF682" i="2"/>
  <c r="T682" i="2"/>
  <c r="T681" i="2"/>
  <c r="R682" i="2"/>
  <c r="R681" i="2" s="1"/>
  <c r="P682" i="2"/>
  <c r="P681" i="2"/>
  <c r="BI678" i="2"/>
  <c r="BH678" i="2"/>
  <c r="BG678" i="2"/>
  <c r="BF678" i="2"/>
  <c r="T678" i="2"/>
  <c r="R678" i="2"/>
  <c r="P678" i="2"/>
  <c r="BI675" i="2"/>
  <c r="BH675" i="2"/>
  <c r="BG675" i="2"/>
  <c r="BF675" i="2"/>
  <c r="T675" i="2"/>
  <c r="R675" i="2"/>
  <c r="P675" i="2"/>
  <c r="BI672" i="2"/>
  <c r="BH672" i="2"/>
  <c r="BG672" i="2"/>
  <c r="BF672" i="2"/>
  <c r="T672" i="2"/>
  <c r="R672" i="2"/>
  <c r="P672" i="2"/>
  <c r="BI669" i="2"/>
  <c r="BH669" i="2"/>
  <c r="BG669" i="2"/>
  <c r="BF669" i="2"/>
  <c r="T669" i="2"/>
  <c r="R669" i="2"/>
  <c r="P669" i="2"/>
  <c r="BI666" i="2"/>
  <c r="BH666" i="2"/>
  <c r="BG666" i="2"/>
  <c r="BF666" i="2"/>
  <c r="T666" i="2"/>
  <c r="R666" i="2"/>
  <c r="P666" i="2"/>
  <c r="BI663" i="2"/>
  <c r="BH663" i="2"/>
  <c r="BG663" i="2"/>
  <c r="BF663" i="2"/>
  <c r="T663" i="2"/>
  <c r="R663" i="2"/>
  <c r="P663" i="2"/>
  <c r="BI660" i="2"/>
  <c r="BH660" i="2"/>
  <c r="BG660" i="2"/>
  <c r="BF660" i="2"/>
  <c r="T660" i="2"/>
  <c r="R660" i="2"/>
  <c r="P660" i="2"/>
  <c r="BI657" i="2"/>
  <c r="BH657" i="2"/>
  <c r="BG657" i="2"/>
  <c r="BF657" i="2"/>
  <c r="T657" i="2"/>
  <c r="R657" i="2"/>
  <c r="P657" i="2"/>
  <c r="BI654" i="2"/>
  <c r="BH654" i="2"/>
  <c r="BG654" i="2"/>
  <c r="BF654" i="2"/>
  <c r="T654" i="2"/>
  <c r="R654" i="2"/>
  <c r="P654" i="2"/>
  <c r="BI651" i="2"/>
  <c r="BH651" i="2"/>
  <c r="BG651" i="2"/>
  <c r="BF651" i="2"/>
  <c r="T651" i="2"/>
  <c r="R651" i="2"/>
  <c r="P651" i="2"/>
  <c r="BI648" i="2"/>
  <c r="BH648" i="2"/>
  <c r="BG648" i="2"/>
  <c r="BF648" i="2"/>
  <c r="T648" i="2"/>
  <c r="R648" i="2"/>
  <c r="P648" i="2"/>
  <c r="BI644" i="2"/>
  <c r="BH644" i="2"/>
  <c r="BG644" i="2"/>
  <c r="BF644" i="2"/>
  <c r="T644" i="2"/>
  <c r="R644" i="2"/>
  <c r="P644" i="2"/>
  <c r="BI641" i="2"/>
  <c r="BH641" i="2"/>
  <c r="BG641" i="2"/>
  <c r="BF641" i="2"/>
  <c r="T641" i="2"/>
  <c r="R641" i="2"/>
  <c r="P641" i="2"/>
  <c r="BI637" i="2"/>
  <c r="BH637" i="2"/>
  <c r="BG637" i="2"/>
  <c r="BF637" i="2"/>
  <c r="T637" i="2"/>
  <c r="R637" i="2"/>
  <c r="P637" i="2"/>
  <c r="BI634" i="2"/>
  <c r="BH634" i="2"/>
  <c r="BG634" i="2"/>
  <c r="BF634" i="2"/>
  <c r="T634" i="2"/>
  <c r="R634" i="2"/>
  <c r="P634" i="2"/>
  <c r="BI632" i="2"/>
  <c r="BH632" i="2"/>
  <c r="BG632" i="2"/>
  <c r="BF632" i="2"/>
  <c r="T632" i="2"/>
  <c r="R632" i="2"/>
  <c r="P632" i="2"/>
  <c r="BI630" i="2"/>
  <c r="BH630" i="2"/>
  <c r="BG630" i="2"/>
  <c r="BF630" i="2"/>
  <c r="T630" i="2"/>
  <c r="R630" i="2"/>
  <c r="P630" i="2"/>
  <c r="BI628" i="2"/>
  <c r="BH628" i="2"/>
  <c r="BG628" i="2"/>
  <c r="BF628" i="2"/>
  <c r="T628" i="2"/>
  <c r="R628" i="2"/>
  <c r="P628" i="2"/>
  <c r="BI621" i="2"/>
  <c r="BH621" i="2"/>
  <c r="BG621" i="2"/>
  <c r="BF621" i="2"/>
  <c r="T621" i="2"/>
  <c r="R621" i="2"/>
  <c r="P621" i="2"/>
  <c r="BI615" i="2"/>
  <c r="BH615" i="2"/>
  <c r="BG615" i="2"/>
  <c r="BF615" i="2"/>
  <c r="T615" i="2"/>
  <c r="R615" i="2"/>
  <c r="P615" i="2"/>
  <c r="BI610" i="2"/>
  <c r="BH610" i="2"/>
  <c r="BG610" i="2"/>
  <c r="BF610" i="2"/>
  <c r="T610" i="2"/>
  <c r="R610" i="2"/>
  <c r="P610" i="2"/>
  <c r="BI606" i="2"/>
  <c r="BH606" i="2"/>
  <c r="BG606" i="2"/>
  <c r="BF606" i="2"/>
  <c r="T606" i="2"/>
  <c r="R606" i="2"/>
  <c r="P606" i="2"/>
  <c r="BI597" i="2"/>
  <c r="BH597" i="2"/>
  <c r="BG597" i="2"/>
  <c r="BF597" i="2"/>
  <c r="T597" i="2"/>
  <c r="R597" i="2"/>
  <c r="P597" i="2"/>
  <c r="BI581" i="2"/>
  <c r="BH581" i="2"/>
  <c r="BG581" i="2"/>
  <c r="BF581" i="2"/>
  <c r="T581" i="2"/>
  <c r="R581" i="2"/>
  <c r="P581" i="2"/>
  <c r="BI578" i="2"/>
  <c r="BH578" i="2"/>
  <c r="BG578" i="2"/>
  <c r="BF578" i="2"/>
  <c r="T578" i="2"/>
  <c r="R578" i="2"/>
  <c r="P578" i="2"/>
  <c r="BI517" i="2"/>
  <c r="BH517" i="2"/>
  <c r="BG517" i="2"/>
  <c r="BF517" i="2"/>
  <c r="T517" i="2"/>
  <c r="R517" i="2"/>
  <c r="P517" i="2"/>
  <c r="BI512" i="2"/>
  <c r="BH512" i="2"/>
  <c r="BG512" i="2"/>
  <c r="BF512" i="2"/>
  <c r="T512" i="2"/>
  <c r="R512" i="2"/>
  <c r="P512" i="2"/>
  <c r="BI507" i="2"/>
  <c r="BH507" i="2"/>
  <c r="BG507" i="2"/>
  <c r="BF507" i="2"/>
  <c r="T507" i="2"/>
  <c r="R507" i="2"/>
  <c r="P507" i="2"/>
  <c r="BI502" i="2"/>
  <c r="BH502" i="2"/>
  <c r="BG502" i="2"/>
  <c r="BF502" i="2"/>
  <c r="T502" i="2"/>
  <c r="R502" i="2"/>
  <c r="P502" i="2"/>
  <c r="BI498" i="2"/>
  <c r="BH498" i="2"/>
  <c r="BG498" i="2"/>
  <c r="BF498" i="2"/>
  <c r="T498" i="2"/>
  <c r="R498" i="2"/>
  <c r="P498" i="2"/>
  <c r="BI487" i="2"/>
  <c r="BH487" i="2"/>
  <c r="BG487" i="2"/>
  <c r="BF487" i="2"/>
  <c r="T487" i="2"/>
  <c r="R487" i="2"/>
  <c r="P487" i="2"/>
  <c r="BI485" i="2"/>
  <c r="BH485" i="2"/>
  <c r="BG485" i="2"/>
  <c r="BF485" i="2"/>
  <c r="T485" i="2"/>
  <c r="R485" i="2"/>
  <c r="P485" i="2"/>
  <c r="BI482" i="2"/>
  <c r="BH482" i="2"/>
  <c r="BG482" i="2"/>
  <c r="BF482" i="2"/>
  <c r="T482" i="2"/>
  <c r="R482" i="2"/>
  <c r="P482" i="2"/>
  <c r="BI465" i="2"/>
  <c r="BH465" i="2"/>
  <c r="BG465" i="2"/>
  <c r="BF465" i="2"/>
  <c r="T465" i="2"/>
  <c r="R465" i="2"/>
  <c r="P465" i="2"/>
  <c r="BI458" i="2"/>
  <c r="BH458" i="2"/>
  <c r="BG458" i="2"/>
  <c r="BF458" i="2"/>
  <c r="T458" i="2"/>
  <c r="R458" i="2"/>
  <c r="P458" i="2"/>
  <c r="BI454" i="2"/>
  <c r="BH454" i="2"/>
  <c r="BG454" i="2"/>
  <c r="BF454" i="2"/>
  <c r="T454" i="2"/>
  <c r="R454" i="2"/>
  <c r="P454" i="2"/>
  <c r="BI451" i="2"/>
  <c r="BH451" i="2"/>
  <c r="BG451" i="2"/>
  <c r="BF451" i="2"/>
  <c r="T451" i="2"/>
  <c r="R451" i="2"/>
  <c r="P451" i="2"/>
  <c r="BI448" i="2"/>
  <c r="BH448" i="2"/>
  <c r="BG448" i="2"/>
  <c r="BF448" i="2"/>
  <c r="T448" i="2"/>
  <c r="R448" i="2"/>
  <c r="P448" i="2"/>
  <c r="BI443" i="2"/>
  <c r="BH443" i="2"/>
  <c r="BG443" i="2"/>
  <c r="BF443" i="2"/>
  <c r="T443" i="2"/>
  <c r="R443" i="2"/>
  <c r="P443" i="2"/>
  <c r="BI429" i="2"/>
  <c r="BH429" i="2"/>
  <c r="BG429" i="2"/>
  <c r="BF429" i="2"/>
  <c r="T429" i="2"/>
  <c r="R429" i="2"/>
  <c r="P429" i="2"/>
  <c r="BI340" i="2"/>
  <c r="BH340" i="2"/>
  <c r="BG340" i="2"/>
  <c r="BF340" i="2"/>
  <c r="T340" i="2"/>
  <c r="R340" i="2"/>
  <c r="P340" i="2"/>
  <c r="BI335" i="2"/>
  <c r="BH335" i="2"/>
  <c r="BG335" i="2"/>
  <c r="BF335" i="2"/>
  <c r="T335" i="2"/>
  <c r="R335" i="2"/>
  <c r="P335" i="2"/>
  <c r="BI246" i="2"/>
  <c r="BH246" i="2"/>
  <c r="BG246" i="2"/>
  <c r="BF246" i="2"/>
  <c r="T246" i="2"/>
  <c r="R246" i="2"/>
  <c r="P246" i="2"/>
  <c r="BI239" i="2"/>
  <c r="BH239" i="2"/>
  <c r="BG239" i="2"/>
  <c r="BF239" i="2"/>
  <c r="T239" i="2"/>
  <c r="R239" i="2"/>
  <c r="P239" i="2"/>
  <c r="BI228" i="2"/>
  <c r="BH228" i="2"/>
  <c r="BG228" i="2"/>
  <c r="BF228" i="2"/>
  <c r="T228" i="2"/>
  <c r="R228" i="2"/>
  <c r="P228" i="2"/>
  <c r="BI153" i="2"/>
  <c r="BH153" i="2"/>
  <c r="BG153" i="2"/>
  <c r="BF153" i="2"/>
  <c r="T153" i="2"/>
  <c r="R153" i="2"/>
  <c r="P153" i="2"/>
  <c r="BI146" i="2"/>
  <c r="BH146" i="2"/>
  <c r="F36" i="2" s="1"/>
  <c r="BG146" i="2"/>
  <c r="BF146" i="2"/>
  <c r="T146" i="2"/>
  <c r="R146" i="2"/>
  <c r="P146" i="2"/>
  <c r="BI143" i="2"/>
  <c r="BH143" i="2"/>
  <c r="BG143" i="2"/>
  <c r="F35" i="2" s="1"/>
  <c r="BF143" i="2"/>
  <c r="T143" i="2"/>
  <c r="R143" i="2"/>
  <c r="P143" i="2"/>
  <c r="J136" i="2"/>
  <c r="F134" i="2"/>
  <c r="E132" i="2"/>
  <c r="J91" i="2"/>
  <c r="F89" i="2"/>
  <c r="E87" i="2"/>
  <c r="J24" i="2"/>
  <c r="E24" i="2"/>
  <c r="J92" i="2" s="1"/>
  <c r="J23" i="2"/>
  <c r="J18" i="2"/>
  <c r="E18" i="2"/>
  <c r="F137" i="2" s="1"/>
  <c r="J17" i="2"/>
  <c r="J15" i="2"/>
  <c r="E15" i="2"/>
  <c r="F136" i="2"/>
  <c r="J14" i="2"/>
  <c r="J12" i="2"/>
  <c r="J89" i="2" s="1"/>
  <c r="E7" i="2"/>
  <c r="E130" i="2" s="1"/>
  <c r="L90" i="1"/>
  <c r="AM90" i="1"/>
  <c r="AM89" i="1"/>
  <c r="L89" i="1"/>
  <c r="AM87" i="1"/>
  <c r="L87" i="1"/>
  <c r="L85" i="1"/>
  <c r="L84" i="1"/>
  <c r="J1058" i="2"/>
  <c r="J454" i="2"/>
  <c r="BK1053" i="2"/>
  <c r="J1042" i="2"/>
  <c r="BK951" i="2"/>
  <c r="J907" i="2"/>
  <c r="J672" i="2"/>
  <c r="BK628" i="2"/>
  <c r="J1171" i="2"/>
  <c r="J888" i="2"/>
  <c r="J669" i="2"/>
  <c r="J502" i="2"/>
  <c r="BK482" i="2"/>
  <c r="BK1144" i="2"/>
  <c r="J458" i="2"/>
  <c r="J153" i="2"/>
  <c r="BK151" i="3"/>
  <c r="BK125" i="3"/>
  <c r="BK148" i="3"/>
  <c r="J936" i="2"/>
  <c r="J666" i="2"/>
  <c r="BK610" i="2"/>
  <c r="BK498" i="2"/>
  <c r="BK1173" i="2"/>
  <c r="J517" i="2"/>
  <c r="BK1093" i="2"/>
  <c r="BK139" i="3"/>
  <c r="J151" i="3"/>
  <c r="BK137" i="3"/>
  <c r="BK127" i="3"/>
  <c r="J610" i="2"/>
  <c r="J465" i="2"/>
  <c r="BK1080" i="2"/>
  <c r="J1039" i="2"/>
  <c r="BK997" i="2"/>
  <c r="BK948" i="2"/>
  <c r="BK823" i="2"/>
  <c r="BK675" i="2"/>
  <c r="BK634" i="2"/>
  <c r="BK335" i="2"/>
  <c r="BK888" i="2"/>
  <c r="BK660" i="2"/>
  <c r="BK340" i="2"/>
  <c r="BK246" i="2"/>
  <c r="J597" i="2"/>
  <c r="BK1124" i="2"/>
  <c r="J146" i="3"/>
  <c r="J148" i="3"/>
  <c r="BK135" i="3"/>
  <c r="BK123" i="3"/>
  <c r="J131" i="3"/>
  <c r="J682" i="2"/>
  <c r="BK578" i="2"/>
  <c r="BK818" i="2"/>
  <c r="J621" i="2"/>
  <c r="J228" i="2"/>
  <c r="J448" i="2"/>
  <c r="BK621" i="2"/>
  <c r="J246" i="2"/>
  <c r="J137" i="3"/>
  <c r="J143" i="3"/>
  <c r="J139" i="3"/>
  <c r="BK615" i="2"/>
  <c r="J429" i="2"/>
  <c r="J1050" i="2"/>
  <c r="J1035" i="2"/>
  <c r="J970" i="2"/>
  <c r="BK945" i="2"/>
  <c r="J808" i="2"/>
  <c r="BK666" i="2"/>
  <c r="BK630" i="2"/>
  <c r="BK672" i="2"/>
  <c r="J335" i="2"/>
  <c r="BK1048" i="2"/>
  <c r="J1027" i="2"/>
  <c r="J963" i="2"/>
  <c r="BK942" i="2"/>
  <c r="BK678" i="2"/>
  <c r="J648" i="2"/>
  <c r="BK939" i="2"/>
  <c r="BK746" i="2"/>
  <c r="BK581" i="2"/>
  <c r="J485" i="2"/>
  <c r="BK632" i="2"/>
  <c r="J451" i="2"/>
  <c r="BK644" i="2"/>
  <c r="BK517" i="2"/>
  <c r="J1080" i="2"/>
  <c r="J1048" i="2"/>
  <c r="J1022" i="2"/>
  <c r="J955" i="2"/>
  <c r="BK933" i="2"/>
  <c r="BK657" i="2"/>
  <c r="BK597" i="2"/>
  <c r="BK1171" i="2"/>
  <c r="BK895" i="2"/>
  <c r="BK648" i="2"/>
  <c r="J578" i="2"/>
  <c r="BK146" i="2"/>
  <c r="AS94" i="1"/>
  <c r="J1124" i="2"/>
  <c r="J123" i="3"/>
  <c r="BK141" i="3"/>
  <c r="BK133" i="3"/>
  <c r="J133" i="3"/>
  <c r="J129" i="3"/>
  <c r="J997" i="2"/>
  <c r="J951" i="2"/>
  <c r="J895" i="2"/>
  <c r="J651" i="2"/>
  <c r="J933" i="2"/>
  <c r="BK682" i="2"/>
  <c r="J630" i="2"/>
  <c r="J507" i="2"/>
  <c r="BK637" i="2"/>
  <c r="BK507" i="2"/>
  <c r="BK228" i="2"/>
  <c r="BK1042" i="2"/>
  <c r="BK1022" i="2"/>
  <c r="BK970" i="2"/>
  <c r="J945" i="2"/>
  <c r="J637" i="2"/>
  <c r="J239" i="2"/>
  <c r="J823" i="2"/>
  <c r="BK663" i="2"/>
  <c r="BK458" i="2"/>
  <c r="BK451" i="2"/>
  <c r="J1144" i="2"/>
  <c r="BK443" i="2"/>
  <c r="BK143" i="3"/>
  <c r="J125" i="3"/>
  <c r="BK129" i="3"/>
  <c r="J135" i="3"/>
  <c r="J628" i="2"/>
  <c r="J498" i="2"/>
  <c r="BK1050" i="2"/>
  <c r="BK1039" i="2"/>
  <c r="J958" i="2"/>
  <c r="BK936" i="2"/>
  <c r="J746" i="2"/>
  <c r="J654" i="2"/>
  <c r="J482" i="2"/>
  <c r="J675" i="2"/>
  <c r="J634" i="2"/>
  <c r="BK143" i="2"/>
  <c r="BK429" i="2"/>
  <c r="J1053" i="2"/>
  <c r="BK485" i="2"/>
  <c r="J660" i="2"/>
  <c r="J512" i="2"/>
  <c r="BK239" i="2"/>
  <c r="J1045" i="2"/>
  <c r="BK974" i="2"/>
  <c r="BK958" i="2"/>
  <c r="J942" i="2"/>
  <c r="BK687" i="2"/>
  <c r="J644" i="2"/>
  <c r="BK512" i="2"/>
  <c r="J813" i="2"/>
  <c r="J657" i="2"/>
  <c r="BK465" i="2"/>
  <c r="BK454" i="2"/>
  <c r="J1173" i="2"/>
  <c r="BK487" i="2"/>
  <c r="J146" i="2"/>
  <c r="BK146" i="3"/>
  <c r="J127" i="3"/>
  <c r="J141" i="3"/>
  <c r="BK131" i="3"/>
  <c r="BK606" i="2"/>
  <c r="J487" i="2"/>
  <c r="J1093" i="2"/>
  <c r="BK1045" i="2"/>
  <c r="BK1027" i="2"/>
  <c r="BK963" i="2"/>
  <c r="J948" i="2"/>
  <c r="J818" i="2"/>
  <c r="BK641" i="2"/>
  <c r="BK502" i="2"/>
  <c r="BK907" i="2"/>
  <c r="J687" i="2"/>
  <c r="BK651" i="2"/>
  <c r="J606" i="2"/>
  <c r="BK901" i="2"/>
  <c r="BK669" i="2"/>
  <c r="BK808" i="2"/>
  <c r="BK654" i="2"/>
  <c r="J581" i="2"/>
  <c r="BK448" i="2"/>
  <c r="BK1058" i="2"/>
  <c r="BK1035" i="2"/>
  <c r="J974" i="2"/>
  <c r="BK955" i="2"/>
  <c r="J939" i="2"/>
  <c r="BK813" i="2"/>
  <c r="J663" i="2"/>
  <c r="J632" i="2"/>
  <c r="J143" i="2"/>
  <c r="J901" i="2"/>
  <c r="J678" i="2"/>
  <c r="J615" i="2"/>
  <c r="BK153" i="2"/>
  <c r="J443" i="2"/>
  <c r="J641" i="2"/>
  <c r="J340" i="2"/>
  <c r="F37" i="2" l="1"/>
  <c r="J34" i="2"/>
  <c r="P1092" i="2"/>
  <c r="R1092" i="2"/>
  <c r="T1092" i="2"/>
  <c r="P1021" i="2"/>
  <c r="P686" i="2"/>
  <c r="F34" i="2"/>
  <c r="T142" i="2"/>
  <c r="R442" i="2"/>
  <c r="BK636" i="2"/>
  <c r="J636" i="2"/>
  <c r="J101" i="2"/>
  <c r="P932" i="2"/>
  <c r="BK457" i="2"/>
  <c r="J457" i="2"/>
  <c r="J100" i="2" s="1"/>
  <c r="T636" i="2"/>
  <c r="T807" i="2"/>
  <c r="R1047" i="2"/>
  <c r="R457" i="2"/>
  <c r="R141" i="2" s="1"/>
  <c r="BK807" i="2"/>
  <c r="J807" i="2"/>
  <c r="J105" i="2" s="1"/>
  <c r="R932" i="2"/>
  <c r="BK1047" i="2"/>
  <c r="J1047" i="2"/>
  <c r="J114" i="2"/>
  <c r="P457" i="2"/>
  <c r="P1047" i="2"/>
  <c r="P442" i="2"/>
  <c r="R636" i="2"/>
  <c r="BK822" i="2"/>
  <c r="J822" i="2"/>
  <c r="J106" i="2" s="1"/>
  <c r="T122" i="3"/>
  <c r="T457" i="2"/>
  <c r="R807" i="2"/>
  <c r="BK122" i="3"/>
  <c r="J122" i="3" s="1"/>
  <c r="J98" i="3" s="1"/>
  <c r="BK932" i="2"/>
  <c r="J932" i="2"/>
  <c r="J107" i="2"/>
  <c r="BK962" i="2"/>
  <c r="J962" i="2" s="1"/>
  <c r="J110" i="2" s="1"/>
  <c r="T1170" i="2"/>
  <c r="T1169" i="2" s="1"/>
  <c r="R145" i="3"/>
  <c r="R121" i="3" s="1"/>
  <c r="R120" i="3" s="1"/>
  <c r="R142" i="2"/>
  <c r="T822" i="2"/>
  <c r="R962" i="2"/>
  <c r="BK1034" i="2"/>
  <c r="J1034" i="2" s="1"/>
  <c r="J113" i="2" s="1"/>
  <c r="P1170" i="2"/>
  <c r="P1169" i="2" s="1"/>
  <c r="P142" i="2"/>
  <c r="R822" i="2"/>
  <c r="T962" i="2"/>
  <c r="R1034" i="2"/>
  <c r="R1170" i="2"/>
  <c r="R1169" i="2" s="1"/>
  <c r="T145" i="3"/>
  <c r="P145" i="3"/>
  <c r="BK142" i="2"/>
  <c r="P822" i="2"/>
  <c r="P962" i="2"/>
  <c r="P1034" i="2"/>
  <c r="BK1170" i="2"/>
  <c r="J1170" i="2"/>
  <c r="J120" i="2"/>
  <c r="R122" i="3"/>
  <c r="BK442" i="2"/>
  <c r="J442" i="2" s="1"/>
  <c r="J99" i="2" s="1"/>
  <c r="T442" i="2"/>
  <c r="P636" i="2"/>
  <c r="P807" i="2"/>
  <c r="T1034" i="2"/>
  <c r="P122" i="3"/>
  <c r="P121" i="3" s="1"/>
  <c r="P120" i="3" s="1"/>
  <c r="AU96" i="1" s="1"/>
  <c r="T932" i="2"/>
  <c r="T1047" i="2"/>
  <c r="BK145" i="3"/>
  <c r="J145" i="3" s="1"/>
  <c r="J99" i="3" s="1"/>
  <c r="BK1021" i="2"/>
  <c r="J1021" i="2" s="1"/>
  <c r="J112" i="2" s="1"/>
  <c r="BK1057" i="2"/>
  <c r="J1057" i="2" s="1"/>
  <c r="J115" i="2" s="1"/>
  <c r="BK1143" i="2"/>
  <c r="J1143" i="2"/>
  <c r="J118" i="2" s="1"/>
  <c r="BK681" i="2"/>
  <c r="J681" i="2"/>
  <c r="J102" i="2"/>
  <c r="BK973" i="2"/>
  <c r="J973" i="2" s="1"/>
  <c r="J111" i="2" s="1"/>
  <c r="BK1079" i="2"/>
  <c r="J1079" i="2" s="1"/>
  <c r="J116" i="2" s="1"/>
  <c r="BK954" i="2"/>
  <c r="J954" i="2" s="1"/>
  <c r="J108" i="2" s="1"/>
  <c r="BK686" i="2"/>
  <c r="J686" i="2" s="1"/>
  <c r="J104" i="2" s="1"/>
  <c r="BK1092" i="2"/>
  <c r="J1092" i="2"/>
  <c r="J117" i="2"/>
  <c r="BK150" i="3"/>
  <c r="J150" i="3"/>
  <c r="J100" i="3" s="1"/>
  <c r="BK957" i="2"/>
  <c r="J957" i="2" s="1"/>
  <c r="J109" i="2" s="1"/>
  <c r="BK1169" i="2"/>
  <c r="J1169" i="2"/>
  <c r="J119" i="2" s="1"/>
  <c r="BE123" i="3"/>
  <c r="J117" i="3"/>
  <c r="F92" i="3"/>
  <c r="BE125" i="3"/>
  <c r="E110" i="3"/>
  <c r="BE137" i="3"/>
  <c r="BE148" i="3"/>
  <c r="BE127" i="3"/>
  <c r="BE135" i="3"/>
  <c r="J114" i="3"/>
  <c r="BE151" i="3"/>
  <c r="F116" i="3"/>
  <c r="BE129" i="3"/>
  <c r="BE141" i="3"/>
  <c r="BE143" i="3"/>
  <c r="BE131" i="3"/>
  <c r="BE146" i="3"/>
  <c r="BE133" i="3"/>
  <c r="BE139" i="3"/>
  <c r="BD96" i="1"/>
  <c r="BE1093" i="2"/>
  <c r="F92" i="2"/>
  <c r="BB95" i="1"/>
  <c r="F91" i="2"/>
  <c r="J137" i="2"/>
  <c r="BE143" i="2"/>
  <c r="BE239" i="2"/>
  <c r="BE335" i="2"/>
  <c r="BE429" i="2"/>
  <c r="BE448" i="2"/>
  <c r="BE482" i="2"/>
  <c r="BE502" i="2"/>
  <c r="BE517" i="2"/>
  <c r="BE597" i="2"/>
  <c r="BE606" i="2"/>
  <c r="BE610" i="2"/>
  <c r="BE628" i="2"/>
  <c r="BE634" i="2"/>
  <c r="BE637" i="2"/>
  <c r="BE644" i="2"/>
  <c r="BE1144" i="2"/>
  <c r="BE1171" i="2"/>
  <c r="AW95" i="1"/>
  <c r="E85" i="2"/>
  <c r="BE146" i="2"/>
  <c r="BE458" i="2"/>
  <c r="BE465" i="2"/>
  <c r="BE1124" i="2"/>
  <c r="BE246" i="2"/>
  <c r="BE507" i="2"/>
  <c r="BE512" i="2"/>
  <c r="BE578" i="2"/>
  <c r="BE621" i="2"/>
  <c r="BE641" i="2"/>
  <c r="BE657" i="2"/>
  <c r="BE666" i="2"/>
  <c r="BE672" i="2"/>
  <c r="BE687" i="2"/>
  <c r="BE808" i="2"/>
  <c r="BE813" i="2"/>
  <c r="BE823" i="2"/>
  <c r="BE888" i="2"/>
  <c r="BE939" i="2"/>
  <c r="BA95" i="1"/>
  <c r="J134" i="2"/>
  <c r="BE228" i="2"/>
  <c r="BE487" i="2"/>
  <c r="BE615" i="2"/>
  <c r="BE630" i="2"/>
  <c r="BE651" i="2"/>
  <c r="BE669" i="2"/>
  <c r="BE675" i="2"/>
  <c r="BE678" i="2"/>
  <c r="BE682" i="2"/>
  <c r="BE746" i="2"/>
  <c r="BE818" i="2"/>
  <c r="BE895" i="2"/>
  <c r="BE901" i="2"/>
  <c r="BE907" i="2"/>
  <c r="BE933" i="2"/>
  <c r="BE936" i="2"/>
  <c r="BE942" i="2"/>
  <c r="BE945" i="2"/>
  <c r="BE948" i="2"/>
  <c r="BE951" i="2"/>
  <c r="BE955" i="2"/>
  <c r="BE958" i="2"/>
  <c r="BE963" i="2"/>
  <c r="BE970" i="2"/>
  <c r="BE974" i="2"/>
  <c r="BE997" i="2"/>
  <c r="BE1022" i="2"/>
  <c r="BE1027" i="2"/>
  <c r="BE1035" i="2"/>
  <c r="BE1039" i="2"/>
  <c r="BE1042" i="2"/>
  <c r="BE1045" i="2"/>
  <c r="BE1048" i="2"/>
  <c r="BE1050" i="2"/>
  <c r="BE1053" i="2"/>
  <c r="BE153" i="2"/>
  <c r="BE340" i="2"/>
  <c r="BE443" i="2"/>
  <c r="BE451" i="2"/>
  <c r="BE454" i="2"/>
  <c r="BE485" i="2"/>
  <c r="BE498" i="2"/>
  <c r="BE581" i="2"/>
  <c r="BE632" i="2"/>
  <c r="BE648" i="2"/>
  <c r="BE654" i="2"/>
  <c r="BE660" i="2"/>
  <c r="BE663" i="2"/>
  <c r="BE1058" i="2"/>
  <c r="BE1080" i="2"/>
  <c r="BE1173" i="2"/>
  <c r="BC95" i="1"/>
  <c r="BD95" i="1"/>
  <c r="J34" i="3"/>
  <c r="AW96" i="1" s="1"/>
  <c r="BD94" i="1"/>
  <c r="W33" i="1" s="1"/>
  <c r="F34" i="3"/>
  <c r="BA96" i="1" s="1"/>
  <c r="BA94" i="1" s="1"/>
  <c r="W30" i="1" s="1"/>
  <c r="F35" i="3"/>
  <c r="BB96" i="1" s="1"/>
  <c r="BB94" i="1" s="1"/>
  <c r="W31" i="1" s="1"/>
  <c r="F36" i="3"/>
  <c r="BC96" i="1"/>
  <c r="BC94" i="1" s="1"/>
  <c r="W32" i="1" s="1"/>
  <c r="P141" i="2" l="1"/>
  <c r="BK141" i="2"/>
  <c r="J141" i="2" s="1"/>
  <c r="J97" i="2" s="1"/>
  <c r="R685" i="2"/>
  <c r="R140" i="2"/>
  <c r="P685" i="2"/>
  <c r="P140" i="2" s="1"/>
  <c r="AU95" i="1" s="1"/>
  <c r="AU94" i="1" s="1"/>
  <c r="T685" i="2"/>
  <c r="T121" i="3"/>
  <c r="T120" i="3" s="1"/>
  <c r="T141" i="2"/>
  <c r="T140" i="2" s="1"/>
  <c r="BK685" i="2"/>
  <c r="BK140" i="2" s="1"/>
  <c r="J140" i="2" s="1"/>
  <c r="J96" i="2" s="1"/>
  <c r="J142" i="2"/>
  <c r="J98" i="2"/>
  <c r="BK121" i="3"/>
  <c r="BK120" i="3" s="1"/>
  <c r="J120" i="3" s="1"/>
  <c r="J30" i="3" s="1"/>
  <c r="AG96" i="1" s="1"/>
  <c r="F33" i="2"/>
  <c r="AZ95" i="1" s="1"/>
  <c r="J33" i="2"/>
  <c r="AV95" i="1" s="1"/>
  <c r="AT95" i="1" s="1"/>
  <c r="J33" i="3"/>
  <c r="AV96" i="1" s="1"/>
  <c r="AT96" i="1" s="1"/>
  <c r="AW94" i="1"/>
  <c r="AK30" i="1" s="1"/>
  <c r="AY94" i="1"/>
  <c r="F33" i="3"/>
  <c r="AZ96" i="1" s="1"/>
  <c r="AX94" i="1"/>
  <c r="AN96" i="1" l="1"/>
  <c r="J685" i="2"/>
  <c r="J103" i="2" s="1"/>
  <c r="J121" i="3"/>
  <c r="J97" i="3" s="1"/>
  <c r="J96" i="3"/>
  <c r="J39" i="3"/>
  <c r="J30" i="2"/>
  <c r="AG95" i="1" s="1"/>
  <c r="AG94" i="1" s="1"/>
  <c r="AK26" i="1" s="1"/>
  <c r="AZ94" i="1"/>
  <c r="W29" i="1" s="1"/>
  <c r="J39" i="2" l="1"/>
  <c r="AN95" i="1"/>
  <c r="AV94" i="1"/>
  <c r="AK29" i="1" s="1"/>
  <c r="AK35" i="1" s="1"/>
  <c r="AT94" i="1" l="1"/>
  <c r="AN94" i="1" l="1"/>
</calcChain>
</file>

<file path=xl/sharedStrings.xml><?xml version="1.0" encoding="utf-8"?>
<sst xmlns="http://schemas.openxmlformats.org/spreadsheetml/2006/main" count="6669" uniqueCount="928">
  <si>
    <t>Export Komplet</t>
  </si>
  <si>
    <t/>
  </si>
  <si>
    <t>2.0</t>
  </si>
  <si>
    <t>ZAMOK</t>
  </si>
  <si>
    <t>False</t>
  </si>
  <si>
    <t>{545e4628-8fcd-40f8-be73-343d3db00fcd}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</si>
  <si>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</si>
  <si>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</si>
  <si>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</si>
  <si>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</si>
  <si>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</si>
  <si>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</si>
  <si>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</si>
  <si>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</si>
  <si>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5262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</si>
  <si>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</si>
  <si>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</si>
  <si>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ZŠ Dědina DBP 20.02.2025</t>
  </si>
  <si>
    <t>KSO:</t>
  </si>
  <si>
    <t>CC-CZ:</t>
  </si>
  <si>
    <t>Místo:</t>
  </si>
  <si>
    <t>Žukovského 580, Praha 6</t>
  </si>
  <si>
    <t>Datum:</t>
  </si>
  <si>
    <t>19. 2. 2025</t>
  </si>
  <si>
    <t>Zadavatel:</t>
  </si>
  <si>
    <t>IČ:</t>
  </si>
  <si>
    <t xml:space="preserve"> </t>
  </si>
  <si>
    <t>DIČ:</t>
  </si>
  <si>
    <t>Uchazeč:</t>
  </si>
  <si>
    <t>Vyplň údaj</t>
  </si>
  <si>
    <t>Projektant:</t>
  </si>
  <si>
    <t>Digitronic CZ s.r.o.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</si>
  <si>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</si>
  <si>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</si>
  <si>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</si>
  <si>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</si>
  <si>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</si>
  <si>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</si>
  <si>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</si>
  <si>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</si>
  <si>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</si>
  <si>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</si>
  <si>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</si>
  <si>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</si>
  <si>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</si>
  <si>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</si>
  <si>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</si>
  <si>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</si>
  <si>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</si>
  <si>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</si>
  <si>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</si>
  <si>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</si>
  <si>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</si>
  <si>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</si>
  <si>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</si>
  <si>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</si>
  <si>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</si>
  <si>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</si>
  <si>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</si>
  <si>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</si>
  <si>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</si>
  <si>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</si>
  <si>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</si>
  <si>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</si>
  <si>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</si>
  <si>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</si>
  <si>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</si>
  <si>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</si>
  <si>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</si>
  <si>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</si>
  <si>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</si>
  <si>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</si>
  <si>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</si>
  <si>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</si>
  <si>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</si>
  <si>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</si>
  <si>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</si>
  <si>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</si>
  <si>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</si>
  <si>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</si>
  <si>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D.1.1</t>
  </si>
  <si>
    <t xml:space="preserve">Architektonicko-stavební část </t>
  </si>
  <si>
    <t>STA</t>
  </si>
  <si>
    <t>1</t>
  </si>
  <si>
    <t>{97b67391-942c-4d8d-bb2b-bb643562dd84}</t>
  </si>
  <si>
    <t>2</t>
  </si>
  <si>
    <t>VRN</t>
  </si>
  <si>
    <t>Vedlejší rozpočtové náklady</t>
  </si>
  <si>
    <t>{a057533c-c354-4a4f-a0be-9b24e4be2d34}</t>
  </si>
  <si>
    <t>P1</t>
  </si>
  <si>
    <t>94,8</t>
  </si>
  <si>
    <t>3</t>
  </si>
  <si>
    <t>P2</t>
  </si>
  <si>
    <t>20,8</t>
  </si>
  <si>
    <t>KRYCÍ LIST SOUPISU PRACÍ</t>
  </si>
  <si>
    <t>P3</t>
  </si>
  <si>
    <t>68,3</t>
  </si>
  <si>
    <t>P4</t>
  </si>
  <si>
    <t>72,2</t>
  </si>
  <si>
    <t>P5</t>
  </si>
  <si>
    <t>18,2</t>
  </si>
  <si>
    <t>P7</t>
  </si>
  <si>
    <t>25,6</t>
  </si>
  <si>
    <t>Objekt:</t>
  </si>
  <si>
    <t>SKD1</t>
  </si>
  <si>
    <t>101,6</t>
  </si>
  <si>
    <t xml:space="preserve">D.1.1 - Architektonicko-stavební část </t>
  </si>
  <si>
    <t>SDK2</t>
  </si>
  <si>
    <t>55,3</t>
  </si>
  <si>
    <t>ETICS</t>
  </si>
  <si>
    <t>22,5</t>
  </si>
  <si>
    <t>odkopávky</t>
  </si>
  <si>
    <t>154,675</t>
  </si>
  <si>
    <t>hloub_rýh</t>
  </si>
  <si>
    <t>59,613</t>
  </si>
  <si>
    <t>zemina_v_atriu</t>
  </si>
  <si>
    <t>pro pozdější využití</t>
  </si>
  <si>
    <t>26,664</t>
  </si>
  <si>
    <t>zásypy</t>
  </si>
  <si>
    <t>47,69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</si>
  <si>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</si>
  <si>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</si>
  <si>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</si>
  <si>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</si>
  <si>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</si>
  <si>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</si>
  <si>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</si>
  <si>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4 - Vodorovné konstrukce</t>
  </si>
  <si>
    <t xml:space="preserve">    9 - Ostatní konstrukce a práce, bourání</t>
  </si>
  <si>
    <t xml:space="preserve">    997 - Doprava suti a vybouraných hmot</t>
  </si>
  <si>
    <t xml:space="preserve">    998 - Přesun hmot</t>
  </si>
  <si>
    <t>PSV - Práce a dodávky PSV</t>
  </si>
  <si>
    <t xml:space="preserve">    711 - Izolace proti vodě, vlhkosti a plynům</t>
  </si>
  <si>
    <t xml:space="preserve">    712 - Povlakové krytiny</t>
  </si>
  <si>
    <t xml:space="preserve">    713 - Izolace tepelné</t>
  </si>
  <si>
    <t xml:space="preserve">    725 - Zdravotechnika - zařizovací předměty</t>
  </si>
  <si>
    <t xml:space="preserve">    741 - Elektroinstalace - silnoproud</t>
  </si>
  <si>
    <t xml:space="preserve">    751 - Vzduchotechnika</t>
  </si>
  <si>
    <t xml:space="preserve">    762 - Konstrukce tesařské</t>
  </si>
  <si>
    <t xml:space="preserve">    763 - Konstrukce suché výstavby</t>
  </si>
  <si>
    <t xml:space="preserve">    764 - Konstrukce klempířské</t>
  </si>
  <si>
    <t xml:space="preserve">    766 - Konstrukce truhlářské</t>
  </si>
  <si>
    <t xml:space="preserve">    767 - Konstrukce zámečnické</t>
  </si>
  <si>
    <t xml:space="preserve">    771 - Podlahy z dlaždic</t>
  </si>
  <si>
    <t xml:space="preserve">    775 - Podlahy skládané</t>
  </si>
  <si>
    <t xml:space="preserve">    776 - Podlahy povlakové</t>
  </si>
  <si>
    <t xml:space="preserve">    781 - Dokončovací práce - obklady</t>
  </si>
  <si>
    <t>M - Práce a dodávky M</t>
  </si>
  <si>
    <t xml:space="preserve">    58-M - Revize vyhrazených technických zařízení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</si>
  <si>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</si>
  <si>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</si>
  <si>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</si>
  <si>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</si>
  <si>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</si>
  <si>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</si>
  <si>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</si>
  <si>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</si>
  <si>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</si>
  <si>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</si>
  <si>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</si>
  <si>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</si>
  <si>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</si>
  <si>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</si>
  <si>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</si>
  <si>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</si>
  <si>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</si>
  <si>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</si>
  <si>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112101101</t>
  </si>
  <si>
    <t>Odstranění stromů listnatých průměru kmene přes 100 do 300 mm</t>
  </si>
  <si>
    <t>kus</t>
  </si>
  <si>
    <t>CS ÚRS 2025 01</t>
  </si>
  <si>
    <t>4</t>
  </si>
  <si>
    <t>1289807501</t>
  </si>
  <si>
    <t>PP</t>
  </si>
  <si>
    <t>Odstranění stromů s odřezáním kmene a s odvětvením listnatých, průměru kmene přes 100 do 300 mm</t>
  </si>
  <si>
    <t>Online PSC</t>
  </si>
  <si>
    <t>https://podminky.urs.cz/item/CS_URS_2025_01/112101101</t>
  </si>
  <si>
    <t>113202111</t>
  </si>
  <si>
    <t>Vytrhání obrub krajníků obrubníků stojatých</t>
  </si>
  <si>
    <t>m</t>
  </si>
  <si>
    <t>1665571931</t>
  </si>
  <si>
    <t>Vytrhání obrub s vybouráním lože, s přemístěním hmot na skládku na vzdálenost do 3 m nebo s naložením na dopravní prostředek z krajníků nebo obrubníků stojatých</t>
  </si>
  <si>
    <t>https://podminky.urs.cz/item/CS_URS_2025_01/113202111</t>
  </si>
  <si>
    <t>VV</t>
  </si>
  <si>
    <t>kačírek</t>
  </si>
  <si>
    <t>0,3+17,0+0,3</t>
  </si>
  <si>
    <t>8,0+1,5+0,25+1,8</t>
  </si>
  <si>
    <t>Součet</t>
  </si>
  <si>
    <t>122251103</t>
  </si>
  <si>
    <t>Odkopávky a prokopávky nezapažené v hornině třídy těžitelnosti I skupiny 3 objem do 100 m3 strojně</t>
  </si>
  <si>
    <t>m3</t>
  </si>
  <si>
    <t>1005773852</t>
  </si>
  <si>
    <t>Odkopávky a prokopávky nezapažené strojně v hornině třídy těžitelnosti I skupiny 3 přes 50 do 100 m3</t>
  </si>
  <si>
    <t>https://podminky.urs.cz/item/CS_URS_2025_01/122251103</t>
  </si>
  <si>
    <t>FIG</t>
  </si>
  <si>
    <t>Rozpad figury: odkopávky</t>
  </si>
  <si>
    <t>štěrk</t>
  </si>
  <si>
    <t>P1*0,15</t>
  </si>
  <si>
    <t>P2*0,15</t>
  </si>
  <si>
    <t>P3*0,15</t>
  </si>
  <si>
    <t>P4*0,15</t>
  </si>
  <si>
    <t>P5*0,15</t>
  </si>
  <si>
    <t>P7*0,15</t>
  </si>
  <si>
    <t>okap chodník</t>
  </si>
  <si>
    <t>51,0*(0,1+0,3)</t>
  </si>
  <si>
    <t>17,0*0,6*0,5</t>
  </si>
  <si>
    <t>(8,0+1,5+1,8)*0,6*0,5</t>
  </si>
  <si>
    <t>zemina v atriu</t>
  </si>
  <si>
    <t>202,0*0,4</t>
  </si>
  <si>
    <t>Rozpad figury: P1</t>
  </si>
  <si>
    <t>152m</t>
  </si>
  <si>
    <t>10,50</t>
  </si>
  <si>
    <t>153m</t>
  </si>
  <si>
    <t>27,80</t>
  </si>
  <si>
    <t>154m</t>
  </si>
  <si>
    <t>11,70</t>
  </si>
  <si>
    <t>155m</t>
  </si>
  <si>
    <t>2,50</t>
  </si>
  <si>
    <t>157m</t>
  </si>
  <si>
    <t>5,80</t>
  </si>
  <si>
    <t>158m</t>
  </si>
  <si>
    <t>18,00</t>
  </si>
  <si>
    <t>159m</t>
  </si>
  <si>
    <t>18,50</t>
  </si>
  <si>
    <t>Rozpad figury: P2</t>
  </si>
  <si>
    <t>145m</t>
  </si>
  <si>
    <t>1,50</t>
  </si>
  <si>
    <t>146m</t>
  </si>
  <si>
    <t>5,40</t>
  </si>
  <si>
    <t>147m</t>
  </si>
  <si>
    <t>1,40</t>
  </si>
  <si>
    <t>148m</t>
  </si>
  <si>
    <t>1,60</t>
  </si>
  <si>
    <t>149m</t>
  </si>
  <si>
    <t>156m</t>
  </si>
  <si>
    <t>160m</t>
  </si>
  <si>
    <t>161m</t>
  </si>
  <si>
    <t>Rozpad figury: P3</t>
  </si>
  <si>
    <t>139m</t>
  </si>
  <si>
    <t>36,80</t>
  </si>
  <si>
    <t>150m</t>
  </si>
  <si>
    <t>31,50</t>
  </si>
  <si>
    <t>Rozpad figury: P4</t>
  </si>
  <si>
    <t>140m</t>
  </si>
  <si>
    <t>72,20</t>
  </si>
  <si>
    <t>Rozpad figury: P5</t>
  </si>
  <si>
    <t>141m</t>
  </si>
  <si>
    <t>10,10</t>
  </si>
  <si>
    <t>144m</t>
  </si>
  <si>
    <t>8,1</t>
  </si>
  <si>
    <t>Rozpad figury: P7</t>
  </si>
  <si>
    <t>142m</t>
  </si>
  <si>
    <t>12,00</t>
  </si>
  <si>
    <t>143m</t>
  </si>
  <si>
    <t>13,60</t>
  </si>
  <si>
    <t>132251101</t>
  </si>
  <si>
    <t>Hloubení rýh nezapažených š do 800 mm v hornině třídy těžitelnosti I skupiny 3 objem do 20 m3 strojně</t>
  </si>
  <si>
    <t>67871663</t>
  </si>
  <si>
    <t>Hloubení nezapažených rýh šířky do 800 mm strojně s urovnáním dna do předepsaného profilu a spádu v hornině třídy těžitelnosti I skupiny 3 do 20 m3</t>
  </si>
  <si>
    <t>https://podminky.urs.cz/item/CS_URS_2025_01/132251101</t>
  </si>
  <si>
    <t>Rozpad figury: hloub_rýh</t>
  </si>
  <si>
    <t>plocha průřezu * délka</t>
  </si>
  <si>
    <t xml:space="preserve">před objektem </t>
  </si>
  <si>
    <t>2,5*17,0</t>
  </si>
  <si>
    <t>k atriu</t>
  </si>
  <si>
    <t>1,0*(11,554+5,559)</t>
  </si>
  <si>
    <t>5</t>
  </si>
  <si>
    <t>162251102</t>
  </si>
  <si>
    <t>Vodorovné přemístění přes 20 do 50 m výkopku/sypaniny z horniny třídy těžitelnosti I skupiny 1 až 3</t>
  </si>
  <si>
    <t>1133321874</t>
  </si>
  <si>
    <t>Vodorovné přemístění výkopku nebo sypaniny po suchu na obvyklém dopravním prostředku, bez naložení výkopku, avšak se složením bez rozhrnutí z horniny třídy těžitelnosti I skupiny 1 až 3 na vzdálenost přes 20 do 50 m</t>
  </si>
  <si>
    <t>https://podminky.urs.cz/item/CS_URS_2025_01/162251102</t>
  </si>
  <si>
    <t>Rozpad figury: zemina_v_atriu</t>
  </si>
  <si>
    <t>202,0*0,4*0,33</t>
  </si>
  <si>
    <t>6</t>
  </si>
  <si>
    <t>162751117</t>
  </si>
  <si>
    <t>Vodorovné přemístění přes 9 000 do 10000 m výkopku/sypaniny z horniny třídy těžitelnosti I skupiny 1 až 3</t>
  </si>
  <si>
    <t>-400657643</t>
  </si>
  <si>
    <t>Vodorovné přemístění výkopku nebo sypaniny po suchu na obvyklém dopravním prostředku, bez naložení výkopku, avšak se složením bez rozhrnutí z horniny třídy těžitelnosti I skupiny 1 až 3 na vzdálenost přes 9 000 do 10 000 m</t>
  </si>
  <si>
    <t>https://podminky.urs.cz/item/CS_URS_2025_01/162751117</t>
  </si>
  <si>
    <t>P</t>
  </si>
  <si>
    <t>Poznámka k položce:_x000D_
nakypření 18%</t>
  </si>
  <si>
    <t>hloub_rýh+odkopávky-zemina_v_atriu-zásypy</t>
  </si>
  <si>
    <t>Rozpad figury: zásypy</t>
  </si>
  <si>
    <t>hloub_rýh*0,8</t>
  </si>
  <si>
    <t>139,934*1,18 'Přepočtené koeficientem množství</t>
  </si>
  <si>
    <t>7</t>
  </si>
  <si>
    <t>171251201</t>
  </si>
  <si>
    <t>Uložení sypaniny na skládky nebo meziskládky</t>
  </si>
  <si>
    <t>-1105596467</t>
  </si>
  <si>
    <t>Uložení sypaniny na skládky nebo meziskládky bez hutnění s upravením uložené sypaniny do předepsaného tvaru</t>
  </si>
  <si>
    <t>https://podminky.urs.cz/item/CS_URS_2025_01/171251201</t>
  </si>
  <si>
    <t>8</t>
  </si>
  <si>
    <t>171201231</t>
  </si>
  <si>
    <t>Poplatek za uložení zeminy a kamení na recyklační skládce (skládkovné) kód odpadu 17 05 04</t>
  </si>
  <si>
    <t>t</t>
  </si>
  <si>
    <t>649986817</t>
  </si>
  <si>
    <t>Poplatek za uložení stavebního odpadu na recyklační skládce (skládkovné) zeminy a kamení zatříděného do Katalogu odpadů pod kódem 17 05 04</t>
  </si>
  <si>
    <t>https://podminky.urs.cz/item/CS_URS_2025_01/171201231</t>
  </si>
  <si>
    <t xml:space="preserve">Poznámka k položce:_x000D_
objemová hmotnost zeminy 1800 kg/m3_x000D_
</t>
  </si>
  <si>
    <t>139,934*1,8 'Přepočtené koeficientem množství</t>
  </si>
  <si>
    <t>9</t>
  </si>
  <si>
    <t>174151101</t>
  </si>
  <si>
    <t>Zásyp jam, šachet rýh nebo kolem objektů sypaninou se zhutněním</t>
  </si>
  <si>
    <t>-1185684219</t>
  </si>
  <si>
    <t>Zásyp sypaninou z jakékoliv horniny strojně s uložením výkopku ve vrstvách se zhutněním jam, šachet, rýh nebo kolem objektů v těchto vykopávkách</t>
  </si>
  <si>
    <t>https://podminky.urs.cz/item/CS_URS_2025_01/174151101</t>
  </si>
  <si>
    <t>Vodorovné konstrukce</t>
  </si>
  <si>
    <t>10</t>
  </si>
  <si>
    <t>411351011</t>
  </si>
  <si>
    <t>Zřízení bednění stropů deskových tl přes 5 do 25 cm bez podpěrné kce</t>
  </si>
  <si>
    <t>m2</t>
  </si>
  <si>
    <t>880338692</t>
  </si>
  <si>
    <t>Bednění stropních konstrukcí - bez podpěrné konstrukce desek tloušťky stropní desky přes 5 do 25 cm zřízení</t>
  </si>
  <si>
    <t>https://podminky.urs.cz/item/CS_URS_2025_01/411351011</t>
  </si>
  <si>
    <t>plocha střechy cad</t>
  </si>
  <si>
    <t xml:space="preserve">100,29 </t>
  </si>
  <si>
    <t>11</t>
  </si>
  <si>
    <t>411351012</t>
  </si>
  <si>
    <t>Odstranění bednění stropů deskových tl přes 5 do 25 cm bez podpěrné kce</t>
  </si>
  <si>
    <t>-632272787</t>
  </si>
  <si>
    <t>Bednění stropních konstrukcí - bez podpěrné konstrukce desek tloušťky stropní desky přes 5 do 25 cm odstranění</t>
  </si>
  <si>
    <t>https://podminky.urs.cz/item/CS_URS_2025_01/411351012</t>
  </si>
  <si>
    <t>411354311</t>
  </si>
  <si>
    <t>Zřízení podpěrné konstrukce stropů výšky do 4 m tl přes 5 do 15 cm</t>
  </si>
  <si>
    <t>-1928906519</t>
  </si>
  <si>
    <t>Podpěrná konstrukce stropů - desek, kleneb a skořepin výška podepření do 4 m tloušťka stropu přes 5 do 15 cm zřízení</t>
  </si>
  <si>
    <t>https://podminky.urs.cz/item/CS_URS_2025_01/411354311</t>
  </si>
  <si>
    <t>13</t>
  </si>
  <si>
    <t>411354312</t>
  </si>
  <si>
    <t>Odstranění podpěrné konstrukce stropů výšky do 4 m tl přes 5 do 15 cm</t>
  </si>
  <si>
    <t>-1096995176</t>
  </si>
  <si>
    <t>Podpěrná konstrukce stropů - desek, kleneb a skořepin výška podepření do 4 m tloušťka stropu přes 5 do 15 cm odstranění</t>
  </si>
  <si>
    <t>https://podminky.urs.cz/item/CS_URS_2025_01/411354312</t>
  </si>
  <si>
    <t>Ostatní konstrukce a práce, bourání</t>
  </si>
  <si>
    <t>14</t>
  </si>
  <si>
    <t>962031013</t>
  </si>
  <si>
    <t>Bourání příček nebo přizdívek z cihel děrovaných tl přes 100 do 150 mm</t>
  </si>
  <si>
    <t>1303091084</t>
  </si>
  <si>
    <t>Bourání příček nebo přizdívek z cihel děrovaných, tl. přes 100 do 150 mm</t>
  </si>
  <si>
    <t>https://podminky.urs.cz/item/CS_URS_2025_01/962031013</t>
  </si>
  <si>
    <t>7,6*2,9-0,7*2,1</t>
  </si>
  <si>
    <t>2,9*2*2,9</t>
  </si>
  <si>
    <t>0,6*2,9</t>
  </si>
  <si>
    <t>15</t>
  </si>
  <si>
    <t>962032112</t>
  </si>
  <si>
    <t>Bourání zdiva z keramických děrovaných cihel na MVC přes 1 m3</t>
  </si>
  <si>
    <t>1944349390</t>
  </si>
  <si>
    <t>Bourání zdiva nadzákladového z cihel keramických děrovaných na maltu vápenocementovou, objemu přes 1 m3</t>
  </si>
  <si>
    <t>https://podminky.urs.cz/item/CS_URS_2025_01/962032112</t>
  </si>
  <si>
    <t xml:space="preserve">atika </t>
  </si>
  <si>
    <t>17,0*0,3*1,0</t>
  </si>
  <si>
    <t>obvodové zdivo</t>
  </si>
  <si>
    <t>17,0*0,400*3,1</t>
  </si>
  <si>
    <t>"odečet oken"</t>
  </si>
  <si>
    <t>-1,5*1,8*0,4*4-1,0*2,5*0,4*2</t>
  </si>
  <si>
    <t>vnitřní zdi</t>
  </si>
  <si>
    <t>11,30*0,300*2,9</t>
  </si>
  <si>
    <t>-0,7*0,3*2,1</t>
  </si>
  <si>
    <t>5,5*0,3*2,9</t>
  </si>
  <si>
    <t>(1,8+9,0)*0,3*2,9</t>
  </si>
  <si>
    <t>10,27*0,2*2,9</t>
  </si>
  <si>
    <t>12,2*0,2*2,9-0,8*2,1*0,2</t>
  </si>
  <si>
    <t>16</t>
  </si>
  <si>
    <t>9620423.R.1</t>
  </si>
  <si>
    <t>Bourání betonových laviček v atriu vč. základů</t>
  </si>
  <si>
    <t>-781185595</t>
  </si>
  <si>
    <t>2,0*0,5*1,2*2</t>
  </si>
  <si>
    <t>17</t>
  </si>
  <si>
    <t>9620423.R.11</t>
  </si>
  <si>
    <t>Bourání nadzemní betonový květináč průměr 700 mm</t>
  </si>
  <si>
    <t>ks</t>
  </si>
  <si>
    <t>1257140891</t>
  </si>
  <si>
    <t>18</t>
  </si>
  <si>
    <t>962086110</t>
  </si>
  <si>
    <t>Bourání pórobetonových příček nebo přizdívek tl do 100 mm</t>
  </si>
  <si>
    <t>-98397464</t>
  </si>
  <si>
    <t>Bourání příček nebo přizdívek z pórobetonových tvárnic, tl. do 100 mm</t>
  </si>
  <si>
    <t>https://podminky.urs.cz/item/CS_URS_2025_01/962086110</t>
  </si>
  <si>
    <t>(1,5*3+0,9+1,65+0,9+1,0*2+0,9*2)*2,9</t>
  </si>
  <si>
    <t>-0,7*2,02*2-0,8*2,02*2</t>
  </si>
  <si>
    <t>(4,1+2,95)*2,9-0,9*2,02</t>
  </si>
  <si>
    <t>(2,0+1,4+0,6)*2,9-0,8*2,02</t>
  </si>
  <si>
    <t>(6,47+0,1+1,7+0,1+0,9+0,1+0,9)*2,9-1,7*2,02</t>
  </si>
  <si>
    <t>(2,12+1,1+3,25+4,75+4,25)*2,9-0,8*2,02*3</t>
  </si>
  <si>
    <t>(4,75+1,7+0,9*2+1,9+1,8+1,9)*2,9-0,7*2,02*6</t>
  </si>
  <si>
    <t>19</t>
  </si>
  <si>
    <t>962086111</t>
  </si>
  <si>
    <t>Bourání pórobetonových příček nebo přizdívek tl přes 100 do 150 mm</t>
  </si>
  <si>
    <t>2023919503</t>
  </si>
  <si>
    <t>Bourání příček nebo přizdívek z pórobetonových tvárnic, tl. přes 100 do 150 mm</t>
  </si>
  <si>
    <t>https://podminky.urs.cz/item/CS_URS_2025_01/962086111</t>
  </si>
  <si>
    <t>4,25*2,9+1,085*2,9</t>
  </si>
  <si>
    <t>20</t>
  </si>
  <si>
    <t>963051110</t>
  </si>
  <si>
    <t>Bourání ŽB stropů deskových tl do 80 mm</t>
  </si>
  <si>
    <t>-2047686872</t>
  </si>
  <si>
    <t>Bourání železobetonových stropů deskových, tl. do 80 mm</t>
  </si>
  <si>
    <t>https://podminky.urs.cz/item/CS_URS_2025_01/963051110</t>
  </si>
  <si>
    <t>100,29 *0,080</t>
  </si>
  <si>
    <t>964073221</t>
  </si>
  <si>
    <t>Vybourání válcovaných nosníků ze zdiva cihelného dl do 4 m hmotnosti 20 kg/m</t>
  </si>
  <si>
    <t>590089962</t>
  </si>
  <si>
    <t>Vybourání válcovaných nosníků uložených ve zdivu cihelném délky do 4 m, hmotnosti do 20 kg/m</t>
  </si>
  <si>
    <t>https://podminky.urs.cz/item/CS_URS_2025_01/964073221</t>
  </si>
  <si>
    <t>IPN 140</t>
  </si>
  <si>
    <t>1,8*14,40*4/1000</t>
  </si>
  <si>
    <t>22</t>
  </si>
  <si>
    <t>964073331</t>
  </si>
  <si>
    <t>Vybourání válcovaných nosníků ze zdiva cihelného dl do 6 m hmotnosti 35 kg/m</t>
  </si>
  <si>
    <t>-1726114432</t>
  </si>
  <si>
    <t>Vybourání válcovaných nosníků uložených ve zdivu cihelném délky do 6 m, hmotnosti do 35 kg/m</t>
  </si>
  <si>
    <t>https://podminky.urs.cz/item/CS_URS_2025_01/964073331</t>
  </si>
  <si>
    <t>IPN 200</t>
  </si>
  <si>
    <t>5,85*26,30*15/1000</t>
  </si>
  <si>
    <t>23</t>
  </si>
  <si>
    <t>965042141</t>
  </si>
  <si>
    <t>Bourání podkladů pod dlažby nebo mazanin betonových nebo z litého asfaltu tl do 100 mm pl přes 4 m2</t>
  </si>
  <si>
    <t>191852023</t>
  </si>
  <si>
    <t>Bourání mazanin betonových nebo z litého asfaltu tl. do 100 mm, plochy přes 4 m2</t>
  </si>
  <si>
    <t>https://podminky.urs.cz/item/CS_URS_2025_01/965042141</t>
  </si>
  <si>
    <t>P1*0,050</t>
  </si>
  <si>
    <t>P2*0,050</t>
  </si>
  <si>
    <t>P3*0,085</t>
  </si>
  <si>
    <t>P5*0,104</t>
  </si>
  <si>
    <t>P7*0,055</t>
  </si>
  <si>
    <t>24</t>
  </si>
  <si>
    <t>965049111</t>
  </si>
  <si>
    <t>Příplatek k bourání betonových mazanin za bourání mazanin se svařovanou sítí tl do 100 mm</t>
  </si>
  <si>
    <t>1986734350</t>
  </si>
  <si>
    <t>Bourání mazanin Příplatek k cenám za bourání mazanin betonových se svařovanou sítí, tl. do 100 mm</t>
  </si>
  <si>
    <t>https://podminky.urs.cz/item/CS_URS_2025_01/965049111</t>
  </si>
  <si>
    <t>25</t>
  </si>
  <si>
    <t>961055111</t>
  </si>
  <si>
    <t>Bourání základů ze ŽB</t>
  </si>
  <si>
    <t>-1885142352</t>
  </si>
  <si>
    <t>Bourání základů z betonu železového</t>
  </si>
  <si>
    <t>https://podminky.urs.cz/item/CS_URS_2025_01/961055111</t>
  </si>
  <si>
    <t>podkladní beton</t>
  </si>
  <si>
    <t>plocha cad * 100 mm</t>
  </si>
  <si>
    <t>332,0*0,100</t>
  </si>
  <si>
    <t>kanál -0,350</t>
  </si>
  <si>
    <t>"horní a spodní deska"10,70*(0,150+0,250)</t>
  </si>
  <si>
    <t>"stěny 150 mm"19,12*0,150*0,200</t>
  </si>
  <si>
    <t>kanál -0,250</t>
  </si>
  <si>
    <t>"horní a spodní deska"(5,50+0,35*2)*(0,150+0,250)</t>
  </si>
  <si>
    <t>"stěny 150 mm"13,5*0,150*0,100+2,9*0,150*0,100</t>
  </si>
  <si>
    <t>kanál a stěny na kótu -0,230</t>
  </si>
  <si>
    <t>"horní deska"17,05*0,150</t>
  </si>
  <si>
    <t>"stěny"36,0*0,150*0,080</t>
  </si>
  <si>
    <t>26</t>
  </si>
  <si>
    <t>961044111</t>
  </si>
  <si>
    <t>Bourání základů z betonu prostého</t>
  </si>
  <si>
    <t>-274016057</t>
  </si>
  <si>
    <t>https://podminky.urs.cz/item/CS_URS_2025_01/961044111</t>
  </si>
  <si>
    <t>kompletní demolice pasu</t>
  </si>
  <si>
    <t>"schodiště"0,300*16,947*0,9</t>
  </si>
  <si>
    <t>"k atriu"0,3*1,1*(11,554+5,559)</t>
  </si>
  <si>
    <t>ubourání základů na kótu -0,230 od -0,150</t>
  </si>
  <si>
    <t>67,39*0,080</t>
  </si>
  <si>
    <t>27</t>
  </si>
  <si>
    <t>9670411.R.1</t>
  </si>
  <si>
    <t>Přisekání ubouraného základového pasu do roviny</t>
  </si>
  <si>
    <t>-712469598</t>
  </si>
  <si>
    <t>Přisekání (špicování) rovných ostění v betonu po hrubém vybourání otvorů bez odstupu</t>
  </si>
  <si>
    <t>67,39</t>
  </si>
  <si>
    <t>28</t>
  </si>
  <si>
    <t>965081353</t>
  </si>
  <si>
    <t>Bourání podlah z dlaždic betonových, teracových nebo čedičových tl přes 40 mm plochy přes 1 m2</t>
  </si>
  <si>
    <t>-1272536625</t>
  </si>
  <si>
    <t>Bourání podlah z dlaždic bez podkladního lože nebo mazaniny, s jakoukoliv výplní spár betonových, teracových nebo čedičových tl. přes 40 mm, plochy přes 1 m2</t>
  </si>
  <si>
    <t>https://podminky.urs.cz/item/CS_URS_2025_01/965081353</t>
  </si>
  <si>
    <t>51,0</t>
  </si>
  <si>
    <t>29</t>
  </si>
  <si>
    <t>966080103</t>
  </si>
  <si>
    <t>Bourání kontaktního zateplení z polystyrenových desek tl přes 60 do 120 mm</t>
  </si>
  <si>
    <t>-47172259</t>
  </si>
  <si>
    <t>Bourání kontaktního zateplení včetně povrchové úpravy omítkou nebo nátěrem z polystyrénových desek, tloušťky přes 60 do 120 mm</t>
  </si>
  <si>
    <t>https://podminky.urs.cz/item/CS_URS_2025_01/966080103</t>
  </si>
  <si>
    <t>Rozpad figury: ETICS</t>
  </si>
  <si>
    <t>30</t>
  </si>
  <si>
    <t>968072356</t>
  </si>
  <si>
    <t>Vybourání kovových rámů oken zdvojených včetně křídel pl do 4 m2</t>
  </si>
  <si>
    <t>618544145</t>
  </si>
  <si>
    <t>Vybourání kovových rámů oken s křídly, dveřních zárubní, vrat, stěn, ostění nebo obkladů okenních rámů s křídly zdvojených, plochy do 4 m2</t>
  </si>
  <si>
    <t>https://podminky.urs.cz/item/CS_URS_2025_01/968072356</t>
  </si>
  <si>
    <t>1,5*1,8*4</t>
  </si>
  <si>
    <t>1,0*2,7*2</t>
  </si>
  <si>
    <t>(1,9+0,6+0,2+0,6+2,2+1,45+0,1+1,4+0,1+2,95+2,3+0,6+0,2+0,6+1,6)*2,7</t>
  </si>
  <si>
    <t>31</t>
  </si>
  <si>
    <t>9.R.1</t>
  </si>
  <si>
    <t>Kari síť 10-100/100 mm rozměr 1,3 x 2,3 m kotveno do stěny příponkami 9x M16</t>
  </si>
  <si>
    <t>soub.</t>
  </si>
  <si>
    <t>-740542712</t>
  </si>
  <si>
    <t>32</t>
  </si>
  <si>
    <t>9.R.22</t>
  </si>
  <si>
    <t>Napojení střešní vpusti na stávající odpadní potrubí do odby započetí stavebních prací další fáze</t>
  </si>
  <si>
    <t>-267262640</t>
  </si>
  <si>
    <t>33</t>
  </si>
  <si>
    <t>9.R.2</t>
  </si>
  <si>
    <t>Mobilní staveništní oplocení v.2,0m, pospojované spony jednotlivé pole, osazení na betonové patky celk. dl. 16,5m - dovoz, montáž, demontáž</t>
  </si>
  <si>
    <t>-733461337</t>
  </si>
  <si>
    <t>34</t>
  </si>
  <si>
    <t>9.R.3</t>
  </si>
  <si>
    <t xml:space="preserve">Mobilní staveništní oplocení v.2,0m, pospojované spony jednotlivé pole, osazení na betonové patky celk. dl. 16,5m - pronájem </t>
  </si>
  <si>
    <t>měs.</t>
  </si>
  <si>
    <t>1753294326</t>
  </si>
  <si>
    <t>997</t>
  </si>
  <si>
    <t>Doprava suti a vybouraných hmot</t>
  </si>
  <si>
    <t>35</t>
  </si>
  <si>
    <t>997013151</t>
  </si>
  <si>
    <t>Vnitrostaveništní doprava suti a vybouraných hmot pro budovy v do 6 m s omezením mechanizace</t>
  </si>
  <si>
    <t>-30476542</t>
  </si>
  <si>
    <t>Vnitrostaveništní doprava suti a vybouraných hmot vodorovně do 50 m s naložením s omezením mechanizace pro budovy a haly výšky do 6 m</t>
  </si>
  <si>
    <t>https://podminky.urs.cz/item/CS_URS_2025_01/997013151</t>
  </si>
  <si>
    <t>Poznámka k položce:_x000D_
obsahuje 10,41 t kovového odpadu. Jeho likvidace bude řešena dohodou mezi stavebníkem a dodavatelem</t>
  </si>
  <si>
    <t>36</t>
  </si>
  <si>
    <t>997013501</t>
  </si>
  <si>
    <t>Odvoz suti a vybouraných hmot na skládku nebo meziskládku do 1 km se složením</t>
  </si>
  <si>
    <t>-1016391515</t>
  </si>
  <si>
    <t>Odvoz suti a vybouraných hmot na skládku nebo meziskládku se složením, na vzdálenost do 1 km</t>
  </si>
  <si>
    <t>https://podminky.urs.cz/item/CS_URS_2025_01/997013501</t>
  </si>
  <si>
    <t>37</t>
  </si>
  <si>
    <t>997013509</t>
  </si>
  <si>
    <t>Příplatek k odvozu suti a vybouraných hmot na skládku ZKD 1 km přes 1 km</t>
  </si>
  <si>
    <t>-1035731328</t>
  </si>
  <si>
    <t>Odvoz suti a vybouraných hmot na skládku nebo meziskládku se složením, na vzdálenost Příplatek k ceně za každý další započatý 1 km přes 1 km</t>
  </si>
  <si>
    <t>https://podminky.urs.cz/item/CS_URS_2025_01/997013509</t>
  </si>
  <si>
    <t>354,888*9 'Přepočtené koeficientem množství</t>
  </si>
  <si>
    <t>38</t>
  </si>
  <si>
    <t>997013847</t>
  </si>
  <si>
    <t>Poplatek za uložení na skládce (skládkovné) odpadu asfaltového s dehtem kód odpadu 17 03 01</t>
  </si>
  <si>
    <t>-559288105</t>
  </si>
  <si>
    <t>Poplatek za uložení stavebního odpadu na skládce (skládkovné) asfaltového s obsahem dehtu zatříděného do Katalogu odpadů pod kódem 17 03 01</t>
  </si>
  <si>
    <t>https://podminky.urs.cz/item/CS_URS_2025_01/997013847</t>
  </si>
  <si>
    <t>39</t>
  </si>
  <si>
    <t>997013804</t>
  </si>
  <si>
    <t>Poplatek za uložení na skládce (skládkovné) stavebního odpadu ze skla kód odpadu 17 02 02</t>
  </si>
  <si>
    <t>35898005</t>
  </si>
  <si>
    <t>Poplatek za uložení stavebního odpadu na skládce (skládkovné) ze skla zatříděného do Katalogu odpadů pod kódem 17 02 02</t>
  </si>
  <si>
    <t>https://podminky.urs.cz/item/CS_URS_2025_01/997013804</t>
  </si>
  <si>
    <t>40</t>
  </si>
  <si>
    <t>997013811</t>
  </si>
  <si>
    <t>Poplatek za uložení na skládce (skládkovné) stavebního odpadu dřevěného kód odpadu 17 02 01</t>
  </si>
  <si>
    <t>1995591326</t>
  </si>
  <si>
    <t>Poplatek za uložení stavebního odpadu na skládce (skládkovné) dřevěného zatříděného do Katalogu odpadů pod kódem 17 02 01</t>
  </si>
  <si>
    <t>https://podminky.urs.cz/item/CS_URS_2025_01/997013811</t>
  </si>
  <si>
    <t>41</t>
  </si>
  <si>
    <t>997013812</t>
  </si>
  <si>
    <t>Poplatek za uložení na skládce (skládkovné) stavebního odpadu na bázi sádry kód odpadu 17 08 02</t>
  </si>
  <si>
    <t>77157902</t>
  </si>
  <si>
    <t>Poplatek za uložení stavebního odpadu na skládce (skládkovné) z materiálů na bázi sádry zatříděného do Katalogu odpadů pod kódem 17 08 02</t>
  </si>
  <si>
    <t>https://podminky.urs.cz/item/CS_URS_2025_01/997013812</t>
  </si>
  <si>
    <t>42</t>
  </si>
  <si>
    <t>997013813</t>
  </si>
  <si>
    <t>Poplatek za uložení na skládce (skládkovné) stavebního odpadu z plastických hmot kód odpadu 17 02 03</t>
  </si>
  <si>
    <t>1536437229</t>
  </si>
  <si>
    <t>Poplatek za uložení stavebního odpadu na skládce (skládkovné) z plastických hmot zatříděného do Katalogu odpadů pod kódem 17 02 03</t>
  </si>
  <si>
    <t>https://podminky.urs.cz/item/CS_URS_2025_01/997013813</t>
  </si>
  <si>
    <t>43</t>
  </si>
  <si>
    <t>997013814</t>
  </si>
  <si>
    <t>Poplatek za uložení na skládce (skládkovné) stavebního odpadu izolací kód odpadu 17 06 04</t>
  </si>
  <si>
    <t>-1273442111</t>
  </si>
  <si>
    <t>Poplatek za uložení stavebního odpadu na skládce (skládkovné) z izolačních materiálů zatříděného do Katalogu odpadů pod kódem 17 06 04</t>
  </si>
  <si>
    <t>https://podminky.urs.cz/item/CS_URS_2025_01/997013814</t>
  </si>
  <si>
    <t>44</t>
  </si>
  <si>
    <t>997013861</t>
  </si>
  <si>
    <t>Poplatek za uložení stavebního odpadu na recyklační skládce (skládkovné) z prostého betonu kód odpadu 17 01 01</t>
  </si>
  <si>
    <t>1004652603</t>
  </si>
  <si>
    <t>Poplatek za uložení stavebního odpadu na recyklační skládce (skládkovné) z prostého betonu zatříděného do Katalogu odpadů pod kódem 17 01 01</t>
  </si>
  <si>
    <t>https://podminky.urs.cz/item/CS_URS_2025_01/997013861</t>
  </si>
  <si>
    <t>45</t>
  </si>
  <si>
    <t>997013862</t>
  </si>
  <si>
    <t>Poplatek za uložení stavebního odpadu na recyklační skládce (skládkovné) z armovaného betonu kód odpadu 17 01 01</t>
  </si>
  <si>
    <t>-1065640329</t>
  </si>
  <si>
    <t>Poplatek za uložení stavebního odpadu na recyklační skládce (skládkovné) z armovaného betonu zatříděného do Katalogu odpadů pod kódem 17 01 01</t>
  </si>
  <si>
    <t>https://podminky.urs.cz/item/CS_URS_2025_01/997013862</t>
  </si>
  <si>
    <t>46</t>
  </si>
  <si>
    <t>997013863</t>
  </si>
  <si>
    <t>Poplatek za uložení stavebního odpadu na recyklační skládce (skládkovné) cihelného kód odpadu 17 01 02</t>
  </si>
  <si>
    <t>-686029624</t>
  </si>
  <si>
    <t>Poplatek za uložení stavebního odpadu na recyklační skládce (skládkovné) cihelného zatříděného do Katalogu odpadů pod kódem 17 01 02</t>
  </si>
  <si>
    <t>https://podminky.urs.cz/item/CS_URS_2025_01/997013863</t>
  </si>
  <si>
    <t>47</t>
  </si>
  <si>
    <t>997013867</t>
  </si>
  <si>
    <t>Poplatek za uložení stavebního odpadu na recyklační skládce (skládkovné) z tašek a keramických výrobků kód odpadu 17 01 03</t>
  </si>
  <si>
    <t>-1191342651</t>
  </si>
  <si>
    <t>Poplatek za uložení stavebního odpadu na recyklační skládce (skládkovné) z tašek a keramických výrobků zatříděného do Katalogu odpadů pod kódem 17 01 03</t>
  </si>
  <si>
    <t>https://podminky.urs.cz/item/CS_URS_2025_01/997013867</t>
  </si>
  <si>
    <t>48</t>
  </si>
  <si>
    <t>997013871</t>
  </si>
  <si>
    <t>Poplatek za uložení stavebního odpadu na recyklační skládce (skládkovné) směsného stavebního a demoličního kód odpadu 17 09 04</t>
  </si>
  <si>
    <t>2031270164</t>
  </si>
  <si>
    <t>Poplatek za uložení stavebního odpadu na recyklační skládce (skládkovné) směsného stavebního a demoličního zatříděného do Katalogu odpadů pod kódem 17 09 04</t>
  </si>
  <si>
    <t>https://podminky.urs.cz/item/CS_URS_2025_01/997013871</t>
  </si>
  <si>
    <t>998</t>
  </si>
  <si>
    <t>Přesun hmot</t>
  </si>
  <si>
    <t>49</t>
  </si>
  <si>
    <t>998011008</t>
  </si>
  <si>
    <t>Přesun hmot pro budovy zděné s omezením mechanizace pro budovy v do 6 m</t>
  </si>
  <si>
    <t>-255774431</t>
  </si>
  <si>
    <t>Přesun hmot pro budovy občanské výstavby, bydlení, výrobu a služby s nosnou svislou konstrukcí zděnou z cihel, tvárnic nebo kamene vodorovná dopravní vzdálenost do 100 m s omezením mechanizace pro budovy výšky do 6 m</t>
  </si>
  <si>
    <t>https://podminky.urs.cz/item/CS_URS_2025_01/998011008</t>
  </si>
  <si>
    <t>PSV</t>
  </si>
  <si>
    <t>Práce a dodávky PSV</t>
  </si>
  <si>
    <t>711</t>
  </si>
  <si>
    <t>Izolace proti vodě, vlhkosti a plynům</t>
  </si>
  <si>
    <t>50</t>
  </si>
  <si>
    <t>711141821</t>
  </si>
  <si>
    <t>Odstranění izolace proti vodě, vlhkosti a plynům z pásů NAIP přitavených dvouvrstvých z plochy vodorovné</t>
  </si>
  <si>
    <t>1119984729</t>
  </si>
  <si>
    <t>Odstranění izolace proti vodě, vlhkosti a plynům z přitavených pásů NAIP z plochy vodorovné V dvouvrstvé</t>
  </si>
  <si>
    <t>https://podminky.urs.cz/item/CS_URS_2025_01/711141821</t>
  </si>
  <si>
    <t>P1+P2+P3+P4+P5+P7</t>
  </si>
  <si>
    <t>51</t>
  </si>
  <si>
    <t>711461803</t>
  </si>
  <si>
    <t>Odstranění izolace proti vodě, vlhkosti a plynům z fólie kladené volně z plochy vodorovné</t>
  </si>
  <si>
    <t>293573109</t>
  </si>
  <si>
    <t>Odstranění izolace proti vodě, vlhkosti a plynům z fólií z plochy vodorovné V kladené volně</t>
  </si>
  <si>
    <t>https://podminky.urs.cz/item/CS_URS_2025_01/711461803</t>
  </si>
  <si>
    <t>P1*2</t>
  </si>
  <si>
    <t>P2*2</t>
  </si>
  <si>
    <t>P3*2</t>
  </si>
  <si>
    <t>P7*2</t>
  </si>
  <si>
    <t>712</t>
  </si>
  <si>
    <t>Povlakové krytiny</t>
  </si>
  <si>
    <t>52</t>
  </si>
  <si>
    <t>712340832</t>
  </si>
  <si>
    <t>Odstranění povlakové krytiny střech do 10° z pásů NAIP přitavených v plné ploše dvouvrstvé</t>
  </si>
  <si>
    <t>1169866519</t>
  </si>
  <si>
    <t>Odstranění povlakové krytiny střech plochých do 10° z přitavených pásů NAIP v plné ploše dvouvrstvé</t>
  </si>
  <si>
    <t>https://podminky.urs.cz/item/CS_URS_2025_01/712340832</t>
  </si>
  <si>
    <t>53</t>
  </si>
  <si>
    <t>712361802</t>
  </si>
  <si>
    <t>Odstranění povlakové krytiny střech do 10° z fólií přilepených bodově</t>
  </si>
  <si>
    <t>-1865221855</t>
  </si>
  <si>
    <t>Odstranění povlakové krytiny střech plochých do 10° z fólií přilepenou bodově</t>
  </si>
  <si>
    <t>https://podminky.urs.cz/item/CS_URS_2025_01/712361802</t>
  </si>
  <si>
    <t>100,29 * "15% okraje"1,15</t>
  </si>
  <si>
    <t>54</t>
  </si>
  <si>
    <t>71233181.R.1</t>
  </si>
  <si>
    <t>Odstranění povlakové krytiny střech do 10° - sklovláknitý vlies 120 g/m2</t>
  </si>
  <si>
    <t>1299493134</t>
  </si>
  <si>
    <t>713</t>
  </si>
  <si>
    <t>Izolace tepelné</t>
  </si>
  <si>
    <t>55</t>
  </si>
  <si>
    <t>713120821</t>
  </si>
  <si>
    <t>Odstranění tepelné izolace podlah volně kladené z polystyrenu suchého tl do 100 mm</t>
  </si>
  <si>
    <t>2041868698</t>
  </si>
  <si>
    <t>Odstranění tepelné izolace podlah z rohoží, pásů, dílců, desek, bloků podlah volně kladených nebo mezi trámy z polystyrenu, tloušťka izolace suchého, tloušťka izolace do 100 mm</t>
  </si>
  <si>
    <t>https://podminky.urs.cz/item/CS_URS_2025_01/713120821</t>
  </si>
  <si>
    <t>P4*2</t>
  </si>
  <si>
    <t>56</t>
  </si>
  <si>
    <t>713130813</t>
  </si>
  <si>
    <t>Odstranění tepelné izolace stěn volně kladené z vláknitých materiálů tl přes 100 do 200 mm</t>
  </si>
  <si>
    <t>108801641</t>
  </si>
  <si>
    <t>Odstranění tepelné izolace stěn a příček z rohoží, pásů, dílců, desek, bloků volně kladených z vláknitých materiálů, tloušťka izolace přes 100 do 200 mm</t>
  </si>
  <si>
    <t>https://podminky.urs.cz/item/CS_URS_2025_01/713130813</t>
  </si>
  <si>
    <t>fasády obklady</t>
  </si>
  <si>
    <t>27,0+27,72</t>
  </si>
  <si>
    <t>1,5*0,9*4</t>
  </si>
  <si>
    <t>57</t>
  </si>
  <si>
    <t>713140835</t>
  </si>
  <si>
    <t>Odstranění tepelné izolace střech nadstřešní připevněné z vláknitých materiálů suchých tl přes 200 mm</t>
  </si>
  <si>
    <t>1145073899</t>
  </si>
  <si>
    <t>Odstranění tepelné izolace střech plochých z rohoží, pásů, dílců, desek, bloků nadstřešních izolací připevněných šrouby z vláknitých materiálů suchých, tloušťka izolace přes 200 mm</t>
  </si>
  <si>
    <t>https://podminky.urs.cz/item/CS_URS_2025_01/713140835</t>
  </si>
  <si>
    <t>MV desky 3x 90 mm</t>
  </si>
  <si>
    <t>58</t>
  </si>
  <si>
    <t>713140845</t>
  </si>
  <si>
    <t>Odstranění tepelné izolace střech nadstřešní připevněné z polystyrenu suchého tl přes 200 mm</t>
  </si>
  <si>
    <t>-2109759962</t>
  </si>
  <si>
    <t>Odstranění tepelné izolace střech plochých z rohoží, pásů, dílců, desek, bloků nadstřešních izolací připevněných šrouby z polystyrenu suchého, tloušťka izolace přes 200 mm</t>
  </si>
  <si>
    <t>https://podminky.urs.cz/item/CS_URS_2025_01/713140845</t>
  </si>
  <si>
    <t>EPS 230 mm</t>
  </si>
  <si>
    <t>59</t>
  </si>
  <si>
    <t>713110843</t>
  </si>
  <si>
    <t>Odstranění tepelné izolace stropů lepené z vláknitých materiálů suchých tl přes 100 do 200 mm</t>
  </si>
  <si>
    <t>1013885528</t>
  </si>
  <si>
    <t>Odstranění tepelné izolace stropů nebo podhledů z rohoží, pásů, dílců, desek, bloků připevněných lepením z vláknitých materiálů suchých, tloušťka izolace přes 100 do 200 mm</t>
  </si>
  <si>
    <t>https://podminky.urs.cz/item/CS_URS_2025_01/713110843</t>
  </si>
  <si>
    <t>2x 120 mm</t>
  </si>
  <si>
    <t>SKD1*2</t>
  </si>
  <si>
    <t>Rozpad figury: SKD1</t>
  </si>
  <si>
    <t>725</t>
  </si>
  <si>
    <t>Zdravotechnika - zařizovací předměty</t>
  </si>
  <si>
    <t>60</t>
  </si>
  <si>
    <t>725110814</t>
  </si>
  <si>
    <t>Demontáž klozetu Kombi</t>
  </si>
  <si>
    <t>soubor</t>
  </si>
  <si>
    <t>300950138</t>
  </si>
  <si>
    <t>Demontáž klozetů kombi</t>
  </si>
  <si>
    <t>https://podminky.urs.cz/item/CS_URS_2025_01/725110814</t>
  </si>
  <si>
    <t>61</t>
  </si>
  <si>
    <t>725210821</t>
  </si>
  <si>
    <t>Demontáž umyvadel bez výtokových armatur</t>
  </si>
  <si>
    <t>1577663532</t>
  </si>
  <si>
    <t>Demontáž umyvadel bez výtokových armatur umyvadel</t>
  </si>
  <si>
    <t>https://podminky.urs.cz/item/CS_URS_2025_01/725210821</t>
  </si>
  <si>
    <t>62</t>
  </si>
  <si>
    <t>725220851</t>
  </si>
  <si>
    <t>Demontáž van akrylátových</t>
  </si>
  <si>
    <t>156449771</t>
  </si>
  <si>
    <t>https://podminky.urs.cz/item/CS_URS_2025_01/725220851</t>
  </si>
  <si>
    <t>63</t>
  </si>
  <si>
    <t>725240811</t>
  </si>
  <si>
    <t>Demontáž kabin sprchových bez výtokových armatur</t>
  </si>
  <si>
    <t>1644104314</t>
  </si>
  <si>
    <t>Demontáž sprchových kabin a vaniček bez výtokových armatur kabin</t>
  </si>
  <si>
    <t>https://podminky.urs.cz/item/CS_URS_2025_01/725240811</t>
  </si>
  <si>
    <t>64</t>
  </si>
  <si>
    <t>725310823</t>
  </si>
  <si>
    <t>Demontáž dřez jednoduchý vestavěný v kuchyňských sestavách bez výtokových armatur</t>
  </si>
  <si>
    <t>2133616515</t>
  </si>
  <si>
    <t>Demontáž dřezů jednodílných bez výtokových armatur vestavěných v kuchyňských sestavách</t>
  </si>
  <si>
    <t>https://podminky.urs.cz/item/CS_URS_2025_01/725310823</t>
  </si>
  <si>
    <t>65</t>
  </si>
  <si>
    <t>725330820</t>
  </si>
  <si>
    <t>Demontáž výlevka diturvitová</t>
  </si>
  <si>
    <t>1281318884</t>
  </si>
  <si>
    <t>Demontáž výlevek bez výtokových armatur a bez nádrže a splachovacího potrubí diturvitových</t>
  </si>
  <si>
    <t>https://podminky.urs.cz/item/CS_URS_2025_01/725330820</t>
  </si>
  <si>
    <t>66</t>
  </si>
  <si>
    <t>725610810</t>
  </si>
  <si>
    <t>Demontáž sporáků plynových</t>
  </si>
  <si>
    <t>436533767</t>
  </si>
  <si>
    <t>Demontáž plynových sporáků normálních nebo kombinovaných</t>
  </si>
  <si>
    <t>https://podminky.urs.cz/item/CS_URS_2025_01/725610810</t>
  </si>
  <si>
    <t>741</t>
  </si>
  <si>
    <t>Elektroinstalace - silnoproud</t>
  </si>
  <si>
    <t>67</t>
  </si>
  <si>
    <t>7413718.R.1</t>
  </si>
  <si>
    <t>Demontáž svítidel a osvětlovacích zařízení - komplet</t>
  </si>
  <si>
    <t>-206832861</t>
  </si>
  <si>
    <t>751</t>
  </si>
  <si>
    <t>Vzduchotechnika</t>
  </si>
  <si>
    <t>68</t>
  </si>
  <si>
    <t>751510862</t>
  </si>
  <si>
    <t>Demontáž vzduchotechnického potrubí plechového čtyřhranného s přírubou do suti průřezu přes 0,13 do 0,50 m2</t>
  </si>
  <si>
    <t>1153010434</t>
  </si>
  <si>
    <t>Demontáž vzduchotechnického potrubí plechového do suti čtyřhranného s přírubou, průřezu přes 0,13 do 0,50 m2</t>
  </si>
  <si>
    <t>https://podminky.urs.cz/item/CS_URS_2025_01/751510862</t>
  </si>
  <si>
    <t>11,0*4+4,5+3,5+4,5+6,0+2,0+3,5+2,5+4,5*2+1,5+2,5+3,5+10,0</t>
  </si>
  <si>
    <t>762</t>
  </si>
  <si>
    <t>Konstrukce tesařské</t>
  </si>
  <si>
    <t>69</t>
  </si>
  <si>
    <t>762511827</t>
  </si>
  <si>
    <t>Demontáž kce podkladové z desek dřevoštěpkových tl přes 15 mm na pero a drážku lepených</t>
  </si>
  <si>
    <t>1759444563</t>
  </si>
  <si>
    <t>Demontáž podlahové konstrukce podkladové z dřevoštěpkových desek jednovrstvých lepených na pero drážku, tloušťka desky přes 15 mm</t>
  </si>
  <si>
    <t>https://podminky.urs.cz/item/CS_URS_2025_01/762511827</t>
  </si>
  <si>
    <t>70</t>
  </si>
  <si>
    <t>7628418.R.1</t>
  </si>
  <si>
    <t xml:space="preserve">Demontáž obkladu fasády z cementovláknitých fasádních desek na ocelovém roštu </t>
  </si>
  <si>
    <t>-1728574490</t>
  </si>
  <si>
    <t>763</t>
  </si>
  <si>
    <t>Konstrukce suché výstavby</t>
  </si>
  <si>
    <t>71</t>
  </si>
  <si>
    <t>76313182.R.1</t>
  </si>
  <si>
    <t>Demontáž SDK podhledu s dvouvrstvou nosnou kcí z ocelových profilů opláštění dvojité vč. parozábrany</t>
  </si>
  <si>
    <t>1887076362</t>
  </si>
  <si>
    <t>Demontáž podhledu nebo samostatného požárního předělu ze sádrokartonových desek s nosnou konstrukcí dvouvrstvou z ocelových profilů, opláštění dvojité</t>
  </si>
  <si>
    <t>72</t>
  </si>
  <si>
    <t>763131821</t>
  </si>
  <si>
    <t>Demontáž SDK podhledu s dvouvrstvou nosnou kcí z ocelových profilů opláštění jednoduché</t>
  </si>
  <si>
    <t>1303236653</t>
  </si>
  <si>
    <t>Demontáž podhledu nebo samostatného požárního předělu ze sádrokartonových desek s nosnou konstrukcí dvouvrstvou z ocelových profilů, opláštění jednoduché</t>
  </si>
  <si>
    <t>https://podminky.urs.cz/item/CS_URS_2025_01/763131821</t>
  </si>
  <si>
    <t>Rozpad figury: SDK2</t>
  </si>
  <si>
    <t>764</t>
  </si>
  <si>
    <t>Konstrukce klempířské</t>
  </si>
  <si>
    <t>73</t>
  </si>
  <si>
    <t>764002841</t>
  </si>
  <si>
    <t>Demontáž oplechování horních ploch zdí a nadezdívek do suti</t>
  </si>
  <si>
    <t>-1309361806</t>
  </si>
  <si>
    <t>Demontáž klempířských konstrukcí oplechování horních ploch zdí a nadezdívek do suti</t>
  </si>
  <si>
    <t>https://podminky.urs.cz/item/CS_URS_2025_01/764002841</t>
  </si>
  <si>
    <t>atika</t>
  </si>
  <si>
    <t>17,0</t>
  </si>
  <si>
    <t>74</t>
  </si>
  <si>
    <t>764002851</t>
  </si>
  <si>
    <t>Demontáž oplechování parapetů do suti</t>
  </si>
  <si>
    <t>2099642146</t>
  </si>
  <si>
    <t>Demontáž klempířských konstrukcí oplechování parapetů do suti</t>
  </si>
  <si>
    <t>https://podminky.urs.cz/item/CS_URS_2025_01/764002851</t>
  </si>
  <si>
    <t>1,5*4</t>
  </si>
  <si>
    <t>1,5*6</t>
  </si>
  <si>
    <t>16,8</t>
  </si>
  <si>
    <t>766</t>
  </si>
  <si>
    <t>Konstrukce truhlářské</t>
  </si>
  <si>
    <t>75</t>
  </si>
  <si>
    <t>766691811</t>
  </si>
  <si>
    <t>Demontáž parapetních desek dřevěných nebo plastových šířky do 300 mm</t>
  </si>
  <si>
    <t>-1601106951</t>
  </si>
  <si>
    <t>Demontáž parapetních desek šířky do 300 mm</t>
  </si>
  <si>
    <t>https://podminky.urs.cz/item/CS_URS_2025_01/766691811</t>
  </si>
  <si>
    <t>76</t>
  </si>
  <si>
    <t>766691914</t>
  </si>
  <si>
    <t>Vyvěšení nebo zavěšení dřevěných křídel dveří pl do 2 m2</t>
  </si>
  <si>
    <t>-1892444640</t>
  </si>
  <si>
    <t>Ostatní práce vyvěšení nebo zavěšení křídel dřevěných dveřních, plochy do 2 m2</t>
  </si>
  <si>
    <t>https://podminky.urs.cz/item/CS_URS_2025_01/766691914</t>
  </si>
  <si>
    <t>77</t>
  </si>
  <si>
    <t>76681284.R.1</t>
  </si>
  <si>
    <t>Demontáž kuchyňských linek dřevěných nebo kovových dl 2,9 m</t>
  </si>
  <si>
    <t>672798937</t>
  </si>
  <si>
    <t>https://podminky.urs.cz/item/CS_URS_2025_01/76681284.R.1</t>
  </si>
  <si>
    <t>78</t>
  </si>
  <si>
    <t>76681284.R.2</t>
  </si>
  <si>
    <t>Demontáž kuchyňských linek dřevěných nebo kovových dl 3,4 m</t>
  </si>
  <si>
    <t>-372972140</t>
  </si>
  <si>
    <t>767</t>
  </si>
  <si>
    <t>Konstrukce zámečnické</t>
  </si>
  <si>
    <t>79</t>
  </si>
  <si>
    <t>7671618.R.1</t>
  </si>
  <si>
    <t xml:space="preserve">Demontáž (bez likvidace) pororoštové schodiště vč. zábradlí - uskladnění uživatel </t>
  </si>
  <si>
    <t>-911822918</t>
  </si>
  <si>
    <t>80</t>
  </si>
  <si>
    <t>767415.R.1</t>
  </si>
  <si>
    <t xml:space="preserve">Demontáž vnějšího obkladu fasády z plechových profilů na ocelové roštu </t>
  </si>
  <si>
    <t>2014892407</t>
  </si>
  <si>
    <t>Demontáž vnějšího obkladu skládaného pláště plechem tvarovaným výšky budovy do 6 m, uchyceným šroubováním</t>
  </si>
  <si>
    <t>81</t>
  </si>
  <si>
    <t>76758180.R.1</t>
  </si>
  <si>
    <t>Demontáž bednící konstrukce z trapézových plechů</t>
  </si>
  <si>
    <t>-62231068</t>
  </si>
  <si>
    <t>100,29</t>
  </si>
  <si>
    <t>771</t>
  </si>
  <si>
    <t>Podlahy z dlaždic</t>
  </si>
  <si>
    <t>82</t>
  </si>
  <si>
    <t>77157181.R.1</t>
  </si>
  <si>
    <t>Demontáž podlah z dlaždic keramických kladených do malty vč. soklů</t>
  </si>
  <si>
    <t>1498060068</t>
  </si>
  <si>
    <t>775</t>
  </si>
  <si>
    <t>Podlahy skládané</t>
  </si>
  <si>
    <t>83</t>
  </si>
  <si>
    <t>77551181.R.1</t>
  </si>
  <si>
    <t>Demontáž podlah vlysových přibíjených s lištami přibíjenými do suti vč. soklu</t>
  </si>
  <si>
    <t>-229585682</t>
  </si>
  <si>
    <t>P3+P4</t>
  </si>
  <si>
    <t>776</t>
  </si>
  <si>
    <t>Podlahy povlakové</t>
  </si>
  <si>
    <t>84</t>
  </si>
  <si>
    <t>77620181.R.1</t>
  </si>
  <si>
    <t>Demontáž lepených povlakových podlah bez podložky ručně vč. soklu</t>
  </si>
  <si>
    <t>617541302</t>
  </si>
  <si>
    <t>P1+P7*2+P5</t>
  </si>
  <si>
    <t>85</t>
  </si>
  <si>
    <t>77620181.R.2</t>
  </si>
  <si>
    <t>Demontáž povlakových podlahovin volně položených podlepených páskou vč. soklu</t>
  </si>
  <si>
    <t>-506396436</t>
  </si>
  <si>
    <t>781</t>
  </si>
  <si>
    <t>Dokončovací práce - obklady</t>
  </si>
  <si>
    <t>86</t>
  </si>
  <si>
    <t>78147181.R.1</t>
  </si>
  <si>
    <t>Demontáž obkladů z obkladaček keramických kladených do malty - JEN PRO VÝPOČET SUTI</t>
  </si>
  <si>
    <t>-670510478</t>
  </si>
  <si>
    <t>M</t>
  </si>
  <si>
    <t>Práce a dodávky M</t>
  </si>
  <si>
    <t>58-M</t>
  </si>
  <si>
    <t>Revize vyhrazených technických zařízení</t>
  </si>
  <si>
    <t>87</t>
  </si>
  <si>
    <t>5805060.R.1</t>
  </si>
  <si>
    <t>Demontáž HUP vč. zaslepení přívodu plynu</t>
  </si>
  <si>
    <t>-1599453810</t>
  </si>
  <si>
    <t>88</t>
  </si>
  <si>
    <t>5805060.R.2</t>
  </si>
  <si>
    <t>Demontáž plynového kotle + zásobníku TV vč. zaslepení přívodu plynu</t>
  </si>
  <si>
    <t>-1306684471</t>
  </si>
  <si>
    <t>VRN - Vedlejší rozpočtové náklady</t>
  </si>
  <si>
    <t xml:space="preserve">    VRN3 - Zařízení staveniště</t>
  </si>
  <si>
    <t xml:space="preserve">    VRN4 - Inženýrská činnost</t>
  </si>
  <si>
    <t xml:space="preserve">    VRN7 - Provozní vlivy</t>
  </si>
  <si>
    <t>VRN3</t>
  </si>
  <si>
    <t>Zařízení staveniště</t>
  </si>
  <si>
    <t>03210.R.2</t>
  </si>
  <si>
    <t xml:space="preserve">Oplocení staveniště </t>
  </si>
  <si>
    <t>1024</t>
  </si>
  <si>
    <t>-599808910</t>
  </si>
  <si>
    <t xml:space="preserve">Oplocení staveniště dle harmonogramu - montáž, nájem, demontáž, celkem 61 bm, 1x vjezdová brána
</t>
  </si>
  <si>
    <t>03210.R.3</t>
  </si>
  <si>
    <t>Vytyčení inženýrských sítí</t>
  </si>
  <si>
    <t>503416620</t>
  </si>
  <si>
    <t>032103000</t>
  </si>
  <si>
    <t>Náklady na stavební buňky (administrativa, šatna, wc)</t>
  </si>
  <si>
    <t>620724891</t>
  </si>
  <si>
    <t>Náklady na stavební buňky (administrativa, šatna, wc)
Doprava, montáž, demontáž</t>
  </si>
  <si>
    <t>032503000</t>
  </si>
  <si>
    <t>Skládky na staveništi</t>
  </si>
  <si>
    <t>1022848998</t>
  </si>
  <si>
    <t>032603000</t>
  </si>
  <si>
    <t>Mycí centrum</t>
  </si>
  <si>
    <t>1946117255</t>
  </si>
  <si>
    <t>Mycí centrum
Očištění stavebních strojů a náklady na očištění komunikací dotčených stavební činností</t>
  </si>
  <si>
    <t>032803000</t>
  </si>
  <si>
    <t>Ostatní vybavení staveniště</t>
  </si>
  <si>
    <t>1876098951</t>
  </si>
  <si>
    <t>033103000</t>
  </si>
  <si>
    <t>Připojení energií</t>
  </si>
  <si>
    <t>-1610569979</t>
  </si>
  <si>
    <t>033203000</t>
  </si>
  <si>
    <t>Energie pro zařízení staveniště</t>
  </si>
  <si>
    <t>91966457</t>
  </si>
  <si>
    <t>034403000</t>
  </si>
  <si>
    <t>Osvětlení staveniště</t>
  </si>
  <si>
    <t>2050814784</t>
  </si>
  <si>
    <t>034503000</t>
  </si>
  <si>
    <t>Informační tabule na staveništi</t>
  </si>
  <si>
    <t>15809364</t>
  </si>
  <si>
    <t>039103000</t>
  </si>
  <si>
    <t>Rozebrání, bourání a odvoz zařízení staveniště</t>
  </si>
  <si>
    <t>-931229481</t>
  </si>
  <si>
    <t>VRN4</t>
  </si>
  <si>
    <t>Inženýrská činnost</t>
  </si>
  <si>
    <t>Neobsazeno</t>
  </si>
  <si>
    <t>264966823</t>
  </si>
  <si>
    <t>042503001</t>
  </si>
  <si>
    <t>10642385</t>
  </si>
  <si>
    <t>koordinace prací, vytváření harmonogramů, předávání a přebírání staveniště, získávání potřebných vyjádření dotčených orgánů dle dokladové části</t>
  </si>
  <si>
    <t>VRN7</t>
  </si>
  <si>
    <t>Provozní vlivy</t>
  </si>
  <si>
    <t>071103000</t>
  </si>
  <si>
    <t>Provoz investora</t>
  </si>
  <si>
    <t>-823476297</t>
  </si>
  <si>
    <t xml:space="preserve">Provoz investora
Případný potřebný zábor pozemků-komunikace nutno žádat vlastníka/provozovatele komunikace a PČ
</t>
  </si>
  <si>
    <t>SEZNAM FIGUR</t>
  </si>
  <si>
    <t>Výměra</t>
  </si>
  <si>
    <t>Použití figury: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</si>
</sst>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42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8"/>
      <color rgb="FF000000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i/>
      <sz val="7"/>
      <color rgb="FF969696"/>
      <name val="Arial CE"/>
    </font>
    <font>
      <b/>
      <sz val="9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41" fillId="0" borderId="0" applyNumberFormat="0" applyFill="0" applyBorder="0" applyAlignment="0" applyProtection="0"/>
  </cellStyleXfs>
  <cellXfs count="231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7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1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22" fillId="4" borderId="0" xfId="0" applyFont="1" applyFill="1" applyAlignment="1">
      <alignment horizontal="center" vertical="center"/>
    </xf>
    <xf numFmtId="0" fontId="23" fillId="0" borderId="16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4" fontId="24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0" fillId="0" borderId="14" xfId="0" applyNumberFormat="1" applyFont="1" applyBorder="1" applyAlignment="1">
      <alignment vertical="center"/>
    </xf>
    <xf numFmtId="4" fontId="20" fillId="0" borderId="0" xfId="0" applyNumberFormat="1" applyFont="1" applyAlignment="1">
      <alignment vertical="center"/>
    </xf>
    <xf numFmtId="166" fontId="20" fillId="0" borderId="0" xfId="0" applyNumberFormat="1" applyFont="1" applyAlignment="1">
      <alignment vertical="center"/>
    </xf>
    <xf numFmtId="4" fontId="20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9" fillId="0" borderId="14" xfId="0" applyNumberFormat="1" applyFont="1" applyBorder="1" applyAlignment="1">
      <alignment vertical="center"/>
    </xf>
    <xf numFmtId="4" fontId="29" fillId="0" borderId="0" xfId="0" applyNumberFormat="1" applyFont="1" applyAlignment="1">
      <alignment vertical="center"/>
    </xf>
    <xf numFmtId="166" fontId="29" fillId="0" borderId="0" xfId="0" applyNumberFormat="1" applyFont="1" applyAlignment="1">
      <alignment vertical="center"/>
    </xf>
    <xf numFmtId="4" fontId="29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9" fillId="0" borderId="19" xfId="0" applyNumberFormat="1" applyFont="1" applyBorder="1" applyAlignment="1">
      <alignment vertical="center"/>
    </xf>
    <xf numFmtId="4" fontId="29" fillId="0" borderId="20" xfId="0" applyNumberFormat="1" applyFont="1" applyBorder="1" applyAlignment="1">
      <alignment vertical="center"/>
    </xf>
    <xf numFmtId="166" fontId="29" fillId="0" borderId="20" xfId="0" applyNumberFormat="1" applyFont="1" applyBorder="1" applyAlignment="1">
      <alignment vertical="center"/>
    </xf>
    <xf numFmtId="4" fontId="29" fillId="0" borderId="21" xfId="0" applyNumberFormat="1" applyFont="1" applyBorder="1" applyAlignment="1">
      <alignment vertical="center"/>
    </xf>
    <xf numFmtId="0" fontId="30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7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2" fillId="4" borderId="0" xfId="0" applyFont="1" applyFill="1" applyAlignment="1">
      <alignment horizontal="left" vertical="center"/>
    </xf>
    <xf numFmtId="0" fontId="22" fillId="4" borderId="0" xfId="0" applyFont="1" applyFill="1" applyAlignment="1">
      <alignment horizontal="right" vertical="center"/>
    </xf>
    <xf numFmtId="0" fontId="32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22" fillId="4" borderId="16" xfId="0" applyFont="1" applyFill="1" applyBorder="1" applyAlignment="1">
      <alignment horizontal="center" vertical="center" wrapText="1"/>
    </xf>
    <xf numFmtId="0" fontId="22" fillId="4" borderId="17" xfId="0" applyFont="1" applyFill="1" applyBorder="1" applyAlignment="1">
      <alignment horizontal="center" vertical="center" wrapText="1"/>
    </xf>
    <xf numFmtId="0" fontId="22" fillId="4" borderId="18" xfId="0" applyFont="1" applyFill="1" applyBorder="1" applyAlignment="1">
      <alignment horizontal="center" vertical="center" wrapText="1"/>
    </xf>
    <xf numFmtId="4" fontId="24" fillId="0" borderId="0" xfId="0" applyNumberFormat="1" applyFont="1"/>
    <xf numFmtId="166" fontId="33" fillId="0" borderId="12" xfId="0" applyNumberFormat="1" applyFont="1" applyBorder="1"/>
    <xf numFmtId="166" fontId="33" fillId="0" borderId="13" xfId="0" applyNumberFormat="1" applyFont="1" applyBorder="1"/>
    <xf numFmtId="4" fontId="34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22" fillId="0" borderId="22" xfId="0" applyFont="1" applyBorder="1" applyAlignment="1">
      <alignment horizontal="center" vertical="center"/>
    </xf>
    <xf numFmtId="49" fontId="22" fillId="0" borderId="22" xfId="0" applyNumberFormat="1" applyFont="1" applyBorder="1" applyAlignment="1">
      <alignment horizontal="left" vertical="center" wrapText="1"/>
    </xf>
    <xf numFmtId="0" fontId="22" fillId="0" borderId="22" xfId="0" applyFont="1" applyBorder="1" applyAlignment="1">
      <alignment horizontal="left" vertical="center" wrapText="1"/>
    </xf>
    <xf numFmtId="0" fontId="22" fillId="0" borderId="22" xfId="0" applyFont="1" applyBorder="1" applyAlignment="1">
      <alignment horizontal="center" vertical="center" wrapText="1"/>
    </xf>
    <xf numFmtId="167" fontId="22" fillId="0" borderId="22" xfId="0" applyNumberFormat="1" applyFont="1" applyBorder="1" applyAlignment="1">
      <alignment vertical="center"/>
    </xf>
    <xf numFmtId="4" fontId="22" fillId="2" borderId="22" xfId="0" applyNumberFormat="1" applyFont="1" applyFill="1" applyBorder="1" applyAlignment="1" applyProtection="1">
      <alignment vertical="center"/>
      <protection locked="0"/>
    </xf>
    <xf numFmtId="4" fontId="22" fillId="0" borderId="22" xfId="0" applyNumberFormat="1" applyFont="1" applyBorder="1" applyAlignment="1">
      <alignment vertical="center"/>
    </xf>
    <xf numFmtId="0" fontId="23" fillId="2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Alignment="1">
      <alignment horizontal="center" vertical="center"/>
    </xf>
    <xf numFmtId="166" fontId="23" fillId="0" borderId="0" xfId="0" applyNumberFormat="1" applyFont="1" applyAlignment="1">
      <alignment vertical="center"/>
    </xf>
    <xf numFmtId="166" fontId="23" fillId="0" borderId="15" xfId="0" applyNumberFormat="1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35" fillId="0" borderId="0" xfId="0" applyFont="1" applyAlignment="1">
      <alignment horizontal="left" vertical="center"/>
    </xf>
    <xf numFmtId="0" fontId="36" fillId="0" borderId="0" xfId="0" applyFont="1" applyAlignment="1">
      <alignment horizontal="left" vertical="center" wrapText="1"/>
    </xf>
    <xf numFmtId="0" fontId="0" fillId="0" borderId="0" xfId="0" applyAlignment="1" applyProtection="1">
      <alignment vertical="center"/>
      <protection locked="0"/>
    </xf>
    <xf numFmtId="0" fontId="0" fillId="0" borderId="14" xfId="0" applyBorder="1" applyAlignment="1">
      <alignment vertical="center"/>
    </xf>
    <xf numFmtId="0" fontId="37" fillId="0" borderId="0" xfId="0" applyFont="1" applyAlignment="1">
      <alignment horizontal="left" vertical="center"/>
    </xf>
    <xf numFmtId="0" fontId="38" fillId="0" borderId="0" xfId="1" applyFont="1" applyAlignment="1" applyProtection="1">
      <alignment vertical="center" wrapText="1"/>
    </xf>
    <xf numFmtId="0" fontId="9" fillId="0" borderId="3" xfId="0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14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16" fillId="0" borderId="0" xfId="0" applyFont="1" applyAlignment="1">
      <alignment horizontal="left" vertical="center" indent="1"/>
    </xf>
    <xf numFmtId="0" fontId="21" fillId="0" borderId="0" xfId="0" applyFont="1" applyAlignment="1">
      <alignment horizontal="left" vertical="center" indent="1"/>
    </xf>
    <xf numFmtId="167" fontId="21" fillId="0" borderId="0" xfId="0" applyNumberFormat="1" applyFont="1" applyAlignment="1">
      <alignment vertical="center"/>
    </xf>
    <xf numFmtId="0" fontId="16" fillId="0" borderId="0" xfId="0" applyFont="1" applyAlignment="1">
      <alignment horizontal="left" vertical="center" indent="2"/>
    </xf>
    <xf numFmtId="0" fontId="21" fillId="0" borderId="0" xfId="0" applyFont="1" applyAlignment="1">
      <alignment horizontal="left" vertical="center" indent="2"/>
    </xf>
    <xf numFmtId="0" fontId="39" fillId="0" borderId="0" xfId="0" applyFont="1" applyAlignment="1">
      <alignment vertical="center" wrapText="1"/>
    </xf>
    <xf numFmtId="0" fontId="0" fillId="0" borderId="19" xfId="0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0" fontId="4" fillId="0" borderId="0" xfId="0" applyFont="1" applyAlignment="1">
      <alignment horizontal="left" vertical="center" wrapText="1"/>
    </xf>
    <xf numFmtId="0" fontId="40" fillId="0" borderId="16" xfId="0" applyFont="1" applyBorder="1" applyAlignment="1">
      <alignment horizontal="left" vertical="center" wrapText="1"/>
    </xf>
    <xf numFmtId="0" fontId="40" fillId="0" borderId="22" xfId="0" applyFont="1" applyBorder="1" applyAlignment="1">
      <alignment horizontal="left" vertical="center" wrapText="1"/>
    </xf>
    <xf numFmtId="0" fontId="40" fillId="0" borderId="22" xfId="0" applyFont="1" applyBorder="1" applyAlignment="1">
      <alignment horizontal="left" vertical="center"/>
    </xf>
    <xf numFmtId="167" fontId="40" fillId="0" borderId="18" xfId="0" applyNumberFormat="1" applyFont="1" applyBorder="1" applyAlignment="1">
      <alignment vertical="center"/>
    </xf>
    <xf numFmtId="0" fontId="0" fillId="0" borderId="0" xfId="0" applyAlignment="1">
      <alignment horizontal="left" vertical="center" wrapText="1"/>
    </xf>
    <xf numFmtId="167" fontId="0" fillId="0" borderId="0" xfId="0" applyNumberFormat="1" applyAlignment="1">
      <alignment vertical="center"/>
    </xf>
    <xf numFmtId="0" fontId="34" fillId="0" borderId="0" xfId="0" applyFont="1" applyAlignment="1">
      <alignment horizontal="left" vertical="center"/>
    </xf>
    <xf numFmtId="0" fontId="0" fillId="0" borderId="0" xfId="0"/>
    <xf numFmtId="4" fontId="28" fillId="0" borderId="0" xfId="0" applyNumberFormat="1" applyFont="1" applyAlignment="1">
      <alignment vertical="center"/>
    </xf>
    <xf numFmtId="0" fontId="28" fillId="0" borderId="0" xfId="0" applyFont="1" applyAlignment="1">
      <alignment vertical="center"/>
    </xf>
    <xf numFmtId="0" fontId="27" fillId="0" borderId="0" xfId="0" applyFont="1" applyAlignment="1">
      <alignment horizontal="left" vertical="center" wrapText="1"/>
    </xf>
    <xf numFmtId="4" fontId="24" fillId="0" borderId="0" xfId="0" applyNumberFormat="1" applyFont="1" applyAlignment="1">
      <alignment horizontal="right" vertical="center"/>
    </xf>
    <xf numFmtId="4" fontId="24" fillId="0" borderId="0" xfId="0" applyNumberFormat="1" applyFont="1" applyAlignment="1">
      <alignment vertical="center"/>
    </xf>
    <xf numFmtId="0" fontId="22" fillId="4" borderId="6" xfId="0" applyFont="1" applyFill="1" applyBorder="1" applyAlignment="1">
      <alignment horizontal="center" vertical="center"/>
    </xf>
    <xf numFmtId="0" fontId="22" fillId="4" borderId="7" xfId="0" applyFont="1" applyFill="1" applyBorder="1" applyAlignment="1">
      <alignment horizontal="left" vertical="center"/>
    </xf>
    <xf numFmtId="0" fontId="22" fillId="4" borderId="7" xfId="0" applyFont="1" applyFill="1" applyBorder="1" applyAlignment="1">
      <alignment horizontal="center" vertical="center"/>
    </xf>
    <xf numFmtId="0" fontId="22" fillId="4" borderId="7" xfId="0" applyFont="1" applyFill="1" applyBorder="1" applyAlignment="1">
      <alignment horizontal="right" vertical="center"/>
    </xf>
    <xf numFmtId="0" fontId="22" fillId="4" borderId="8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4" fontId="18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7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" fontId="22" fillId="0" borderId="22" xfId="0" applyNumberFormat="1" applyFont="1" applyFill="1" applyBorder="1" applyAlignment="1" applyProtection="1">
      <alignment vertical="center"/>
      <protection locked="0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6385" cy="286385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hyperlink" Target="https://podminky.urs.cz/item/CS_URS_2025_01/966080103" TargetMode="External"/><Relationship Id="rId21" Type="http://schemas.openxmlformats.org/officeDocument/2006/relationships/hyperlink" Target="https://podminky.urs.cz/item/CS_URS_2025_01/965042141" TargetMode="External"/><Relationship Id="rId34" Type="http://schemas.openxmlformats.org/officeDocument/2006/relationships/hyperlink" Target="https://podminky.urs.cz/item/CS_URS_2025_01/997013812" TargetMode="External"/><Relationship Id="rId42" Type="http://schemas.openxmlformats.org/officeDocument/2006/relationships/hyperlink" Target="https://podminky.urs.cz/item/CS_URS_2025_01/998011008" TargetMode="External"/><Relationship Id="rId47" Type="http://schemas.openxmlformats.org/officeDocument/2006/relationships/hyperlink" Target="https://podminky.urs.cz/item/CS_URS_2025_01/713120821" TargetMode="External"/><Relationship Id="rId50" Type="http://schemas.openxmlformats.org/officeDocument/2006/relationships/hyperlink" Target="https://podminky.urs.cz/item/CS_URS_2025_01/713140845" TargetMode="External"/><Relationship Id="rId55" Type="http://schemas.openxmlformats.org/officeDocument/2006/relationships/hyperlink" Target="https://podminky.urs.cz/item/CS_URS_2025_01/725240811" TargetMode="External"/><Relationship Id="rId63" Type="http://schemas.openxmlformats.org/officeDocument/2006/relationships/hyperlink" Target="https://podminky.urs.cz/item/CS_URS_2025_01/764002851" TargetMode="External"/><Relationship Id="rId7" Type="http://schemas.openxmlformats.org/officeDocument/2006/relationships/hyperlink" Target="https://podminky.urs.cz/item/CS_URS_2025_01/171251201" TargetMode="External"/><Relationship Id="rId2" Type="http://schemas.openxmlformats.org/officeDocument/2006/relationships/hyperlink" Target="https://podminky.urs.cz/item/CS_URS_2025_01/113202111" TargetMode="External"/><Relationship Id="rId16" Type="http://schemas.openxmlformats.org/officeDocument/2006/relationships/hyperlink" Target="https://podminky.urs.cz/item/CS_URS_2025_01/962086110" TargetMode="External"/><Relationship Id="rId29" Type="http://schemas.openxmlformats.org/officeDocument/2006/relationships/hyperlink" Target="https://podminky.urs.cz/item/CS_URS_2025_01/997013501" TargetMode="External"/><Relationship Id="rId11" Type="http://schemas.openxmlformats.org/officeDocument/2006/relationships/hyperlink" Target="https://podminky.urs.cz/item/CS_URS_2025_01/411351012" TargetMode="External"/><Relationship Id="rId24" Type="http://schemas.openxmlformats.org/officeDocument/2006/relationships/hyperlink" Target="https://podminky.urs.cz/item/CS_URS_2025_01/961044111" TargetMode="External"/><Relationship Id="rId32" Type="http://schemas.openxmlformats.org/officeDocument/2006/relationships/hyperlink" Target="https://podminky.urs.cz/item/CS_URS_2025_01/997013804" TargetMode="External"/><Relationship Id="rId37" Type="http://schemas.openxmlformats.org/officeDocument/2006/relationships/hyperlink" Target="https://podminky.urs.cz/item/CS_URS_2025_01/997013861" TargetMode="External"/><Relationship Id="rId40" Type="http://schemas.openxmlformats.org/officeDocument/2006/relationships/hyperlink" Target="https://podminky.urs.cz/item/CS_URS_2025_01/997013867" TargetMode="External"/><Relationship Id="rId45" Type="http://schemas.openxmlformats.org/officeDocument/2006/relationships/hyperlink" Target="https://podminky.urs.cz/item/CS_URS_2025_01/712340832" TargetMode="External"/><Relationship Id="rId53" Type="http://schemas.openxmlformats.org/officeDocument/2006/relationships/hyperlink" Target="https://podminky.urs.cz/item/CS_URS_2025_01/725210821" TargetMode="External"/><Relationship Id="rId58" Type="http://schemas.openxmlformats.org/officeDocument/2006/relationships/hyperlink" Target="https://podminky.urs.cz/item/CS_URS_2025_01/725610810" TargetMode="External"/><Relationship Id="rId66" Type="http://schemas.openxmlformats.org/officeDocument/2006/relationships/hyperlink" Target="https://podminky.urs.cz/item/CS_URS_2025_01/76681284.R.1" TargetMode="External"/><Relationship Id="rId5" Type="http://schemas.openxmlformats.org/officeDocument/2006/relationships/hyperlink" Target="https://podminky.urs.cz/item/CS_URS_2025_01/162251102" TargetMode="External"/><Relationship Id="rId61" Type="http://schemas.openxmlformats.org/officeDocument/2006/relationships/hyperlink" Target="https://podminky.urs.cz/item/CS_URS_2025_01/763131821" TargetMode="External"/><Relationship Id="rId19" Type="http://schemas.openxmlformats.org/officeDocument/2006/relationships/hyperlink" Target="https://podminky.urs.cz/item/CS_URS_2025_01/964073221" TargetMode="External"/><Relationship Id="rId14" Type="http://schemas.openxmlformats.org/officeDocument/2006/relationships/hyperlink" Target="https://podminky.urs.cz/item/CS_URS_2025_01/962031013" TargetMode="External"/><Relationship Id="rId22" Type="http://schemas.openxmlformats.org/officeDocument/2006/relationships/hyperlink" Target="https://podminky.urs.cz/item/CS_URS_2025_01/965049111" TargetMode="External"/><Relationship Id="rId27" Type="http://schemas.openxmlformats.org/officeDocument/2006/relationships/hyperlink" Target="https://podminky.urs.cz/item/CS_URS_2025_01/968072356" TargetMode="External"/><Relationship Id="rId30" Type="http://schemas.openxmlformats.org/officeDocument/2006/relationships/hyperlink" Target="https://podminky.urs.cz/item/CS_URS_2025_01/997013509" TargetMode="External"/><Relationship Id="rId35" Type="http://schemas.openxmlformats.org/officeDocument/2006/relationships/hyperlink" Target="https://podminky.urs.cz/item/CS_URS_2025_01/997013813" TargetMode="External"/><Relationship Id="rId43" Type="http://schemas.openxmlformats.org/officeDocument/2006/relationships/hyperlink" Target="https://podminky.urs.cz/item/CS_URS_2025_01/711141821" TargetMode="External"/><Relationship Id="rId48" Type="http://schemas.openxmlformats.org/officeDocument/2006/relationships/hyperlink" Target="https://podminky.urs.cz/item/CS_URS_2025_01/713130813" TargetMode="External"/><Relationship Id="rId56" Type="http://schemas.openxmlformats.org/officeDocument/2006/relationships/hyperlink" Target="https://podminky.urs.cz/item/CS_URS_2025_01/725310823" TargetMode="External"/><Relationship Id="rId64" Type="http://schemas.openxmlformats.org/officeDocument/2006/relationships/hyperlink" Target="https://podminky.urs.cz/item/CS_URS_2025_01/766691811" TargetMode="External"/><Relationship Id="rId8" Type="http://schemas.openxmlformats.org/officeDocument/2006/relationships/hyperlink" Target="https://podminky.urs.cz/item/CS_URS_2025_01/171201231" TargetMode="External"/><Relationship Id="rId51" Type="http://schemas.openxmlformats.org/officeDocument/2006/relationships/hyperlink" Target="https://podminky.urs.cz/item/CS_URS_2025_01/713110843" TargetMode="External"/><Relationship Id="rId3" Type="http://schemas.openxmlformats.org/officeDocument/2006/relationships/hyperlink" Target="https://podminky.urs.cz/item/CS_URS_2025_01/122251103" TargetMode="External"/><Relationship Id="rId12" Type="http://schemas.openxmlformats.org/officeDocument/2006/relationships/hyperlink" Target="https://podminky.urs.cz/item/CS_URS_2025_01/411354311" TargetMode="External"/><Relationship Id="rId17" Type="http://schemas.openxmlformats.org/officeDocument/2006/relationships/hyperlink" Target="https://podminky.urs.cz/item/CS_URS_2025_01/962086111" TargetMode="External"/><Relationship Id="rId25" Type="http://schemas.openxmlformats.org/officeDocument/2006/relationships/hyperlink" Target="https://podminky.urs.cz/item/CS_URS_2025_01/965081353" TargetMode="External"/><Relationship Id="rId33" Type="http://schemas.openxmlformats.org/officeDocument/2006/relationships/hyperlink" Target="https://podminky.urs.cz/item/CS_URS_2025_01/997013811" TargetMode="External"/><Relationship Id="rId38" Type="http://schemas.openxmlformats.org/officeDocument/2006/relationships/hyperlink" Target="https://podminky.urs.cz/item/CS_URS_2025_01/997013862" TargetMode="External"/><Relationship Id="rId46" Type="http://schemas.openxmlformats.org/officeDocument/2006/relationships/hyperlink" Target="https://podminky.urs.cz/item/CS_URS_2025_01/712361802" TargetMode="External"/><Relationship Id="rId59" Type="http://schemas.openxmlformats.org/officeDocument/2006/relationships/hyperlink" Target="https://podminky.urs.cz/item/CS_URS_2025_01/751510862" TargetMode="External"/><Relationship Id="rId67" Type="http://schemas.openxmlformats.org/officeDocument/2006/relationships/drawing" Target="../drawings/drawing2.xml"/><Relationship Id="rId20" Type="http://schemas.openxmlformats.org/officeDocument/2006/relationships/hyperlink" Target="https://podminky.urs.cz/item/CS_URS_2025_01/964073331" TargetMode="External"/><Relationship Id="rId41" Type="http://schemas.openxmlformats.org/officeDocument/2006/relationships/hyperlink" Target="https://podminky.urs.cz/item/CS_URS_2025_01/997013871" TargetMode="External"/><Relationship Id="rId54" Type="http://schemas.openxmlformats.org/officeDocument/2006/relationships/hyperlink" Target="https://podminky.urs.cz/item/CS_URS_2025_01/725220851" TargetMode="External"/><Relationship Id="rId62" Type="http://schemas.openxmlformats.org/officeDocument/2006/relationships/hyperlink" Target="https://podminky.urs.cz/item/CS_URS_2025_01/764002841" TargetMode="External"/><Relationship Id="rId1" Type="http://schemas.openxmlformats.org/officeDocument/2006/relationships/hyperlink" Target="https://podminky.urs.cz/item/CS_URS_2025_01/112101101" TargetMode="External"/><Relationship Id="rId6" Type="http://schemas.openxmlformats.org/officeDocument/2006/relationships/hyperlink" Target="https://podminky.urs.cz/item/CS_URS_2025_01/162751117" TargetMode="External"/><Relationship Id="rId15" Type="http://schemas.openxmlformats.org/officeDocument/2006/relationships/hyperlink" Target="https://podminky.urs.cz/item/CS_URS_2025_01/962032112" TargetMode="External"/><Relationship Id="rId23" Type="http://schemas.openxmlformats.org/officeDocument/2006/relationships/hyperlink" Target="https://podminky.urs.cz/item/CS_URS_2025_01/961055111" TargetMode="External"/><Relationship Id="rId28" Type="http://schemas.openxmlformats.org/officeDocument/2006/relationships/hyperlink" Target="https://podminky.urs.cz/item/CS_URS_2025_01/997013151" TargetMode="External"/><Relationship Id="rId36" Type="http://schemas.openxmlformats.org/officeDocument/2006/relationships/hyperlink" Target="https://podminky.urs.cz/item/CS_URS_2025_01/997013814" TargetMode="External"/><Relationship Id="rId49" Type="http://schemas.openxmlformats.org/officeDocument/2006/relationships/hyperlink" Target="https://podminky.urs.cz/item/CS_URS_2025_01/713140835" TargetMode="External"/><Relationship Id="rId57" Type="http://schemas.openxmlformats.org/officeDocument/2006/relationships/hyperlink" Target="https://podminky.urs.cz/item/CS_URS_2025_01/725330820" TargetMode="External"/><Relationship Id="rId10" Type="http://schemas.openxmlformats.org/officeDocument/2006/relationships/hyperlink" Target="https://podminky.urs.cz/item/CS_URS_2025_01/411351011" TargetMode="External"/><Relationship Id="rId31" Type="http://schemas.openxmlformats.org/officeDocument/2006/relationships/hyperlink" Target="https://podminky.urs.cz/item/CS_URS_2025_01/997013847" TargetMode="External"/><Relationship Id="rId44" Type="http://schemas.openxmlformats.org/officeDocument/2006/relationships/hyperlink" Target="https://podminky.urs.cz/item/CS_URS_2025_01/711461803" TargetMode="External"/><Relationship Id="rId52" Type="http://schemas.openxmlformats.org/officeDocument/2006/relationships/hyperlink" Target="https://podminky.urs.cz/item/CS_URS_2025_01/725110814" TargetMode="External"/><Relationship Id="rId60" Type="http://schemas.openxmlformats.org/officeDocument/2006/relationships/hyperlink" Target="https://podminky.urs.cz/item/CS_URS_2025_01/762511827" TargetMode="External"/><Relationship Id="rId65" Type="http://schemas.openxmlformats.org/officeDocument/2006/relationships/hyperlink" Target="https://podminky.urs.cz/item/CS_URS_2025_01/766691914" TargetMode="External"/><Relationship Id="rId4" Type="http://schemas.openxmlformats.org/officeDocument/2006/relationships/hyperlink" Target="https://podminky.urs.cz/item/CS_URS_2025_01/132251101" TargetMode="External"/><Relationship Id="rId9" Type="http://schemas.openxmlformats.org/officeDocument/2006/relationships/hyperlink" Target="https://podminky.urs.cz/item/CS_URS_2025_01/174151101" TargetMode="External"/><Relationship Id="rId13" Type="http://schemas.openxmlformats.org/officeDocument/2006/relationships/hyperlink" Target="https://podminky.urs.cz/item/CS_URS_2025_01/411354312" TargetMode="External"/><Relationship Id="rId18" Type="http://schemas.openxmlformats.org/officeDocument/2006/relationships/hyperlink" Target="https://podminky.urs.cz/item/CS_URS_2025_01/963051110" TargetMode="External"/><Relationship Id="rId39" Type="http://schemas.openxmlformats.org/officeDocument/2006/relationships/hyperlink" Target="https://podminky.urs.cz/item/CS_URS_2025_01/997013863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98"/>
  <sheetViews>
    <sheetView showGridLines="0" workbookViewId="0"/>
  </sheetViews>
  <sheetFormatPr defaultRowHeight="11.2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>
      <c r="A1" s="15" t="s">
        <v>0</v>
      </c>
      <c r="AZ1" s="15" t="s">
        <v>1</v>
      </c>
      <c r="BA1" s="15" t="s">
        <v>2</v>
      </c>
      <c r="BB1" s="15" t="s">
        <v>3</v>
      </c>
      <c r="BT1" s="15" t="s">
        <v>4</v>
      </c>
      <c r="BU1" s="15" t="s">
        <v>4</v>
      </c>
      <c r="BV1" s="15" t="s">
        <v>5</v>
      </c>
    </row>
    <row r="2" spans="1:74" ht="36.950000000000003" customHeight="1">
      <c r="AR2" s="188"/>
      <c r="AS2" s="188"/>
      <c r="AT2" s="188"/>
      <c r="AU2" s="188"/>
      <c r="AV2" s="188"/>
      <c r="AW2" s="188"/>
      <c r="AX2" s="188"/>
      <c r="AY2" s="188"/>
      <c r="AZ2" s="188"/>
      <c r="BA2" s="188"/>
      <c r="BB2" s="188"/>
      <c r="BC2" s="188"/>
      <c r="BD2" s="188"/>
      <c r="BE2" s="188"/>
      <c r="BS2" s="16" t="s">
        <v>6</v>
      </c>
      <c r="BT2" s="16" t="s">
        <v>7</v>
      </c>
    </row>
    <row r="3" spans="1:74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  <c r="BS3" s="16" t="s">
        <v>6</v>
      </c>
      <c r="BT3" s="16" t="s">
        <v>8</v>
      </c>
    </row>
    <row r="4" spans="1:74" ht="24.95" customHeight="1">
      <c r="B4" s="19"/>
      <c r="D4" s="20" t="s">
        <v>9</v>
      </c>
      <c r="AR4" s="19"/>
      <c r="AS4" s="21" t="s">
        <v>10</v>
      </c>
      <c r="BE4" s="22" t="s">
        <v>11</v>
      </c>
      <c r="BS4" s="16" t="s">
        <v>12</v>
      </c>
    </row>
    <row r="5" spans="1:74" ht="12" customHeight="1">
      <c r="B5" s="19"/>
      <c r="D5" s="23" t="s">
        <v>13</v>
      </c>
      <c r="K5" s="218" t="s">
        <v>14</v>
      </c>
      <c r="L5" s="188"/>
      <c r="M5" s="188"/>
      <c r="N5" s="188"/>
      <c r="O5" s="188"/>
      <c r="P5" s="188"/>
      <c r="Q5" s="188"/>
      <c r="R5" s="188"/>
      <c r="S5" s="188"/>
      <c r="T5" s="188"/>
      <c r="U5" s="188"/>
      <c r="V5" s="188"/>
      <c r="W5" s="188"/>
      <c r="X5" s="188"/>
      <c r="Y5" s="188"/>
      <c r="Z5" s="188"/>
      <c r="AA5" s="188"/>
      <c r="AB5" s="188"/>
      <c r="AC5" s="188"/>
      <c r="AD5" s="188"/>
      <c r="AE5" s="188"/>
      <c r="AF5" s="188"/>
      <c r="AG5" s="188"/>
      <c r="AH5" s="188"/>
      <c r="AI5" s="188"/>
      <c r="AJ5" s="188"/>
      <c r="AR5" s="19"/>
      <c r="BE5" s="215" t="s">
        <v>15</v>
      </c>
      <c r="BS5" s="16" t="s">
        <v>6</v>
      </c>
    </row>
    <row r="6" spans="1:74" ht="36.950000000000003" customHeight="1">
      <c r="B6" s="19"/>
      <c r="D6" s="25" t="s">
        <v>16</v>
      </c>
      <c r="K6" s="219" t="s">
        <v>17</v>
      </c>
      <c r="L6" s="188"/>
      <c r="M6" s="188"/>
      <c r="N6" s="188"/>
      <c r="O6" s="188"/>
      <c r="P6" s="188"/>
      <c r="Q6" s="188"/>
      <c r="R6" s="188"/>
      <c r="S6" s="188"/>
      <c r="T6" s="188"/>
      <c r="U6" s="188"/>
      <c r="V6" s="188"/>
      <c r="W6" s="188"/>
      <c r="X6" s="188"/>
      <c r="Y6" s="188"/>
      <c r="Z6" s="188"/>
      <c r="AA6" s="188"/>
      <c r="AB6" s="188"/>
      <c r="AC6" s="188"/>
      <c r="AD6" s="188"/>
      <c r="AE6" s="188"/>
      <c r="AF6" s="188"/>
      <c r="AG6" s="188"/>
      <c r="AH6" s="188"/>
      <c r="AI6" s="188"/>
      <c r="AJ6" s="188"/>
      <c r="AR6" s="19"/>
      <c r="BE6" s="216"/>
      <c r="BS6" s="16" t="s">
        <v>6</v>
      </c>
    </row>
    <row r="7" spans="1:74" ht="12" customHeight="1">
      <c r="B7" s="19"/>
      <c r="D7" s="26" t="s">
        <v>18</v>
      </c>
      <c r="K7" s="24" t="s">
        <v>1</v>
      </c>
      <c r="AK7" s="26" t="s">
        <v>19</v>
      </c>
      <c r="AN7" s="24" t="s">
        <v>1</v>
      </c>
      <c r="AR7" s="19"/>
      <c r="BE7" s="216"/>
      <c r="BS7" s="16" t="s">
        <v>6</v>
      </c>
    </row>
    <row r="8" spans="1:74" ht="12" customHeight="1">
      <c r="B8" s="19"/>
      <c r="D8" s="26" t="s">
        <v>20</v>
      </c>
      <c r="K8" s="24" t="s">
        <v>21</v>
      </c>
      <c r="AK8" s="26" t="s">
        <v>22</v>
      </c>
      <c r="AN8" s="27" t="s">
        <v>23</v>
      </c>
      <c r="AR8" s="19"/>
      <c r="BE8" s="216"/>
      <c r="BS8" s="16" t="s">
        <v>6</v>
      </c>
    </row>
    <row r="9" spans="1:74" ht="14.45" customHeight="1">
      <c r="B9" s="19"/>
      <c r="AR9" s="19"/>
      <c r="BE9" s="216"/>
      <c r="BS9" s="16" t="s">
        <v>6</v>
      </c>
    </row>
    <row r="10" spans="1:74" ht="12" customHeight="1">
      <c r="B10" s="19"/>
      <c r="D10" s="26" t="s">
        <v>24</v>
      </c>
      <c r="AK10" s="26" t="s">
        <v>25</v>
      </c>
      <c r="AN10" s="24" t="s">
        <v>1</v>
      </c>
      <c r="AR10" s="19"/>
      <c r="BE10" s="216"/>
      <c r="BS10" s="16" t="s">
        <v>6</v>
      </c>
    </row>
    <row r="11" spans="1:74" ht="18.399999999999999" customHeight="1">
      <c r="B11" s="19"/>
      <c r="E11" s="24" t="s">
        <v>26</v>
      </c>
      <c r="AK11" s="26" t="s">
        <v>27</v>
      </c>
      <c r="AN11" s="24" t="s">
        <v>1</v>
      </c>
      <c r="AR11" s="19"/>
      <c r="BE11" s="216"/>
      <c r="BS11" s="16" t="s">
        <v>6</v>
      </c>
    </row>
    <row r="12" spans="1:74" ht="6.95" customHeight="1">
      <c r="B12" s="19"/>
      <c r="AR12" s="19"/>
      <c r="BE12" s="216"/>
      <c r="BS12" s="16" t="s">
        <v>6</v>
      </c>
    </row>
    <row r="13" spans="1:74" ht="12" customHeight="1">
      <c r="B13" s="19"/>
      <c r="D13" s="26" t="s">
        <v>28</v>
      </c>
      <c r="AK13" s="26" t="s">
        <v>25</v>
      </c>
      <c r="AN13" s="28" t="s">
        <v>29</v>
      </c>
      <c r="AR13" s="19"/>
      <c r="BE13" s="216"/>
      <c r="BS13" s="16" t="s">
        <v>6</v>
      </c>
    </row>
    <row r="14" spans="1:74" ht="12.75">
      <c r="B14" s="19"/>
      <c r="E14" s="220" t="s">
        <v>29</v>
      </c>
      <c r="F14" s="221"/>
      <c r="G14" s="221"/>
      <c r="H14" s="221"/>
      <c r="I14" s="221"/>
      <c r="J14" s="221"/>
      <c r="K14" s="221"/>
      <c r="L14" s="221"/>
      <c r="M14" s="221"/>
      <c r="N14" s="221"/>
      <c r="O14" s="221"/>
      <c r="P14" s="221"/>
      <c r="Q14" s="221"/>
      <c r="R14" s="221"/>
      <c r="S14" s="221"/>
      <c r="T14" s="221"/>
      <c r="U14" s="221"/>
      <c r="V14" s="221"/>
      <c r="W14" s="221"/>
      <c r="X14" s="221"/>
      <c r="Y14" s="221"/>
      <c r="Z14" s="221"/>
      <c r="AA14" s="221"/>
      <c r="AB14" s="221"/>
      <c r="AC14" s="221"/>
      <c r="AD14" s="221"/>
      <c r="AE14" s="221"/>
      <c r="AF14" s="221"/>
      <c r="AG14" s="221"/>
      <c r="AH14" s="221"/>
      <c r="AI14" s="221"/>
      <c r="AJ14" s="221"/>
      <c r="AK14" s="26" t="s">
        <v>27</v>
      </c>
      <c r="AN14" s="28" t="s">
        <v>29</v>
      </c>
      <c r="AR14" s="19"/>
      <c r="BE14" s="216"/>
      <c r="BS14" s="16" t="s">
        <v>6</v>
      </c>
    </row>
    <row r="15" spans="1:74" ht="6.95" customHeight="1">
      <c r="B15" s="19"/>
      <c r="AR15" s="19"/>
      <c r="BE15" s="216"/>
      <c r="BS15" s="16" t="s">
        <v>4</v>
      </c>
    </row>
    <row r="16" spans="1:74" ht="12" customHeight="1">
      <c r="B16" s="19"/>
      <c r="D16" s="26" t="s">
        <v>30</v>
      </c>
      <c r="AK16" s="26" t="s">
        <v>25</v>
      </c>
      <c r="AN16" s="24" t="s">
        <v>1</v>
      </c>
      <c r="AR16" s="19"/>
      <c r="BE16" s="216"/>
      <c r="BS16" s="16" t="s">
        <v>4</v>
      </c>
    </row>
    <row r="17" spans="2:71" ht="18.399999999999999" customHeight="1">
      <c r="B17" s="19"/>
      <c r="E17" s="24" t="s">
        <v>31</v>
      </c>
      <c r="AK17" s="26" t="s">
        <v>27</v>
      </c>
      <c r="AN17" s="24" t="s">
        <v>1</v>
      </c>
      <c r="AR17" s="19"/>
      <c r="BE17" s="216"/>
      <c r="BS17" s="16" t="s">
        <v>32</v>
      </c>
    </row>
    <row r="18" spans="2:71" ht="6.95" customHeight="1">
      <c r="B18" s="19"/>
      <c r="AR18" s="19"/>
      <c r="BE18" s="216"/>
      <c r="BS18" s="16" t="s">
        <v>6</v>
      </c>
    </row>
    <row r="19" spans="2:71" ht="12" customHeight="1">
      <c r="B19" s="19"/>
      <c r="D19" s="26" t="s">
        <v>33</v>
      </c>
      <c r="AK19" s="26" t="s">
        <v>25</v>
      </c>
      <c r="AN19" s="24" t="s">
        <v>1</v>
      </c>
      <c r="AR19" s="19"/>
      <c r="BE19" s="216"/>
      <c r="BS19" s="16" t="s">
        <v>6</v>
      </c>
    </row>
    <row r="20" spans="2:71" ht="18.399999999999999" customHeight="1">
      <c r="B20" s="19"/>
      <c r="E20" s="24" t="s">
        <v>26</v>
      </c>
      <c r="AK20" s="26" t="s">
        <v>27</v>
      </c>
      <c r="AN20" s="24" t="s">
        <v>1</v>
      </c>
      <c r="AR20" s="19"/>
      <c r="BE20" s="216"/>
      <c r="BS20" s="16" t="s">
        <v>32</v>
      </c>
    </row>
    <row r="21" spans="2:71" ht="6.95" customHeight="1">
      <c r="B21" s="19"/>
      <c r="AR21" s="19"/>
      <c r="BE21" s="216"/>
    </row>
    <row r="22" spans="2:71" ht="12" customHeight="1">
      <c r="B22" s="19"/>
      <c r="D22" s="26" t="s">
        <v>34</v>
      </c>
      <c r="AR22" s="19"/>
      <c r="BE22" s="216"/>
    </row>
    <row r="23" spans="2:71" ht="16.5" customHeight="1">
      <c r="B23" s="19"/>
      <c r="E23" s="222" t="s">
        <v>1</v>
      </c>
      <c r="F23" s="222"/>
      <c r="G23" s="222"/>
      <c r="H23" s="222"/>
      <c r="I23" s="222"/>
      <c r="J23" s="222"/>
      <c r="K23" s="222"/>
      <c r="L23" s="222"/>
      <c r="M23" s="222"/>
      <c r="N23" s="222"/>
      <c r="O23" s="222"/>
      <c r="P23" s="222"/>
      <c r="Q23" s="222"/>
      <c r="R23" s="222"/>
      <c r="S23" s="222"/>
      <c r="T23" s="222"/>
      <c r="U23" s="222"/>
      <c r="V23" s="222"/>
      <c r="W23" s="222"/>
      <c r="X23" s="222"/>
      <c r="Y23" s="222"/>
      <c r="Z23" s="222"/>
      <c r="AA23" s="222"/>
      <c r="AB23" s="222"/>
      <c r="AC23" s="222"/>
      <c r="AD23" s="222"/>
      <c r="AE23" s="222"/>
      <c r="AF23" s="222"/>
      <c r="AG23" s="222"/>
      <c r="AH23" s="222"/>
      <c r="AI23" s="222"/>
      <c r="AJ23" s="222"/>
      <c r="AK23" s="222"/>
      <c r="AL23" s="222"/>
      <c r="AM23" s="222"/>
      <c r="AN23" s="222"/>
      <c r="AR23" s="19"/>
      <c r="BE23" s="216"/>
    </row>
    <row r="24" spans="2:71" ht="6.95" customHeight="1">
      <c r="B24" s="19"/>
      <c r="AR24" s="19"/>
      <c r="BE24" s="216"/>
    </row>
    <row r="25" spans="2:71" ht="6.95" customHeight="1">
      <c r="B25" s="19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R25" s="19"/>
      <c r="BE25" s="216"/>
    </row>
    <row r="26" spans="2:71" s="1" customFormat="1" ht="25.9" customHeight="1">
      <c r="B26" s="31"/>
      <c r="D26" s="32" t="s">
        <v>35</v>
      </c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223">
        <f>ROUND(AG94,2)</f>
        <v>0</v>
      </c>
      <c r="AL26" s="224"/>
      <c r="AM26" s="224"/>
      <c r="AN26" s="224"/>
      <c r="AO26" s="224"/>
      <c r="AR26" s="31"/>
      <c r="BE26" s="216"/>
    </row>
    <row r="27" spans="2:71" s="1" customFormat="1" ht="6.95" customHeight="1">
      <c r="B27" s="31"/>
      <c r="AR27" s="31"/>
      <c r="BE27" s="216"/>
    </row>
    <row r="28" spans="2:71" s="1" customFormat="1" ht="12.75">
      <c r="B28" s="31"/>
      <c r="L28" s="225" t="s">
        <v>36</v>
      </c>
      <c r="M28" s="225"/>
      <c r="N28" s="225"/>
      <c r="O28" s="225"/>
      <c r="P28" s="225"/>
      <c r="W28" s="225" t="s">
        <v>37</v>
      </c>
      <c r="X28" s="225"/>
      <c r="Y28" s="225"/>
      <c r="Z28" s="225"/>
      <c r="AA28" s="225"/>
      <c r="AB28" s="225"/>
      <c r="AC28" s="225"/>
      <c r="AD28" s="225"/>
      <c r="AE28" s="225"/>
      <c r="AK28" s="225" t="s">
        <v>38</v>
      </c>
      <c r="AL28" s="225"/>
      <c r="AM28" s="225"/>
      <c r="AN28" s="225"/>
      <c r="AO28" s="225"/>
      <c r="AR28" s="31"/>
      <c r="BE28" s="216"/>
    </row>
    <row r="29" spans="2:71" s="2" customFormat="1" ht="14.45" customHeight="1">
      <c r="B29" s="35"/>
      <c r="D29" s="26" t="s">
        <v>39</v>
      </c>
      <c r="F29" s="26" t="s">
        <v>40</v>
      </c>
      <c r="L29" s="210">
        <v>0.21</v>
      </c>
      <c r="M29" s="209"/>
      <c r="N29" s="209"/>
      <c r="O29" s="209"/>
      <c r="P29" s="209"/>
      <c r="W29" s="208">
        <f>ROUND(AZ94, 2)</f>
        <v>0</v>
      </c>
      <c r="X29" s="209"/>
      <c r="Y29" s="209"/>
      <c r="Z29" s="209"/>
      <c r="AA29" s="209"/>
      <c r="AB29" s="209"/>
      <c r="AC29" s="209"/>
      <c r="AD29" s="209"/>
      <c r="AE29" s="209"/>
      <c r="AK29" s="208">
        <f>ROUND(AV94, 2)</f>
        <v>0</v>
      </c>
      <c r="AL29" s="209"/>
      <c r="AM29" s="209"/>
      <c r="AN29" s="209"/>
      <c r="AO29" s="209"/>
      <c r="AR29" s="35"/>
      <c r="BE29" s="217"/>
    </row>
    <row r="30" spans="2:71" s="2" customFormat="1" ht="14.45" customHeight="1">
      <c r="B30" s="35"/>
      <c r="F30" s="26" t="s">
        <v>41</v>
      </c>
      <c r="L30" s="210">
        <v>0.12</v>
      </c>
      <c r="M30" s="209"/>
      <c r="N30" s="209"/>
      <c r="O30" s="209"/>
      <c r="P30" s="209"/>
      <c r="W30" s="208">
        <f>ROUND(BA94, 2)</f>
        <v>0</v>
      </c>
      <c r="X30" s="209"/>
      <c r="Y30" s="209"/>
      <c r="Z30" s="209"/>
      <c r="AA30" s="209"/>
      <c r="AB30" s="209"/>
      <c r="AC30" s="209"/>
      <c r="AD30" s="209"/>
      <c r="AE30" s="209"/>
      <c r="AK30" s="208">
        <f>ROUND(AW94, 2)</f>
        <v>0</v>
      </c>
      <c r="AL30" s="209"/>
      <c r="AM30" s="209"/>
      <c r="AN30" s="209"/>
      <c r="AO30" s="209"/>
      <c r="AR30" s="35"/>
      <c r="BE30" s="217"/>
    </row>
    <row r="31" spans="2:71" s="2" customFormat="1" ht="14.45" hidden="1" customHeight="1">
      <c r="B31" s="35"/>
      <c r="F31" s="26" t="s">
        <v>42</v>
      </c>
      <c r="L31" s="210">
        <v>0.21</v>
      </c>
      <c r="M31" s="209"/>
      <c r="N31" s="209"/>
      <c r="O31" s="209"/>
      <c r="P31" s="209"/>
      <c r="W31" s="208">
        <f>ROUND(BB94, 2)</f>
        <v>0</v>
      </c>
      <c r="X31" s="209"/>
      <c r="Y31" s="209"/>
      <c r="Z31" s="209"/>
      <c r="AA31" s="209"/>
      <c r="AB31" s="209"/>
      <c r="AC31" s="209"/>
      <c r="AD31" s="209"/>
      <c r="AE31" s="209"/>
      <c r="AK31" s="208">
        <v>0</v>
      </c>
      <c r="AL31" s="209"/>
      <c r="AM31" s="209"/>
      <c r="AN31" s="209"/>
      <c r="AO31" s="209"/>
      <c r="AR31" s="35"/>
      <c r="BE31" s="217"/>
    </row>
    <row r="32" spans="2:71" s="2" customFormat="1" ht="14.45" hidden="1" customHeight="1">
      <c r="B32" s="35"/>
      <c r="F32" s="26" t="s">
        <v>43</v>
      </c>
      <c r="L32" s="210">
        <v>0.12</v>
      </c>
      <c r="M32" s="209"/>
      <c r="N32" s="209"/>
      <c r="O32" s="209"/>
      <c r="P32" s="209"/>
      <c r="W32" s="208">
        <f>ROUND(BC94, 2)</f>
        <v>0</v>
      </c>
      <c r="X32" s="209"/>
      <c r="Y32" s="209"/>
      <c r="Z32" s="209"/>
      <c r="AA32" s="209"/>
      <c r="AB32" s="209"/>
      <c r="AC32" s="209"/>
      <c r="AD32" s="209"/>
      <c r="AE32" s="209"/>
      <c r="AK32" s="208">
        <v>0</v>
      </c>
      <c r="AL32" s="209"/>
      <c r="AM32" s="209"/>
      <c r="AN32" s="209"/>
      <c r="AO32" s="209"/>
      <c r="AR32" s="35"/>
      <c r="BE32" s="217"/>
    </row>
    <row r="33" spans="2:57" s="2" customFormat="1" ht="14.45" hidden="1" customHeight="1">
      <c r="B33" s="35"/>
      <c r="F33" s="26" t="s">
        <v>44</v>
      </c>
      <c r="L33" s="210">
        <v>0</v>
      </c>
      <c r="M33" s="209"/>
      <c r="N33" s="209"/>
      <c r="O33" s="209"/>
      <c r="P33" s="209"/>
      <c r="W33" s="208">
        <f>ROUND(BD94, 2)</f>
        <v>0</v>
      </c>
      <c r="X33" s="209"/>
      <c r="Y33" s="209"/>
      <c r="Z33" s="209"/>
      <c r="AA33" s="209"/>
      <c r="AB33" s="209"/>
      <c r="AC33" s="209"/>
      <c r="AD33" s="209"/>
      <c r="AE33" s="209"/>
      <c r="AK33" s="208">
        <v>0</v>
      </c>
      <c r="AL33" s="209"/>
      <c r="AM33" s="209"/>
      <c r="AN33" s="209"/>
      <c r="AO33" s="209"/>
      <c r="AR33" s="35"/>
      <c r="BE33" s="217"/>
    </row>
    <row r="34" spans="2:57" s="1" customFormat="1" ht="6.95" customHeight="1">
      <c r="B34" s="31"/>
      <c r="AR34" s="31"/>
      <c r="BE34" s="216"/>
    </row>
    <row r="35" spans="2:57" s="1" customFormat="1" ht="25.9" customHeight="1">
      <c r="B35" s="31"/>
      <c r="C35" s="36"/>
      <c r="D35" s="37" t="s">
        <v>45</v>
      </c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9" t="s">
        <v>46</v>
      </c>
      <c r="U35" s="38"/>
      <c r="V35" s="38"/>
      <c r="W35" s="38"/>
      <c r="X35" s="211" t="s">
        <v>47</v>
      </c>
      <c r="Y35" s="212"/>
      <c r="Z35" s="212"/>
      <c r="AA35" s="212"/>
      <c r="AB35" s="212"/>
      <c r="AC35" s="38"/>
      <c r="AD35" s="38"/>
      <c r="AE35" s="38"/>
      <c r="AF35" s="38"/>
      <c r="AG35" s="38"/>
      <c r="AH35" s="38"/>
      <c r="AI35" s="38"/>
      <c r="AJ35" s="38"/>
      <c r="AK35" s="213">
        <f>SUM(AK26:AK33)</f>
        <v>0</v>
      </c>
      <c r="AL35" s="212"/>
      <c r="AM35" s="212"/>
      <c r="AN35" s="212"/>
      <c r="AO35" s="214"/>
      <c r="AP35" s="36"/>
      <c r="AQ35" s="36"/>
      <c r="AR35" s="31"/>
    </row>
    <row r="36" spans="2:57" s="1" customFormat="1" ht="6.95" customHeight="1">
      <c r="B36" s="31"/>
      <c r="AR36" s="31"/>
    </row>
    <row r="37" spans="2:57" s="1" customFormat="1" ht="14.45" customHeight="1">
      <c r="B37" s="31"/>
      <c r="AR37" s="31"/>
    </row>
    <row r="38" spans="2:57" ht="14.45" customHeight="1">
      <c r="B38" s="19"/>
      <c r="AR38" s="19"/>
    </row>
    <row r="39" spans="2:57" ht="14.45" customHeight="1">
      <c r="B39" s="19"/>
      <c r="AR39" s="19"/>
    </row>
    <row r="40" spans="2:57" ht="14.45" customHeight="1">
      <c r="B40" s="19"/>
      <c r="AR40" s="19"/>
    </row>
    <row r="41" spans="2:57" ht="14.45" customHeight="1">
      <c r="B41" s="19"/>
      <c r="AR41" s="19"/>
    </row>
    <row r="42" spans="2:57" ht="14.45" customHeight="1">
      <c r="B42" s="19"/>
      <c r="AR42" s="19"/>
    </row>
    <row r="43" spans="2:57" ht="14.45" customHeight="1">
      <c r="B43" s="19"/>
      <c r="AR43" s="19"/>
    </row>
    <row r="44" spans="2:57" ht="14.45" customHeight="1">
      <c r="B44" s="19"/>
      <c r="AR44" s="19"/>
    </row>
    <row r="45" spans="2:57" ht="14.45" customHeight="1">
      <c r="B45" s="19"/>
      <c r="AR45" s="19"/>
    </row>
    <row r="46" spans="2:57" ht="14.45" customHeight="1">
      <c r="B46" s="19"/>
      <c r="AR46" s="19"/>
    </row>
    <row r="47" spans="2:57" ht="14.45" customHeight="1">
      <c r="B47" s="19"/>
      <c r="AR47" s="19"/>
    </row>
    <row r="48" spans="2:57" ht="14.45" customHeight="1">
      <c r="B48" s="19"/>
      <c r="AR48" s="19"/>
    </row>
    <row r="49" spans="2:44" s="1" customFormat="1" ht="14.45" customHeight="1">
      <c r="B49" s="31"/>
      <c r="D49" s="40" t="s">
        <v>48</v>
      </c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0" t="s">
        <v>49</v>
      </c>
      <c r="AI49" s="41"/>
      <c r="AJ49" s="41"/>
      <c r="AK49" s="41"/>
      <c r="AL49" s="41"/>
      <c r="AM49" s="41"/>
      <c r="AN49" s="41"/>
      <c r="AO49" s="41"/>
      <c r="AR49" s="31"/>
    </row>
    <row r="50" spans="2:44">
      <c r="B50" s="19"/>
      <c r="AR50" s="19"/>
    </row>
    <row r="51" spans="2:44">
      <c r="B51" s="19"/>
      <c r="AR51" s="19"/>
    </row>
    <row r="52" spans="2:44">
      <c r="B52" s="19"/>
      <c r="AR52" s="19"/>
    </row>
    <row r="53" spans="2:44">
      <c r="B53" s="19"/>
      <c r="AR53" s="19"/>
    </row>
    <row r="54" spans="2:44">
      <c r="B54" s="19"/>
      <c r="AR54" s="19"/>
    </row>
    <row r="55" spans="2:44">
      <c r="B55" s="19"/>
      <c r="AR55" s="19"/>
    </row>
    <row r="56" spans="2:44">
      <c r="B56" s="19"/>
      <c r="AR56" s="19"/>
    </row>
    <row r="57" spans="2:44">
      <c r="B57" s="19"/>
      <c r="AR57" s="19"/>
    </row>
    <row r="58" spans="2:44">
      <c r="B58" s="19"/>
      <c r="AR58" s="19"/>
    </row>
    <row r="59" spans="2:44">
      <c r="B59" s="19"/>
      <c r="AR59" s="19"/>
    </row>
    <row r="60" spans="2:44" s="1" customFormat="1" ht="12.75">
      <c r="B60" s="31"/>
      <c r="D60" s="42" t="s">
        <v>50</v>
      </c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42" t="s">
        <v>51</v>
      </c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42" t="s">
        <v>50</v>
      </c>
      <c r="AI60" s="33"/>
      <c r="AJ60" s="33"/>
      <c r="AK60" s="33"/>
      <c r="AL60" s="33"/>
      <c r="AM60" s="42" t="s">
        <v>51</v>
      </c>
      <c r="AN60" s="33"/>
      <c r="AO60" s="33"/>
      <c r="AR60" s="31"/>
    </row>
    <row r="61" spans="2:44">
      <c r="B61" s="19"/>
      <c r="AR61" s="19"/>
    </row>
    <row r="62" spans="2:44">
      <c r="B62" s="19"/>
      <c r="AR62" s="19"/>
    </row>
    <row r="63" spans="2:44">
      <c r="B63" s="19"/>
      <c r="AR63" s="19"/>
    </row>
    <row r="64" spans="2:44" s="1" customFormat="1" ht="12.75">
      <c r="B64" s="31"/>
      <c r="D64" s="40" t="s">
        <v>52</v>
      </c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40" t="s">
        <v>53</v>
      </c>
      <c r="AI64" s="41"/>
      <c r="AJ64" s="41"/>
      <c r="AK64" s="41"/>
      <c r="AL64" s="41"/>
      <c r="AM64" s="41"/>
      <c r="AN64" s="41"/>
      <c r="AO64" s="41"/>
      <c r="AR64" s="31"/>
    </row>
    <row r="65" spans="2:44">
      <c r="B65" s="19"/>
      <c r="AR65" s="19"/>
    </row>
    <row r="66" spans="2:44">
      <c r="B66" s="19"/>
      <c r="AR66" s="19"/>
    </row>
    <row r="67" spans="2:44">
      <c r="B67" s="19"/>
      <c r="AR67" s="19"/>
    </row>
    <row r="68" spans="2:44">
      <c r="B68" s="19"/>
      <c r="AR68" s="19"/>
    </row>
    <row r="69" spans="2:44">
      <c r="B69" s="19"/>
      <c r="AR69" s="19"/>
    </row>
    <row r="70" spans="2:44">
      <c r="B70" s="19"/>
      <c r="AR70" s="19"/>
    </row>
    <row r="71" spans="2:44">
      <c r="B71" s="19"/>
      <c r="AR71" s="19"/>
    </row>
    <row r="72" spans="2:44">
      <c r="B72" s="19"/>
      <c r="AR72" s="19"/>
    </row>
    <row r="73" spans="2:44">
      <c r="B73" s="19"/>
      <c r="AR73" s="19"/>
    </row>
    <row r="74" spans="2:44">
      <c r="B74" s="19"/>
      <c r="AR74" s="19"/>
    </row>
    <row r="75" spans="2:44" s="1" customFormat="1" ht="12.75">
      <c r="B75" s="31"/>
      <c r="D75" s="42" t="s">
        <v>50</v>
      </c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42" t="s">
        <v>51</v>
      </c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42" t="s">
        <v>50</v>
      </c>
      <c r="AI75" s="33"/>
      <c r="AJ75" s="33"/>
      <c r="AK75" s="33"/>
      <c r="AL75" s="33"/>
      <c r="AM75" s="42" t="s">
        <v>51</v>
      </c>
      <c r="AN75" s="33"/>
      <c r="AO75" s="33"/>
      <c r="AR75" s="31"/>
    </row>
    <row r="76" spans="2:44" s="1" customFormat="1">
      <c r="B76" s="31"/>
      <c r="AR76" s="31"/>
    </row>
    <row r="77" spans="2:44" s="1" customFormat="1" ht="6.9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44"/>
      <c r="AH77" s="44"/>
      <c r="AI77" s="44"/>
      <c r="AJ77" s="44"/>
      <c r="AK77" s="44"/>
      <c r="AL77" s="44"/>
      <c r="AM77" s="44"/>
      <c r="AN77" s="44"/>
      <c r="AO77" s="44"/>
      <c r="AP77" s="44"/>
      <c r="AQ77" s="44"/>
      <c r="AR77" s="31"/>
    </row>
    <row r="81" spans="1:91" s="1" customFormat="1" ht="6.95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46"/>
      <c r="O81" s="46"/>
      <c r="P81" s="46"/>
      <c r="Q81" s="46"/>
      <c r="R81" s="46"/>
      <c r="S81" s="46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46"/>
      <c r="AE81" s="46"/>
      <c r="AF81" s="46"/>
      <c r="AG81" s="46"/>
      <c r="AH81" s="46"/>
      <c r="AI81" s="46"/>
      <c r="AJ81" s="46"/>
      <c r="AK81" s="46"/>
      <c r="AL81" s="46"/>
      <c r="AM81" s="46"/>
      <c r="AN81" s="46"/>
      <c r="AO81" s="46"/>
      <c r="AP81" s="46"/>
      <c r="AQ81" s="46"/>
      <c r="AR81" s="31"/>
    </row>
    <row r="82" spans="1:91" s="1" customFormat="1" ht="24.95" customHeight="1">
      <c r="B82" s="31"/>
      <c r="C82" s="20" t="s">
        <v>54</v>
      </c>
      <c r="AR82" s="31"/>
    </row>
    <row r="83" spans="1:91" s="1" customFormat="1" ht="6.95" customHeight="1">
      <c r="B83" s="31"/>
      <c r="AR83" s="31"/>
    </row>
    <row r="84" spans="1:91" s="3" customFormat="1" ht="12" customHeight="1">
      <c r="B84" s="47"/>
      <c r="C84" s="26" t="s">
        <v>13</v>
      </c>
      <c r="L84" s="3" t="str">
        <f>K5</f>
        <v>5262</v>
      </c>
      <c r="AR84" s="47"/>
    </row>
    <row r="85" spans="1:91" s="4" customFormat="1" ht="36.950000000000003" customHeight="1">
      <c r="B85" s="48"/>
      <c r="C85" s="49" t="s">
        <v>16</v>
      </c>
      <c r="L85" s="199" t="str">
        <f>K6</f>
        <v>ZŠ Dědina DBP 20.02.2025</v>
      </c>
      <c r="M85" s="200"/>
      <c r="N85" s="200"/>
      <c r="O85" s="200"/>
      <c r="P85" s="200"/>
      <c r="Q85" s="200"/>
      <c r="R85" s="200"/>
      <c r="S85" s="200"/>
      <c r="T85" s="200"/>
      <c r="U85" s="200"/>
      <c r="V85" s="200"/>
      <c r="W85" s="200"/>
      <c r="X85" s="200"/>
      <c r="Y85" s="200"/>
      <c r="Z85" s="200"/>
      <c r="AA85" s="200"/>
      <c r="AB85" s="200"/>
      <c r="AC85" s="200"/>
      <c r="AD85" s="200"/>
      <c r="AE85" s="200"/>
      <c r="AF85" s="200"/>
      <c r="AG85" s="200"/>
      <c r="AH85" s="200"/>
      <c r="AI85" s="200"/>
      <c r="AJ85" s="200"/>
      <c r="AR85" s="48"/>
    </row>
    <row r="86" spans="1:91" s="1" customFormat="1" ht="6.95" customHeight="1">
      <c r="B86" s="31"/>
      <c r="AR86" s="31"/>
    </row>
    <row r="87" spans="1:91" s="1" customFormat="1" ht="12" customHeight="1">
      <c r="B87" s="31"/>
      <c r="C87" s="26" t="s">
        <v>20</v>
      </c>
      <c r="L87" s="50" t="str">
        <f>IF(K8="","",K8)</f>
        <v>Žukovského 580, Praha 6</v>
      </c>
      <c r="AI87" s="26" t="s">
        <v>22</v>
      </c>
      <c r="AM87" s="201" t="str">
        <f>IF(AN8= "","",AN8)</f>
        <v>19. 2. 2025</v>
      </c>
      <c r="AN87" s="201"/>
      <c r="AR87" s="31"/>
    </row>
    <row r="88" spans="1:91" s="1" customFormat="1" ht="6.95" customHeight="1">
      <c r="B88" s="31"/>
      <c r="AR88" s="31"/>
    </row>
    <row r="89" spans="1:91" s="1" customFormat="1" ht="15.2" customHeight="1">
      <c r="B89" s="31"/>
      <c r="C89" s="26" t="s">
        <v>24</v>
      </c>
      <c r="L89" s="3" t="str">
        <f>IF(E11= "","",E11)</f>
        <v xml:space="preserve"> </v>
      </c>
      <c r="AI89" s="26" t="s">
        <v>30</v>
      </c>
      <c r="AM89" s="202" t="str">
        <f>IF(E17="","",E17)</f>
        <v>Digitronic CZ s.r.o.</v>
      </c>
      <c r="AN89" s="203"/>
      <c r="AO89" s="203"/>
      <c r="AP89" s="203"/>
      <c r="AR89" s="31"/>
      <c r="AS89" s="204" t="s">
        <v>55</v>
      </c>
      <c r="AT89" s="205"/>
      <c r="AU89" s="52"/>
      <c r="AV89" s="52"/>
      <c r="AW89" s="52"/>
      <c r="AX89" s="52"/>
      <c r="AY89" s="52"/>
      <c r="AZ89" s="52"/>
      <c r="BA89" s="52"/>
      <c r="BB89" s="52"/>
      <c r="BC89" s="52"/>
      <c r="BD89" s="53"/>
    </row>
    <row r="90" spans="1:91" s="1" customFormat="1" ht="15.2" customHeight="1">
      <c r="B90" s="31"/>
      <c r="C90" s="26" t="s">
        <v>28</v>
      </c>
      <c r="L90" s="3" t="str">
        <f>IF(E14= "Vyplň údaj","",E14)</f>
        <v/>
      </c>
      <c r="AI90" s="26" t="s">
        <v>33</v>
      </c>
      <c r="AM90" s="202" t="str">
        <f>IF(E20="","",E20)</f>
        <v xml:space="preserve"> </v>
      </c>
      <c r="AN90" s="203"/>
      <c r="AO90" s="203"/>
      <c r="AP90" s="203"/>
      <c r="AR90" s="31"/>
      <c r="AS90" s="206"/>
      <c r="AT90" s="207"/>
      <c r="BD90" s="55"/>
    </row>
    <row r="91" spans="1:91" s="1" customFormat="1" ht="10.9" customHeight="1">
      <c r="B91" s="31"/>
      <c r="AR91" s="31"/>
      <c r="AS91" s="206"/>
      <c r="AT91" s="207"/>
      <c r="BD91" s="55"/>
    </row>
    <row r="92" spans="1:91" s="1" customFormat="1" ht="29.25" customHeight="1">
      <c r="B92" s="31"/>
      <c r="C92" s="194" t="s">
        <v>56</v>
      </c>
      <c r="D92" s="195"/>
      <c r="E92" s="195"/>
      <c r="F92" s="195"/>
      <c r="G92" s="195"/>
      <c r="H92" s="56"/>
      <c r="I92" s="196" t="s">
        <v>57</v>
      </c>
      <c r="J92" s="195"/>
      <c r="K92" s="195"/>
      <c r="L92" s="195"/>
      <c r="M92" s="195"/>
      <c r="N92" s="195"/>
      <c r="O92" s="195"/>
      <c r="P92" s="195"/>
      <c r="Q92" s="195"/>
      <c r="R92" s="195"/>
      <c r="S92" s="195"/>
      <c r="T92" s="195"/>
      <c r="U92" s="195"/>
      <c r="V92" s="195"/>
      <c r="W92" s="195"/>
      <c r="X92" s="195"/>
      <c r="Y92" s="195"/>
      <c r="Z92" s="195"/>
      <c r="AA92" s="195"/>
      <c r="AB92" s="195"/>
      <c r="AC92" s="195"/>
      <c r="AD92" s="195"/>
      <c r="AE92" s="195"/>
      <c r="AF92" s="195"/>
      <c r="AG92" s="197" t="s">
        <v>58</v>
      </c>
      <c r="AH92" s="195"/>
      <c r="AI92" s="195"/>
      <c r="AJ92" s="195"/>
      <c r="AK92" s="195"/>
      <c r="AL92" s="195"/>
      <c r="AM92" s="195"/>
      <c r="AN92" s="196" t="s">
        <v>59</v>
      </c>
      <c r="AO92" s="195"/>
      <c r="AP92" s="198"/>
      <c r="AQ92" s="57" t="s">
        <v>60</v>
      </c>
      <c r="AR92" s="31"/>
      <c r="AS92" s="58" t="s">
        <v>61</v>
      </c>
      <c r="AT92" s="59" t="s">
        <v>62</v>
      </c>
      <c r="AU92" s="59" t="s">
        <v>63</v>
      </c>
      <c r="AV92" s="59" t="s">
        <v>64</v>
      </c>
      <c r="AW92" s="59" t="s">
        <v>65</v>
      </c>
      <c r="AX92" s="59" t="s">
        <v>66</v>
      </c>
      <c r="AY92" s="59" t="s">
        <v>67</v>
      </c>
      <c r="AZ92" s="59" t="s">
        <v>68</v>
      </c>
      <c r="BA92" s="59" t="s">
        <v>69</v>
      </c>
      <c r="BB92" s="59" t="s">
        <v>70</v>
      </c>
      <c r="BC92" s="59" t="s">
        <v>71</v>
      </c>
      <c r="BD92" s="60" t="s">
        <v>72</v>
      </c>
    </row>
    <row r="93" spans="1:91" s="1" customFormat="1" ht="10.9" customHeight="1">
      <c r="B93" s="31"/>
      <c r="AR93" s="31"/>
      <c r="AS93" s="61"/>
      <c r="AT93" s="52"/>
      <c r="AU93" s="52"/>
      <c r="AV93" s="52"/>
      <c r="AW93" s="52"/>
      <c r="AX93" s="52"/>
      <c r="AY93" s="52"/>
      <c r="AZ93" s="52"/>
      <c r="BA93" s="52"/>
      <c r="BB93" s="52"/>
      <c r="BC93" s="52"/>
      <c r="BD93" s="53"/>
    </row>
    <row r="94" spans="1:91" s="5" customFormat="1" ht="32.450000000000003" customHeight="1">
      <c r="B94" s="62"/>
      <c r="C94" s="63" t="s">
        <v>73</v>
      </c>
      <c r="D94" s="64"/>
      <c r="E94" s="64"/>
      <c r="F94" s="64"/>
      <c r="G94" s="64"/>
      <c r="H94" s="64"/>
      <c r="I94" s="64"/>
      <c r="J94" s="64"/>
      <c r="K94" s="64"/>
      <c r="L94" s="64"/>
      <c r="M94" s="64"/>
      <c r="N94" s="64"/>
      <c r="O94" s="64"/>
      <c r="P94" s="64"/>
      <c r="Q94" s="64"/>
      <c r="R94" s="64"/>
      <c r="S94" s="64"/>
      <c r="T94" s="64"/>
      <c r="U94" s="64"/>
      <c r="V94" s="64"/>
      <c r="W94" s="64"/>
      <c r="X94" s="64"/>
      <c r="Y94" s="64"/>
      <c r="Z94" s="64"/>
      <c r="AA94" s="64"/>
      <c r="AB94" s="64"/>
      <c r="AC94" s="64"/>
      <c r="AD94" s="64"/>
      <c r="AE94" s="64"/>
      <c r="AF94" s="64"/>
      <c r="AG94" s="192">
        <f>ROUND(SUM(AG95:AG96),2)</f>
        <v>0</v>
      </c>
      <c r="AH94" s="192"/>
      <c r="AI94" s="192"/>
      <c r="AJ94" s="192"/>
      <c r="AK94" s="192"/>
      <c r="AL94" s="192"/>
      <c r="AM94" s="192"/>
      <c r="AN94" s="193">
        <f>SUM(AG94,AT94)</f>
        <v>0</v>
      </c>
      <c r="AO94" s="193"/>
      <c r="AP94" s="193"/>
      <c r="AQ94" s="66" t="s">
        <v>1</v>
      </c>
      <c r="AR94" s="62"/>
      <c r="AS94" s="67">
        <f>ROUND(SUM(AS95:AS96),2)</f>
        <v>0</v>
      </c>
      <c r="AT94" s="68">
        <f>ROUND(SUM(AV94:AW94),2)</f>
        <v>0</v>
      </c>
      <c r="AU94" s="69">
        <f>ROUND(SUM(AU95:AU96),5)</f>
        <v>0</v>
      </c>
      <c r="AV94" s="68">
        <f>ROUND(AZ94*L29,2)</f>
        <v>0</v>
      </c>
      <c r="AW94" s="68">
        <f>ROUND(BA94*L30,2)</f>
        <v>0</v>
      </c>
      <c r="AX94" s="68">
        <f>ROUND(BB94*L29,2)</f>
        <v>0</v>
      </c>
      <c r="AY94" s="68">
        <f>ROUND(BC94*L30,2)</f>
        <v>0</v>
      </c>
      <c r="AZ94" s="68">
        <f>ROUND(SUM(AZ95:AZ96),2)</f>
        <v>0</v>
      </c>
      <c r="BA94" s="68">
        <f>ROUND(SUM(BA95:BA96),2)</f>
        <v>0</v>
      </c>
      <c r="BB94" s="68">
        <f>ROUND(SUM(BB95:BB96),2)</f>
        <v>0</v>
      </c>
      <c r="BC94" s="68">
        <f>ROUND(SUM(BC95:BC96),2)</f>
        <v>0</v>
      </c>
      <c r="BD94" s="70">
        <f>ROUND(SUM(BD95:BD96),2)</f>
        <v>0</v>
      </c>
      <c r="BS94" s="71" t="s">
        <v>74</v>
      </c>
      <c r="BT94" s="71" t="s">
        <v>75</v>
      </c>
      <c r="BU94" s="72" t="s">
        <v>76</v>
      </c>
      <c r="BV94" s="71" t="s">
        <v>77</v>
      </c>
      <c r="BW94" s="71" t="s">
        <v>5</v>
      </c>
      <c r="BX94" s="71" t="s">
        <v>78</v>
      </c>
      <c r="CL94" s="71" t="s">
        <v>1</v>
      </c>
    </row>
    <row r="95" spans="1:91" s="6" customFormat="1" ht="16.5" customHeight="1">
      <c r="A95" s="73" t="s">
        <v>79</v>
      </c>
      <c r="B95" s="74"/>
      <c r="C95" s="75"/>
      <c r="D95" s="191" t="s">
        <v>80</v>
      </c>
      <c r="E95" s="191"/>
      <c r="F95" s="191"/>
      <c r="G95" s="191"/>
      <c r="H95" s="191"/>
      <c r="I95" s="76"/>
      <c r="J95" s="191" t="s">
        <v>81</v>
      </c>
      <c r="K95" s="191"/>
      <c r="L95" s="191"/>
      <c r="M95" s="191"/>
      <c r="N95" s="191"/>
      <c r="O95" s="191"/>
      <c r="P95" s="191"/>
      <c r="Q95" s="191"/>
      <c r="R95" s="191"/>
      <c r="S95" s="191"/>
      <c r="T95" s="191"/>
      <c r="U95" s="191"/>
      <c r="V95" s="191"/>
      <c r="W95" s="191"/>
      <c r="X95" s="191"/>
      <c r="Y95" s="191"/>
      <c r="Z95" s="191"/>
      <c r="AA95" s="191"/>
      <c r="AB95" s="191"/>
      <c r="AC95" s="191"/>
      <c r="AD95" s="191"/>
      <c r="AE95" s="191"/>
      <c r="AF95" s="191"/>
      <c r="AG95" s="189">
        <f>'D.1.1 - Architektonicko-s...'!J30</f>
        <v>0</v>
      </c>
      <c r="AH95" s="190"/>
      <c r="AI95" s="190"/>
      <c r="AJ95" s="190"/>
      <c r="AK95" s="190"/>
      <c r="AL95" s="190"/>
      <c r="AM95" s="190"/>
      <c r="AN95" s="189">
        <f>SUM(AG95,AT95)</f>
        <v>0</v>
      </c>
      <c r="AO95" s="190"/>
      <c r="AP95" s="190"/>
      <c r="AQ95" s="77" t="s">
        <v>82</v>
      </c>
      <c r="AR95" s="74"/>
      <c r="AS95" s="78">
        <v>0</v>
      </c>
      <c r="AT95" s="79">
        <f>ROUND(SUM(AV95:AW95),2)</f>
        <v>0</v>
      </c>
      <c r="AU95" s="80">
        <f>'D.1.1 - Architektonicko-s...'!P140</f>
        <v>0</v>
      </c>
      <c r="AV95" s="79">
        <f>'D.1.1 - Architektonicko-s...'!J33</f>
        <v>0</v>
      </c>
      <c r="AW95" s="79">
        <f>'D.1.1 - Architektonicko-s...'!J34</f>
        <v>0</v>
      </c>
      <c r="AX95" s="79">
        <f>'D.1.1 - Architektonicko-s...'!J35</f>
        <v>0</v>
      </c>
      <c r="AY95" s="79">
        <f>'D.1.1 - Architektonicko-s...'!J36</f>
        <v>0</v>
      </c>
      <c r="AZ95" s="79">
        <f>'D.1.1 - Architektonicko-s...'!F33</f>
        <v>0</v>
      </c>
      <c r="BA95" s="79">
        <f>'D.1.1 - Architektonicko-s...'!F34</f>
        <v>0</v>
      </c>
      <c r="BB95" s="79">
        <f>'D.1.1 - Architektonicko-s...'!F35</f>
        <v>0</v>
      </c>
      <c r="BC95" s="79">
        <f>'D.1.1 - Architektonicko-s...'!F36</f>
        <v>0</v>
      </c>
      <c r="BD95" s="81">
        <f>'D.1.1 - Architektonicko-s...'!F37</f>
        <v>0</v>
      </c>
      <c r="BT95" s="82" t="s">
        <v>83</v>
      </c>
      <c r="BV95" s="82" t="s">
        <v>77</v>
      </c>
      <c r="BW95" s="82" t="s">
        <v>84</v>
      </c>
      <c r="BX95" s="82" t="s">
        <v>5</v>
      </c>
      <c r="CL95" s="82" t="s">
        <v>1</v>
      </c>
      <c r="CM95" s="82" t="s">
        <v>85</v>
      </c>
    </row>
    <row r="96" spans="1:91" s="6" customFormat="1" ht="16.5" customHeight="1">
      <c r="A96" s="73" t="s">
        <v>79</v>
      </c>
      <c r="B96" s="74"/>
      <c r="C96" s="75"/>
      <c r="D96" s="191" t="s">
        <v>86</v>
      </c>
      <c r="E96" s="191"/>
      <c r="F96" s="191"/>
      <c r="G96" s="191"/>
      <c r="H96" s="191"/>
      <c r="I96" s="76"/>
      <c r="J96" s="191" t="s">
        <v>87</v>
      </c>
      <c r="K96" s="191"/>
      <c r="L96" s="191"/>
      <c r="M96" s="191"/>
      <c r="N96" s="191"/>
      <c r="O96" s="191"/>
      <c r="P96" s="191"/>
      <c r="Q96" s="191"/>
      <c r="R96" s="191"/>
      <c r="S96" s="191"/>
      <c r="T96" s="191"/>
      <c r="U96" s="191"/>
      <c r="V96" s="191"/>
      <c r="W96" s="191"/>
      <c r="X96" s="191"/>
      <c r="Y96" s="191"/>
      <c r="Z96" s="191"/>
      <c r="AA96" s="191"/>
      <c r="AB96" s="191"/>
      <c r="AC96" s="191"/>
      <c r="AD96" s="191"/>
      <c r="AE96" s="191"/>
      <c r="AF96" s="191"/>
      <c r="AG96" s="189">
        <f>'VRN - Vedlejší rozpočtové...'!J30</f>
        <v>0</v>
      </c>
      <c r="AH96" s="190"/>
      <c r="AI96" s="190"/>
      <c r="AJ96" s="190"/>
      <c r="AK96" s="190"/>
      <c r="AL96" s="190"/>
      <c r="AM96" s="190"/>
      <c r="AN96" s="189">
        <f>SUM(AG96,AT96)</f>
        <v>0</v>
      </c>
      <c r="AO96" s="190"/>
      <c r="AP96" s="190"/>
      <c r="AQ96" s="77" t="s">
        <v>82</v>
      </c>
      <c r="AR96" s="74"/>
      <c r="AS96" s="83">
        <v>0</v>
      </c>
      <c r="AT96" s="84">
        <f>ROUND(SUM(AV96:AW96),2)</f>
        <v>0</v>
      </c>
      <c r="AU96" s="85">
        <f>'VRN - Vedlejší rozpočtové...'!P120</f>
        <v>0</v>
      </c>
      <c r="AV96" s="84">
        <f>'VRN - Vedlejší rozpočtové...'!J33</f>
        <v>0</v>
      </c>
      <c r="AW96" s="84">
        <f>'VRN - Vedlejší rozpočtové...'!J34</f>
        <v>0</v>
      </c>
      <c r="AX96" s="84">
        <f>'VRN - Vedlejší rozpočtové...'!J35</f>
        <v>0</v>
      </c>
      <c r="AY96" s="84">
        <f>'VRN - Vedlejší rozpočtové...'!J36</f>
        <v>0</v>
      </c>
      <c r="AZ96" s="84">
        <f>'VRN - Vedlejší rozpočtové...'!F33</f>
        <v>0</v>
      </c>
      <c r="BA96" s="84">
        <f>'VRN - Vedlejší rozpočtové...'!F34</f>
        <v>0</v>
      </c>
      <c r="BB96" s="84">
        <f>'VRN - Vedlejší rozpočtové...'!F35</f>
        <v>0</v>
      </c>
      <c r="BC96" s="84">
        <f>'VRN - Vedlejší rozpočtové...'!F36</f>
        <v>0</v>
      </c>
      <c r="BD96" s="86">
        <f>'VRN - Vedlejší rozpočtové...'!F37</f>
        <v>0</v>
      </c>
      <c r="BT96" s="82" t="s">
        <v>83</v>
      </c>
      <c r="BV96" s="82" t="s">
        <v>77</v>
      </c>
      <c r="BW96" s="82" t="s">
        <v>88</v>
      </c>
      <c r="BX96" s="82" t="s">
        <v>5</v>
      </c>
      <c r="CL96" s="82" t="s">
        <v>1</v>
      </c>
      <c r="CM96" s="82" t="s">
        <v>85</v>
      </c>
    </row>
    <row r="97" spans="2:44" s="1" customFormat="1" ht="30" customHeight="1">
      <c r="B97" s="31"/>
      <c r="AR97" s="31"/>
    </row>
    <row r="98" spans="2:44" s="1" customFormat="1" ht="6.95" customHeight="1">
      <c r="B98" s="43"/>
      <c r="C98" s="44"/>
      <c r="D98" s="44"/>
      <c r="E98" s="44"/>
      <c r="F98" s="44"/>
      <c r="G98" s="44"/>
      <c r="H98" s="44"/>
      <c r="I98" s="44"/>
      <c r="J98" s="44"/>
      <c r="K98" s="44"/>
      <c r="L98" s="44"/>
      <c r="M98" s="44"/>
      <c r="N98" s="44"/>
      <c r="O98" s="44"/>
      <c r="P98" s="44"/>
      <c r="Q98" s="44"/>
      <c r="R98" s="44"/>
      <c r="S98" s="44"/>
      <c r="T98" s="44"/>
      <c r="U98" s="44"/>
      <c r="V98" s="44"/>
      <c r="W98" s="44"/>
      <c r="X98" s="44"/>
      <c r="Y98" s="44"/>
      <c r="Z98" s="44"/>
      <c r="AA98" s="44"/>
      <c r="AB98" s="44"/>
      <c r="AC98" s="44"/>
      <c r="AD98" s="44"/>
      <c r="AE98" s="44"/>
      <c r="AF98" s="44"/>
      <c r="AG98" s="44"/>
      <c r="AH98" s="44"/>
      <c r="AI98" s="44"/>
      <c r="AJ98" s="44"/>
      <c r="AK98" s="44"/>
      <c r="AL98" s="44"/>
      <c r="AM98" s="44"/>
      <c r="AN98" s="44"/>
      <c r="AO98" s="44"/>
      <c r="AP98" s="44"/>
      <c r="AQ98" s="44"/>
      <c r="AR98" s="31"/>
    </row>
  </sheetData>
  <sheetProtection algorithmName="SHA-512" hashValue="E7QH+Z0vHi6aav/EY/04Dbw58eT6KfGbO8yrHb5+HfWEDlxYrOzzcsT/LVx+G81+2wKUVeDetB/l0nF0aB2iRg==" saltValue="gcSSiudXrDcgarQo7pZsvzAZHD/99wrBJSykxzjKU3WkNZeaQ3XJ9pj8prfIv7UzPDuBsi8t2FZyab5XUxx5+Q==" spinCount="100000" sheet="1" objects="1" scenarios="1" formatColumns="0" formatRows="0"/>
  <mergeCells count="46"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L33:P33"/>
    <mergeCell ref="X35:AB35"/>
    <mergeCell ref="AK35:AO35"/>
    <mergeCell ref="AK31:AO31"/>
    <mergeCell ref="L31:P31"/>
    <mergeCell ref="W32:AE32"/>
    <mergeCell ref="AK32:AO32"/>
    <mergeCell ref="L32:P32"/>
    <mergeCell ref="AM87:AN87"/>
    <mergeCell ref="AM89:AP89"/>
    <mergeCell ref="AS89:AT91"/>
    <mergeCell ref="AM90:AP90"/>
    <mergeCell ref="W33:AE33"/>
    <mergeCell ref="AK33:AO33"/>
    <mergeCell ref="AR2:BE2"/>
    <mergeCell ref="AN96:AP96"/>
    <mergeCell ref="AG96:AM96"/>
    <mergeCell ref="D96:H96"/>
    <mergeCell ref="J96:AF96"/>
    <mergeCell ref="AG94:AM94"/>
    <mergeCell ref="AN94:AP94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L85:AJ85"/>
  </mergeCells>
  <hyperlinks>
    <hyperlink ref="A95" location="'D.1.1 - Architektonicko-s...'!C2" display="/" xr:uid="{00000000-0004-0000-0000-000000000000}"/>
    <hyperlink ref="A96" location="'VRN - Vedlejší rozpočtové...'!C2" display="/" xr:uid="{00000000-0004-0000-0000-000001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1175"/>
  <sheetViews>
    <sheetView showGridLines="0" workbookViewId="0"/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56" ht="36.950000000000003" customHeight="1">
      <c r="L2" s="188"/>
      <c r="M2" s="188"/>
      <c r="N2" s="188"/>
      <c r="O2" s="188"/>
      <c r="P2" s="188"/>
      <c r="Q2" s="188"/>
      <c r="R2" s="188"/>
      <c r="S2" s="188"/>
      <c r="T2" s="188"/>
      <c r="U2" s="188"/>
      <c r="V2" s="188"/>
      <c r="AT2" s="16" t="s">
        <v>84</v>
      </c>
      <c r="AZ2" s="87" t="s">
        <v>89</v>
      </c>
      <c r="BA2" s="87" t="s">
        <v>1</v>
      </c>
      <c r="BB2" s="87" t="s">
        <v>1</v>
      </c>
      <c r="BC2" s="87" t="s">
        <v>90</v>
      </c>
      <c r="BD2" s="87" t="s">
        <v>91</v>
      </c>
    </row>
    <row r="3" spans="2:56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85</v>
      </c>
      <c r="AZ3" s="87" t="s">
        <v>92</v>
      </c>
      <c r="BA3" s="87" t="s">
        <v>1</v>
      </c>
      <c r="BB3" s="87" t="s">
        <v>1</v>
      </c>
      <c r="BC3" s="87" t="s">
        <v>93</v>
      </c>
      <c r="BD3" s="87" t="s">
        <v>91</v>
      </c>
    </row>
    <row r="4" spans="2:56" ht="24.95" customHeight="1">
      <c r="B4" s="19"/>
      <c r="D4" s="20" t="s">
        <v>94</v>
      </c>
      <c r="L4" s="19"/>
      <c r="M4" s="88" t="s">
        <v>10</v>
      </c>
      <c r="AT4" s="16" t="s">
        <v>4</v>
      </c>
      <c r="AZ4" s="87" t="s">
        <v>95</v>
      </c>
      <c r="BA4" s="87" t="s">
        <v>1</v>
      </c>
      <c r="BB4" s="87" t="s">
        <v>1</v>
      </c>
      <c r="BC4" s="87" t="s">
        <v>96</v>
      </c>
      <c r="BD4" s="87" t="s">
        <v>91</v>
      </c>
    </row>
    <row r="5" spans="2:56" ht="6.95" customHeight="1">
      <c r="B5" s="19"/>
      <c r="L5" s="19"/>
      <c r="AZ5" s="87" t="s">
        <v>97</v>
      </c>
      <c r="BA5" s="87" t="s">
        <v>1</v>
      </c>
      <c r="BB5" s="87" t="s">
        <v>1</v>
      </c>
      <c r="BC5" s="87" t="s">
        <v>98</v>
      </c>
      <c r="BD5" s="87" t="s">
        <v>91</v>
      </c>
    </row>
    <row r="6" spans="2:56" ht="12" customHeight="1">
      <c r="B6" s="19"/>
      <c r="D6" s="26" t="s">
        <v>16</v>
      </c>
      <c r="L6" s="19"/>
      <c r="AZ6" s="87" t="s">
        <v>99</v>
      </c>
      <c r="BA6" s="87" t="s">
        <v>1</v>
      </c>
      <c r="BB6" s="87" t="s">
        <v>1</v>
      </c>
      <c r="BC6" s="87" t="s">
        <v>100</v>
      </c>
      <c r="BD6" s="87" t="s">
        <v>91</v>
      </c>
    </row>
    <row r="7" spans="2:56" ht="16.5" customHeight="1">
      <c r="B7" s="19"/>
      <c r="E7" s="227" t="str">
        <f>'Rekapitulace stavby'!K6</f>
        <v>ZŠ Dědina DBP 20.02.2025</v>
      </c>
      <c r="F7" s="228"/>
      <c r="G7" s="228"/>
      <c r="H7" s="228"/>
      <c r="L7" s="19"/>
      <c r="AZ7" s="87" t="s">
        <v>101</v>
      </c>
      <c r="BA7" s="87" t="s">
        <v>1</v>
      </c>
      <c r="BB7" s="87" t="s">
        <v>1</v>
      </c>
      <c r="BC7" s="87" t="s">
        <v>102</v>
      </c>
      <c r="BD7" s="87" t="s">
        <v>91</v>
      </c>
    </row>
    <row r="8" spans="2:56" s="1" customFormat="1" ht="12" customHeight="1">
      <c r="B8" s="31"/>
      <c r="D8" s="26" t="s">
        <v>103</v>
      </c>
      <c r="L8" s="31"/>
      <c r="AZ8" s="87" t="s">
        <v>104</v>
      </c>
      <c r="BA8" s="87" t="s">
        <v>1</v>
      </c>
      <c r="BB8" s="87" t="s">
        <v>1</v>
      </c>
      <c r="BC8" s="87" t="s">
        <v>105</v>
      </c>
      <c r="BD8" s="87" t="s">
        <v>91</v>
      </c>
    </row>
    <row r="9" spans="2:56" s="1" customFormat="1" ht="16.5" customHeight="1">
      <c r="B9" s="31"/>
      <c r="E9" s="199" t="s">
        <v>106</v>
      </c>
      <c r="F9" s="226"/>
      <c r="G9" s="226"/>
      <c r="H9" s="226"/>
      <c r="L9" s="31"/>
      <c r="AZ9" s="87" t="s">
        <v>107</v>
      </c>
      <c r="BA9" s="87" t="s">
        <v>1</v>
      </c>
      <c r="BB9" s="87" t="s">
        <v>1</v>
      </c>
      <c r="BC9" s="87" t="s">
        <v>108</v>
      </c>
      <c r="BD9" s="87" t="s">
        <v>91</v>
      </c>
    </row>
    <row r="10" spans="2:56" s="1" customFormat="1">
      <c r="B10" s="31"/>
      <c r="L10" s="31"/>
      <c r="AZ10" s="87" t="s">
        <v>109</v>
      </c>
      <c r="BA10" s="87" t="s">
        <v>1</v>
      </c>
      <c r="BB10" s="87" t="s">
        <v>1</v>
      </c>
      <c r="BC10" s="87" t="s">
        <v>110</v>
      </c>
      <c r="BD10" s="87" t="s">
        <v>91</v>
      </c>
    </row>
    <row r="11" spans="2:56" s="1" customFormat="1" ht="12" customHeight="1">
      <c r="B11" s="31"/>
      <c r="D11" s="26" t="s">
        <v>18</v>
      </c>
      <c r="F11" s="24" t="s">
        <v>1</v>
      </c>
      <c r="I11" s="26" t="s">
        <v>19</v>
      </c>
      <c r="J11" s="24" t="s">
        <v>1</v>
      </c>
      <c r="L11" s="31"/>
      <c r="AZ11" s="87" t="s">
        <v>111</v>
      </c>
      <c r="BA11" s="87" t="s">
        <v>1</v>
      </c>
      <c r="BB11" s="87" t="s">
        <v>1</v>
      </c>
      <c r="BC11" s="87" t="s">
        <v>112</v>
      </c>
      <c r="BD11" s="87" t="s">
        <v>91</v>
      </c>
    </row>
    <row r="12" spans="2:56" s="1" customFormat="1" ht="12" customHeight="1">
      <c r="B12" s="31"/>
      <c r="D12" s="26" t="s">
        <v>20</v>
      </c>
      <c r="F12" s="24" t="s">
        <v>21</v>
      </c>
      <c r="I12" s="26" t="s">
        <v>22</v>
      </c>
      <c r="J12" s="51" t="str">
        <f>'Rekapitulace stavby'!AN8</f>
        <v>19. 2. 2025</v>
      </c>
      <c r="L12" s="31"/>
      <c r="AZ12" s="87" t="s">
        <v>113</v>
      </c>
      <c r="BA12" s="87" t="s">
        <v>1</v>
      </c>
      <c r="BB12" s="87" t="s">
        <v>1</v>
      </c>
      <c r="BC12" s="87" t="s">
        <v>114</v>
      </c>
      <c r="BD12" s="87" t="s">
        <v>91</v>
      </c>
    </row>
    <row r="13" spans="2:56" s="1" customFormat="1" ht="10.9" customHeight="1">
      <c r="B13" s="31"/>
      <c r="L13" s="31"/>
      <c r="AZ13" s="87" t="s">
        <v>115</v>
      </c>
      <c r="BA13" s="87" t="s">
        <v>116</v>
      </c>
      <c r="BB13" s="87" t="s">
        <v>1</v>
      </c>
      <c r="BC13" s="87" t="s">
        <v>117</v>
      </c>
      <c r="BD13" s="87" t="s">
        <v>91</v>
      </c>
    </row>
    <row r="14" spans="2:56" s="1" customFormat="1" ht="12" customHeight="1">
      <c r="B14" s="31"/>
      <c r="D14" s="26" t="s">
        <v>24</v>
      </c>
      <c r="I14" s="26" t="s">
        <v>25</v>
      </c>
      <c r="J14" s="24" t="str">
        <f>IF('Rekapitulace stavby'!AN10="","",'Rekapitulace stavby'!AN10)</f>
        <v/>
      </c>
      <c r="L14" s="31"/>
      <c r="AZ14" s="87" t="s">
        <v>118</v>
      </c>
      <c r="BA14" s="87" t="s">
        <v>1</v>
      </c>
      <c r="BB14" s="87" t="s">
        <v>1</v>
      </c>
      <c r="BC14" s="87" t="s">
        <v>119</v>
      </c>
      <c r="BD14" s="87" t="s">
        <v>91</v>
      </c>
    </row>
    <row r="15" spans="2:56" s="1" customFormat="1" ht="18" customHeight="1">
      <c r="B15" s="31"/>
      <c r="E15" s="24" t="str">
        <f>IF('Rekapitulace stavby'!E11="","",'Rekapitulace stavby'!E11)</f>
        <v xml:space="preserve"> </v>
      </c>
      <c r="I15" s="26" t="s">
        <v>27</v>
      </c>
      <c r="J15" s="24" t="str">
        <f>IF('Rekapitulace stavby'!AN11="","",'Rekapitulace stavby'!AN11)</f>
        <v/>
      </c>
      <c r="L15" s="31"/>
    </row>
    <row r="16" spans="2:56" s="1" customFormat="1" ht="6.95" customHeight="1">
      <c r="B16" s="31"/>
      <c r="L16" s="31"/>
    </row>
    <row r="17" spans="2:12" s="1" customFormat="1" ht="12" customHeight="1">
      <c r="B17" s="31"/>
      <c r="D17" s="26" t="s">
        <v>28</v>
      </c>
      <c r="I17" s="26" t="s">
        <v>25</v>
      </c>
      <c r="J17" s="27" t="str">
        <f>'Rekapitulace stavby'!AN13</f>
        <v>Vyplň údaj</v>
      </c>
      <c r="L17" s="31"/>
    </row>
    <row r="18" spans="2:12" s="1" customFormat="1" ht="18" customHeight="1">
      <c r="B18" s="31"/>
      <c r="E18" s="229" t="str">
        <f>'Rekapitulace stavby'!E14</f>
        <v>Vyplň údaj</v>
      </c>
      <c r="F18" s="218"/>
      <c r="G18" s="218"/>
      <c r="H18" s="218"/>
      <c r="I18" s="26" t="s">
        <v>27</v>
      </c>
      <c r="J18" s="27" t="str">
        <f>'Rekapitulace stavby'!AN14</f>
        <v>Vyplň údaj</v>
      </c>
      <c r="L18" s="31"/>
    </row>
    <row r="19" spans="2:12" s="1" customFormat="1" ht="6.95" customHeight="1">
      <c r="B19" s="31"/>
      <c r="L19" s="31"/>
    </row>
    <row r="20" spans="2:12" s="1" customFormat="1" ht="12" customHeight="1">
      <c r="B20" s="31"/>
      <c r="D20" s="26" t="s">
        <v>30</v>
      </c>
      <c r="I20" s="26" t="s">
        <v>25</v>
      </c>
      <c r="J20" s="24" t="s">
        <v>1</v>
      </c>
      <c r="L20" s="31"/>
    </row>
    <row r="21" spans="2:12" s="1" customFormat="1" ht="18" customHeight="1">
      <c r="B21" s="31"/>
      <c r="E21" s="24" t="s">
        <v>31</v>
      </c>
      <c r="I21" s="26" t="s">
        <v>27</v>
      </c>
      <c r="J21" s="24" t="s">
        <v>1</v>
      </c>
      <c r="L21" s="31"/>
    </row>
    <row r="22" spans="2:12" s="1" customFormat="1" ht="6.95" customHeight="1">
      <c r="B22" s="31"/>
      <c r="L22" s="31"/>
    </row>
    <row r="23" spans="2:12" s="1" customFormat="1" ht="12" customHeight="1">
      <c r="B23" s="31"/>
      <c r="D23" s="26" t="s">
        <v>33</v>
      </c>
      <c r="I23" s="26" t="s">
        <v>25</v>
      </c>
      <c r="J23" s="24" t="str">
        <f>IF('Rekapitulace stavby'!AN19="","",'Rekapitulace stavby'!AN19)</f>
        <v/>
      </c>
      <c r="L23" s="31"/>
    </row>
    <row r="24" spans="2:12" s="1" customFormat="1" ht="18" customHeight="1">
      <c r="B24" s="31"/>
      <c r="E24" s="24" t="str">
        <f>IF('Rekapitulace stavby'!E20="","",'Rekapitulace stavby'!E20)</f>
        <v xml:space="preserve"> </v>
      </c>
      <c r="I24" s="26" t="s">
        <v>27</v>
      </c>
      <c r="J24" s="24" t="str">
        <f>IF('Rekapitulace stavby'!AN20="","",'Rekapitulace stavby'!AN20)</f>
        <v/>
      </c>
      <c r="L24" s="31"/>
    </row>
    <row r="25" spans="2:12" s="1" customFormat="1" ht="6.95" customHeight="1">
      <c r="B25" s="31"/>
      <c r="L25" s="31"/>
    </row>
    <row r="26" spans="2:12" s="1" customFormat="1" ht="12" customHeight="1">
      <c r="B26" s="31"/>
      <c r="D26" s="26" t="s">
        <v>34</v>
      </c>
      <c r="L26" s="31"/>
    </row>
    <row r="27" spans="2:12" s="7" customFormat="1" ht="16.5" customHeight="1">
      <c r="B27" s="89"/>
      <c r="E27" s="222" t="s">
        <v>1</v>
      </c>
      <c r="F27" s="222"/>
      <c r="G27" s="222"/>
      <c r="H27" s="222"/>
      <c r="L27" s="89"/>
    </row>
    <row r="28" spans="2:12" s="1" customFormat="1" ht="6.95" customHeight="1">
      <c r="B28" s="31"/>
      <c r="L28" s="31"/>
    </row>
    <row r="29" spans="2:12" s="1" customFormat="1" ht="6.95" customHeight="1">
      <c r="B29" s="31"/>
      <c r="D29" s="52"/>
      <c r="E29" s="52"/>
      <c r="F29" s="52"/>
      <c r="G29" s="52"/>
      <c r="H29" s="52"/>
      <c r="I29" s="52"/>
      <c r="J29" s="52"/>
      <c r="K29" s="52"/>
      <c r="L29" s="31"/>
    </row>
    <row r="30" spans="2:12" s="1" customFormat="1" ht="25.35" customHeight="1">
      <c r="B30" s="31"/>
      <c r="D30" s="90" t="s">
        <v>35</v>
      </c>
      <c r="J30" s="65">
        <f>ROUND(J140, 2)</f>
        <v>0</v>
      </c>
      <c r="L30" s="31"/>
    </row>
    <row r="31" spans="2:12" s="1" customFormat="1" ht="6.95" customHeight="1">
      <c r="B31" s="31"/>
      <c r="D31" s="52"/>
      <c r="E31" s="52"/>
      <c r="F31" s="52"/>
      <c r="G31" s="52"/>
      <c r="H31" s="52"/>
      <c r="I31" s="52"/>
      <c r="J31" s="52"/>
      <c r="K31" s="52"/>
      <c r="L31" s="31"/>
    </row>
    <row r="32" spans="2:12" s="1" customFormat="1" ht="14.45" customHeight="1">
      <c r="B32" s="31"/>
      <c r="F32" s="34" t="s">
        <v>37</v>
      </c>
      <c r="I32" s="34" t="s">
        <v>36</v>
      </c>
      <c r="J32" s="34" t="s">
        <v>38</v>
      </c>
      <c r="L32" s="31"/>
    </row>
    <row r="33" spans="2:12" s="1" customFormat="1" ht="14.45" customHeight="1">
      <c r="B33" s="31"/>
      <c r="D33" s="54" t="s">
        <v>39</v>
      </c>
      <c r="E33" s="26" t="s">
        <v>40</v>
      </c>
      <c r="F33" s="91">
        <f>ROUND((SUM(BE140:BE1174)),  2)</f>
        <v>0</v>
      </c>
      <c r="I33" s="92">
        <v>0.21</v>
      </c>
      <c r="J33" s="91">
        <f>ROUND(((SUM(BE140:BE1174))*I33),  2)</f>
        <v>0</v>
      </c>
      <c r="L33" s="31"/>
    </row>
    <row r="34" spans="2:12" s="1" customFormat="1" ht="14.45" customHeight="1">
      <c r="B34" s="31"/>
      <c r="E34" s="26" t="s">
        <v>41</v>
      </c>
      <c r="F34" s="91">
        <f>ROUND((SUM(BF140:BF1174)),  2)</f>
        <v>0</v>
      </c>
      <c r="I34" s="92">
        <v>0.12</v>
      </c>
      <c r="J34" s="91">
        <f>ROUND(((SUM(BF140:BF1174))*I34),  2)</f>
        <v>0</v>
      </c>
      <c r="L34" s="31"/>
    </row>
    <row r="35" spans="2:12" s="1" customFormat="1" ht="14.45" hidden="1" customHeight="1">
      <c r="B35" s="31"/>
      <c r="E35" s="26" t="s">
        <v>42</v>
      </c>
      <c r="F35" s="91">
        <f>ROUND((SUM(BG140:BG1174)),  2)</f>
        <v>0</v>
      </c>
      <c r="I35" s="92">
        <v>0.21</v>
      </c>
      <c r="J35" s="91">
        <f>0</f>
        <v>0</v>
      </c>
      <c r="L35" s="31"/>
    </row>
    <row r="36" spans="2:12" s="1" customFormat="1" ht="14.45" hidden="1" customHeight="1">
      <c r="B36" s="31"/>
      <c r="E36" s="26" t="s">
        <v>43</v>
      </c>
      <c r="F36" s="91">
        <f>ROUND((SUM(BH140:BH1174)),  2)</f>
        <v>0</v>
      </c>
      <c r="I36" s="92">
        <v>0.12</v>
      </c>
      <c r="J36" s="91">
        <f>0</f>
        <v>0</v>
      </c>
      <c r="L36" s="31"/>
    </row>
    <row r="37" spans="2:12" s="1" customFormat="1" ht="14.45" hidden="1" customHeight="1">
      <c r="B37" s="31"/>
      <c r="E37" s="26" t="s">
        <v>44</v>
      </c>
      <c r="F37" s="91">
        <f>ROUND((SUM(BI140:BI1174)),  2)</f>
        <v>0</v>
      </c>
      <c r="I37" s="92">
        <v>0</v>
      </c>
      <c r="J37" s="91">
        <f>0</f>
        <v>0</v>
      </c>
      <c r="L37" s="31"/>
    </row>
    <row r="38" spans="2:12" s="1" customFormat="1" ht="6.95" customHeight="1">
      <c r="B38" s="31"/>
      <c r="L38" s="31"/>
    </row>
    <row r="39" spans="2:12" s="1" customFormat="1" ht="25.35" customHeight="1">
      <c r="B39" s="31"/>
      <c r="C39" s="93"/>
      <c r="D39" s="94" t="s">
        <v>45</v>
      </c>
      <c r="E39" s="56"/>
      <c r="F39" s="56"/>
      <c r="G39" s="95" t="s">
        <v>46</v>
      </c>
      <c r="H39" s="96" t="s">
        <v>47</v>
      </c>
      <c r="I39" s="56"/>
      <c r="J39" s="97">
        <f>SUM(J30:J37)</f>
        <v>0</v>
      </c>
      <c r="K39" s="98"/>
      <c r="L39" s="31"/>
    </row>
    <row r="40" spans="2:12" s="1" customFormat="1" ht="14.45" customHeight="1">
      <c r="B40" s="31"/>
      <c r="L40" s="31"/>
    </row>
    <row r="41" spans="2:12" ht="14.45" customHeight="1">
      <c r="B41" s="19"/>
      <c r="L41" s="19"/>
    </row>
    <row r="42" spans="2:12" ht="14.45" customHeight="1">
      <c r="B42" s="19"/>
      <c r="L42" s="19"/>
    </row>
    <row r="43" spans="2:12" ht="14.45" customHeight="1">
      <c r="B43" s="19"/>
      <c r="L43" s="19"/>
    </row>
    <row r="44" spans="2:12" ht="14.45" customHeight="1">
      <c r="B44" s="19"/>
      <c r="L44" s="19"/>
    </row>
    <row r="45" spans="2:12" ht="14.45" customHeight="1">
      <c r="B45" s="19"/>
      <c r="L45" s="19"/>
    </row>
    <row r="46" spans="2:12" ht="14.45" customHeight="1">
      <c r="B46" s="19"/>
      <c r="L46" s="19"/>
    </row>
    <row r="47" spans="2:12" ht="14.45" customHeight="1">
      <c r="B47" s="19"/>
      <c r="L47" s="19"/>
    </row>
    <row r="48" spans="2:12" ht="14.45" customHeight="1">
      <c r="B48" s="19"/>
      <c r="L48" s="19"/>
    </row>
    <row r="49" spans="2:12" ht="14.45" customHeight="1">
      <c r="B49" s="19"/>
      <c r="L49" s="19"/>
    </row>
    <row r="50" spans="2:12" s="1" customFormat="1" ht="14.45" customHeight="1">
      <c r="B50" s="31"/>
      <c r="D50" s="40" t="s">
        <v>48</v>
      </c>
      <c r="E50" s="41"/>
      <c r="F50" s="41"/>
      <c r="G50" s="40" t="s">
        <v>49</v>
      </c>
      <c r="H50" s="41"/>
      <c r="I50" s="41"/>
      <c r="J50" s="41"/>
      <c r="K50" s="41"/>
      <c r="L50" s="31"/>
    </row>
    <row r="51" spans="2:12">
      <c r="B51" s="19"/>
      <c r="L51" s="19"/>
    </row>
    <row r="52" spans="2:12">
      <c r="B52" s="19"/>
      <c r="L52" s="19"/>
    </row>
    <row r="53" spans="2:12">
      <c r="B53" s="19"/>
      <c r="L53" s="19"/>
    </row>
    <row r="54" spans="2:12">
      <c r="B54" s="19"/>
      <c r="L54" s="19"/>
    </row>
    <row r="55" spans="2:12">
      <c r="B55" s="19"/>
      <c r="L55" s="19"/>
    </row>
    <row r="56" spans="2:12">
      <c r="B56" s="19"/>
      <c r="L56" s="19"/>
    </row>
    <row r="57" spans="2:12">
      <c r="B57" s="19"/>
      <c r="L57" s="19"/>
    </row>
    <row r="58" spans="2:12">
      <c r="B58" s="19"/>
      <c r="L58" s="19"/>
    </row>
    <row r="59" spans="2:12">
      <c r="B59" s="19"/>
      <c r="L59" s="19"/>
    </row>
    <row r="60" spans="2:12">
      <c r="B60" s="19"/>
      <c r="L60" s="19"/>
    </row>
    <row r="61" spans="2:12" s="1" customFormat="1" ht="12.75">
      <c r="B61" s="31"/>
      <c r="D61" s="42" t="s">
        <v>50</v>
      </c>
      <c r="E61" s="33"/>
      <c r="F61" s="99" t="s">
        <v>51</v>
      </c>
      <c r="G61" s="42" t="s">
        <v>50</v>
      </c>
      <c r="H61" s="33"/>
      <c r="I61" s="33"/>
      <c r="J61" s="100" t="s">
        <v>51</v>
      </c>
      <c r="K61" s="33"/>
      <c r="L61" s="31"/>
    </row>
    <row r="62" spans="2:12">
      <c r="B62" s="19"/>
      <c r="L62" s="19"/>
    </row>
    <row r="63" spans="2:12">
      <c r="B63" s="19"/>
      <c r="L63" s="19"/>
    </row>
    <row r="64" spans="2:12">
      <c r="B64" s="19"/>
      <c r="L64" s="19"/>
    </row>
    <row r="65" spans="2:12" s="1" customFormat="1" ht="12.75">
      <c r="B65" s="31"/>
      <c r="D65" s="40" t="s">
        <v>52</v>
      </c>
      <c r="E65" s="41"/>
      <c r="F65" s="41"/>
      <c r="G65" s="40" t="s">
        <v>53</v>
      </c>
      <c r="H65" s="41"/>
      <c r="I65" s="41"/>
      <c r="J65" s="41"/>
      <c r="K65" s="41"/>
      <c r="L65" s="31"/>
    </row>
    <row r="66" spans="2:12">
      <c r="B66" s="19"/>
      <c r="L66" s="19"/>
    </row>
    <row r="67" spans="2:12">
      <c r="B67" s="19"/>
      <c r="L67" s="19"/>
    </row>
    <row r="68" spans="2:12">
      <c r="B68" s="19"/>
      <c r="L68" s="19"/>
    </row>
    <row r="69" spans="2:12">
      <c r="B69" s="19"/>
      <c r="L69" s="19"/>
    </row>
    <row r="70" spans="2:12">
      <c r="B70" s="19"/>
      <c r="L70" s="19"/>
    </row>
    <row r="71" spans="2:12">
      <c r="B71" s="19"/>
      <c r="L71" s="19"/>
    </row>
    <row r="72" spans="2:12">
      <c r="B72" s="19"/>
      <c r="L72" s="19"/>
    </row>
    <row r="73" spans="2:12">
      <c r="B73" s="19"/>
      <c r="L73" s="19"/>
    </row>
    <row r="74" spans="2:12">
      <c r="B74" s="19"/>
      <c r="L74" s="19"/>
    </row>
    <row r="75" spans="2:12">
      <c r="B75" s="19"/>
      <c r="L75" s="19"/>
    </row>
    <row r="76" spans="2:12" s="1" customFormat="1" ht="12.75">
      <c r="B76" s="31"/>
      <c r="D76" s="42" t="s">
        <v>50</v>
      </c>
      <c r="E76" s="33"/>
      <c r="F76" s="99" t="s">
        <v>51</v>
      </c>
      <c r="G76" s="42" t="s">
        <v>50</v>
      </c>
      <c r="H76" s="33"/>
      <c r="I76" s="33"/>
      <c r="J76" s="100" t="s">
        <v>51</v>
      </c>
      <c r="K76" s="33"/>
      <c r="L76" s="31"/>
    </row>
    <row r="77" spans="2:12" s="1" customFormat="1" ht="14.4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31"/>
    </row>
    <row r="81" spans="2:47" s="1" customFormat="1" ht="6.95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31"/>
    </row>
    <row r="82" spans="2:47" s="1" customFormat="1" ht="24.95" customHeight="1">
      <c r="B82" s="31"/>
      <c r="C82" s="20" t="s">
        <v>120</v>
      </c>
      <c r="L82" s="31"/>
    </row>
    <row r="83" spans="2:47" s="1" customFormat="1" ht="6.95" customHeight="1">
      <c r="B83" s="31"/>
      <c r="L83" s="31"/>
    </row>
    <row r="84" spans="2:47" s="1" customFormat="1" ht="12" customHeight="1">
      <c r="B84" s="31"/>
      <c r="C84" s="26" t="s">
        <v>16</v>
      </c>
      <c r="L84" s="31"/>
    </row>
    <row r="85" spans="2:47" s="1" customFormat="1" ht="16.5" customHeight="1">
      <c r="B85" s="31"/>
      <c r="E85" s="227" t="str">
        <f>E7</f>
        <v>ZŠ Dědina DBP 20.02.2025</v>
      </c>
      <c r="F85" s="228"/>
      <c r="G85" s="228"/>
      <c r="H85" s="228"/>
      <c r="L85" s="31"/>
    </row>
    <row r="86" spans="2:47" s="1" customFormat="1" ht="12" customHeight="1">
      <c r="B86" s="31"/>
      <c r="C86" s="26" t="s">
        <v>103</v>
      </c>
      <c r="L86" s="31"/>
    </row>
    <row r="87" spans="2:47" s="1" customFormat="1" ht="16.5" customHeight="1">
      <c r="B87" s="31"/>
      <c r="E87" s="199" t="str">
        <f>E9</f>
        <v xml:space="preserve">D.1.1 - Architektonicko-stavební část </v>
      </c>
      <c r="F87" s="226"/>
      <c r="G87" s="226"/>
      <c r="H87" s="226"/>
      <c r="L87" s="31"/>
    </row>
    <row r="88" spans="2:47" s="1" customFormat="1" ht="6.95" customHeight="1">
      <c r="B88" s="31"/>
      <c r="L88" s="31"/>
    </row>
    <row r="89" spans="2:47" s="1" customFormat="1" ht="12" customHeight="1">
      <c r="B89" s="31"/>
      <c r="C89" s="26" t="s">
        <v>20</v>
      </c>
      <c r="F89" s="24" t="str">
        <f>F12</f>
        <v>Žukovského 580, Praha 6</v>
      </c>
      <c r="I89" s="26" t="s">
        <v>22</v>
      </c>
      <c r="J89" s="51" t="str">
        <f>IF(J12="","",J12)</f>
        <v>19. 2. 2025</v>
      </c>
      <c r="L89" s="31"/>
    </row>
    <row r="90" spans="2:47" s="1" customFormat="1" ht="6.95" customHeight="1">
      <c r="B90" s="31"/>
      <c r="L90" s="31"/>
    </row>
    <row r="91" spans="2:47" s="1" customFormat="1" ht="15.2" customHeight="1">
      <c r="B91" s="31"/>
      <c r="C91" s="26" t="s">
        <v>24</v>
      </c>
      <c r="F91" s="24" t="str">
        <f>E15</f>
        <v xml:space="preserve"> </v>
      </c>
      <c r="I91" s="26" t="s">
        <v>30</v>
      </c>
      <c r="J91" s="29" t="str">
        <f>E21</f>
        <v>Digitronic CZ s.r.o.</v>
      </c>
      <c r="L91" s="31"/>
    </row>
    <row r="92" spans="2:47" s="1" customFormat="1" ht="15.2" customHeight="1">
      <c r="B92" s="31"/>
      <c r="C92" s="26" t="s">
        <v>28</v>
      </c>
      <c r="F92" s="24" t="str">
        <f>IF(E18="","",E18)</f>
        <v>Vyplň údaj</v>
      </c>
      <c r="I92" s="26" t="s">
        <v>33</v>
      </c>
      <c r="J92" s="29" t="str">
        <f>E24</f>
        <v xml:space="preserve"> </v>
      </c>
      <c r="L92" s="31"/>
    </row>
    <row r="93" spans="2:47" s="1" customFormat="1" ht="10.35" customHeight="1">
      <c r="B93" s="31"/>
      <c r="L93" s="31"/>
    </row>
    <row r="94" spans="2:47" s="1" customFormat="1" ht="29.25" customHeight="1">
      <c r="B94" s="31"/>
      <c r="C94" s="101" t="s">
        <v>121</v>
      </c>
      <c r="D94" s="93"/>
      <c r="E94" s="93"/>
      <c r="F94" s="93"/>
      <c r="G94" s="93"/>
      <c r="H94" s="93"/>
      <c r="I94" s="93"/>
      <c r="J94" s="102" t="s">
        <v>122</v>
      </c>
      <c r="K94" s="93"/>
      <c r="L94" s="31"/>
    </row>
    <row r="95" spans="2:47" s="1" customFormat="1" ht="10.35" customHeight="1">
      <c r="B95" s="31"/>
      <c r="L95" s="31"/>
    </row>
    <row r="96" spans="2:47" s="1" customFormat="1" ht="22.9" customHeight="1">
      <c r="B96" s="31"/>
      <c r="C96" s="103" t="s">
        <v>123</v>
      </c>
      <c r="J96" s="65">
        <f>J140</f>
        <v>0</v>
      </c>
      <c r="L96" s="31"/>
      <c r="AU96" s="16" t="s">
        <v>124</v>
      </c>
    </row>
    <row r="97" spans="2:12" s="8" customFormat="1" ht="24.95" customHeight="1">
      <c r="B97" s="104"/>
      <c r="D97" s="105" t="s">
        <v>125</v>
      </c>
      <c r="E97" s="106"/>
      <c r="F97" s="106"/>
      <c r="G97" s="106"/>
      <c r="H97" s="106"/>
      <c r="I97" s="106"/>
      <c r="J97" s="107">
        <f>J141</f>
        <v>0</v>
      </c>
      <c r="L97" s="104"/>
    </row>
    <row r="98" spans="2:12" s="9" customFormat="1" ht="19.899999999999999" customHeight="1">
      <c r="B98" s="108"/>
      <c r="D98" s="109" t="s">
        <v>126</v>
      </c>
      <c r="E98" s="110"/>
      <c r="F98" s="110"/>
      <c r="G98" s="110"/>
      <c r="H98" s="110"/>
      <c r="I98" s="110"/>
      <c r="J98" s="111">
        <f>J142</f>
        <v>0</v>
      </c>
      <c r="L98" s="108"/>
    </row>
    <row r="99" spans="2:12" s="9" customFormat="1" ht="19.899999999999999" customHeight="1">
      <c r="B99" s="108"/>
      <c r="D99" s="109" t="s">
        <v>127</v>
      </c>
      <c r="E99" s="110"/>
      <c r="F99" s="110"/>
      <c r="G99" s="110"/>
      <c r="H99" s="110"/>
      <c r="I99" s="110"/>
      <c r="J99" s="111">
        <f>J442</f>
        <v>0</v>
      </c>
      <c r="L99" s="108"/>
    </row>
    <row r="100" spans="2:12" s="9" customFormat="1" ht="19.899999999999999" customHeight="1">
      <c r="B100" s="108"/>
      <c r="D100" s="109" t="s">
        <v>128</v>
      </c>
      <c r="E100" s="110"/>
      <c r="F100" s="110"/>
      <c r="G100" s="110"/>
      <c r="H100" s="110"/>
      <c r="I100" s="110"/>
      <c r="J100" s="111">
        <f>J457</f>
        <v>0</v>
      </c>
      <c r="L100" s="108"/>
    </row>
    <row r="101" spans="2:12" s="9" customFormat="1" ht="19.899999999999999" customHeight="1">
      <c r="B101" s="108"/>
      <c r="D101" s="109" t="s">
        <v>129</v>
      </c>
      <c r="E101" s="110"/>
      <c r="F101" s="110"/>
      <c r="G101" s="110"/>
      <c r="H101" s="110"/>
      <c r="I101" s="110"/>
      <c r="J101" s="111">
        <f>J636</f>
        <v>0</v>
      </c>
      <c r="L101" s="108"/>
    </row>
    <row r="102" spans="2:12" s="9" customFormat="1" ht="19.899999999999999" customHeight="1">
      <c r="B102" s="108"/>
      <c r="D102" s="109" t="s">
        <v>130</v>
      </c>
      <c r="E102" s="110"/>
      <c r="F102" s="110"/>
      <c r="G102" s="110"/>
      <c r="H102" s="110"/>
      <c r="I102" s="110"/>
      <c r="J102" s="111">
        <f>J681</f>
        <v>0</v>
      </c>
      <c r="L102" s="108"/>
    </row>
    <row r="103" spans="2:12" s="8" customFormat="1" ht="24.95" customHeight="1">
      <c r="B103" s="104"/>
      <c r="D103" s="105" t="s">
        <v>131</v>
      </c>
      <c r="E103" s="106"/>
      <c r="F103" s="106"/>
      <c r="G103" s="106"/>
      <c r="H103" s="106"/>
      <c r="I103" s="106"/>
      <c r="J103" s="107">
        <f>J685</f>
        <v>0</v>
      </c>
      <c r="L103" s="104"/>
    </row>
    <row r="104" spans="2:12" s="9" customFormat="1" ht="19.899999999999999" customHeight="1">
      <c r="B104" s="108"/>
      <c r="D104" s="109" t="s">
        <v>132</v>
      </c>
      <c r="E104" s="110"/>
      <c r="F104" s="110"/>
      <c r="G104" s="110"/>
      <c r="H104" s="110"/>
      <c r="I104" s="110"/>
      <c r="J104" s="111">
        <f>J686</f>
        <v>0</v>
      </c>
      <c r="L104" s="108"/>
    </row>
    <row r="105" spans="2:12" s="9" customFormat="1" ht="19.899999999999999" customHeight="1">
      <c r="B105" s="108"/>
      <c r="D105" s="109" t="s">
        <v>133</v>
      </c>
      <c r="E105" s="110"/>
      <c r="F105" s="110"/>
      <c r="G105" s="110"/>
      <c r="H105" s="110"/>
      <c r="I105" s="110"/>
      <c r="J105" s="111">
        <f>J807</f>
        <v>0</v>
      </c>
      <c r="L105" s="108"/>
    </row>
    <row r="106" spans="2:12" s="9" customFormat="1" ht="19.899999999999999" customHeight="1">
      <c r="B106" s="108"/>
      <c r="D106" s="109" t="s">
        <v>134</v>
      </c>
      <c r="E106" s="110"/>
      <c r="F106" s="110"/>
      <c r="G106" s="110"/>
      <c r="H106" s="110"/>
      <c r="I106" s="110"/>
      <c r="J106" s="111">
        <f>J822</f>
        <v>0</v>
      </c>
      <c r="L106" s="108"/>
    </row>
    <row r="107" spans="2:12" s="9" customFormat="1" ht="19.899999999999999" customHeight="1">
      <c r="B107" s="108"/>
      <c r="D107" s="109" t="s">
        <v>135</v>
      </c>
      <c r="E107" s="110"/>
      <c r="F107" s="110"/>
      <c r="G107" s="110"/>
      <c r="H107" s="110"/>
      <c r="I107" s="110"/>
      <c r="J107" s="111">
        <f>J932</f>
        <v>0</v>
      </c>
      <c r="L107" s="108"/>
    </row>
    <row r="108" spans="2:12" s="9" customFormat="1" ht="19.899999999999999" customHeight="1">
      <c r="B108" s="108"/>
      <c r="D108" s="109" t="s">
        <v>136</v>
      </c>
      <c r="E108" s="110"/>
      <c r="F108" s="110"/>
      <c r="G108" s="110"/>
      <c r="H108" s="110"/>
      <c r="I108" s="110"/>
      <c r="J108" s="111">
        <f>J954</f>
        <v>0</v>
      </c>
      <c r="L108" s="108"/>
    </row>
    <row r="109" spans="2:12" s="9" customFormat="1" ht="19.899999999999999" customHeight="1">
      <c r="B109" s="108"/>
      <c r="D109" s="109" t="s">
        <v>137</v>
      </c>
      <c r="E109" s="110"/>
      <c r="F109" s="110"/>
      <c r="G109" s="110"/>
      <c r="H109" s="110"/>
      <c r="I109" s="110"/>
      <c r="J109" s="111">
        <f>J957</f>
        <v>0</v>
      </c>
      <c r="L109" s="108"/>
    </row>
    <row r="110" spans="2:12" s="9" customFormat="1" ht="19.899999999999999" customHeight="1">
      <c r="B110" s="108"/>
      <c r="D110" s="109" t="s">
        <v>138</v>
      </c>
      <c r="E110" s="110"/>
      <c r="F110" s="110"/>
      <c r="G110" s="110"/>
      <c r="H110" s="110"/>
      <c r="I110" s="110"/>
      <c r="J110" s="111">
        <f>J962</f>
        <v>0</v>
      </c>
      <c r="L110" s="108"/>
    </row>
    <row r="111" spans="2:12" s="9" customFormat="1" ht="19.899999999999999" customHeight="1">
      <c r="B111" s="108"/>
      <c r="D111" s="109" t="s">
        <v>139</v>
      </c>
      <c r="E111" s="110"/>
      <c r="F111" s="110"/>
      <c r="G111" s="110"/>
      <c r="H111" s="110"/>
      <c r="I111" s="110"/>
      <c r="J111" s="111">
        <f>J973</f>
        <v>0</v>
      </c>
      <c r="L111" s="108"/>
    </row>
    <row r="112" spans="2:12" s="9" customFormat="1" ht="19.899999999999999" customHeight="1">
      <c r="B112" s="108"/>
      <c r="D112" s="109" t="s">
        <v>140</v>
      </c>
      <c r="E112" s="110"/>
      <c r="F112" s="110"/>
      <c r="G112" s="110"/>
      <c r="H112" s="110"/>
      <c r="I112" s="110"/>
      <c r="J112" s="111">
        <f>J1021</f>
        <v>0</v>
      </c>
      <c r="L112" s="108"/>
    </row>
    <row r="113" spans="2:12" s="9" customFormat="1" ht="19.899999999999999" customHeight="1">
      <c r="B113" s="108"/>
      <c r="D113" s="109" t="s">
        <v>141</v>
      </c>
      <c r="E113" s="110"/>
      <c r="F113" s="110"/>
      <c r="G113" s="110"/>
      <c r="H113" s="110"/>
      <c r="I113" s="110"/>
      <c r="J113" s="111">
        <f>J1034</f>
        <v>0</v>
      </c>
      <c r="L113" s="108"/>
    </row>
    <row r="114" spans="2:12" s="9" customFormat="1" ht="19.899999999999999" customHeight="1">
      <c r="B114" s="108"/>
      <c r="D114" s="109" t="s">
        <v>142</v>
      </c>
      <c r="E114" s="110"/>
      <c r="F114" s="110"/>
      <c r="G114" s="110"/>
      <c r="H114" s="110"/>
      <c r="I114" s="110"/>
      <c r="J114" s="111">
        <f>J1047</f>
        <v>0</v>
      </c>
      <c r="L114" s="108"/>
    </row>
    <row r="115" spans="2:12" s="9" customFormat="1" ht="19.899999999999999" customHeight="1">
      <c r="B115" s="108"/>
      <c r="D115" s="109" t="s">
        <v>143</v>
      </c>
      <c r="E115" s="110"/>
      <c r="F115" s="110"/>
      <c r="G115" s="110"/>
      <c r="H115" s="110"/>
      <c r="I115" s="110"/>
      <c r="J115" s="111">
        <f>J1057</f>
        <v>0</v>
      </c>
      <c r="L115" s="108"/>
    </row>
    <row r="116" spans="2:12" s="9" customFormat="1" ht="19.899999999999999" customHeight="1">
      <c r="B116" s="108"/>
      <c r="D116" s="109" t="s">
        <v>144</v>
      </c>
      <c r="E116" s="110"/>
      <c r="F116" s="110"/>
      <c r="G116" s="110"/>
      <c r="H116" s="110"/>
      <c r="I116" s="110"/>
      <c r="J116" s="111">
        <f>J1079</f>
        <v>0</v>
      </c>
      <c r="L116" s="108"/>
    </row>
    <row r="117" spans="2:12" s="9" customFormat="1" ht="19.899999999999999" customHeight="1">
      <c r="B117" s="108"/>
      <c r="D117" s="109" t="s">
        <v>145</v>
      </c>
      <c r="E117" s="110"/>
      <c r="F117" s="110"/>
      <c r="G117" s="110"/>
      <c r="H117" s="110"/>
      <c r="I117" s="110"/>
      <c r="J117" s="111">
        <f>J1092</f>
        <v>0</v>
      </c>
      <c r="L117" s="108"/>
    </row>
    <row r="118" spans="2:12" s="9" customFormat="1" ht="19.899999999999999" customHeight="1">
      <c r="B118" s="108"/>
      <c r="D118" s="109" t="s">
        <v>146</v>
      </c>
      <c r="E118" s="110"/>
      <c r="F118" s="110"/>
      <c r="G118" s="110"/>
      <c r="H118" s="110"/>
      <c r="I118" s="110"/>
      <c r="J118" s="111">
        <f>J1143</f>
        <v>0</v>
      </c>
      <c r="L118" s="108"/>
    </row>
    <row r="119" spans="2:12" s="8" customFormat="1" ht="24.95" customHeight="1">
      <c r="B119" s="104"/>
      <c r="D119" s="105" t="s">
        <v>147</v>
      </c>
      <c r="E119" s="106"/>
      <c r="F119" s="106"/>
      <c r="G119" s="106"/>
      <c r="H119" s="106"/>
      <c r="I119" s="106"/>
      <c r="J119" s="107">
        <f>J1169</f>
        <v>0</v>
      </c>
      <c r="L119" s="104"/>
    </row>
    <row r="120" spans="2:12" s="9" customFormat="1" ht="19.899999999999999" customHeight="1">
      <c r="B120" s="108"/>
      <c r="D120" s="109" t="s">
        <v>148</v>
      </c>
      <c r="E120" s="110"/>
      <c r="F120" s="110"/>
      <c r="G120" s="110"/>
      <c r="H120" s="110"/>
      <c r="I120" s="110"/>
      <c r="J120" s="111">
        <f>J1170</f>
        <v>0</v>
      </c>
      <c r="L120" s="108"/>
    </row>
    <row r="121" spans="2:12" s="1" customFormat="1" ht="21.75" customHeight="1">
      <c r="B121" s="31"/>
      <c r="L121" s="31"/>
    </row>
    <row r="122" spans="2:12" s="1" customFormat="1" ht="6.95" customHeight="1">
      <c r="B122" s="43"/>
      <c r="C122" s="44"/>
      <c r="D122" s="44"/>
      <c r="E122" s="44"/>
      <c r="F122" s="44"/>
      <c r="G122" s="44"/>
      <c r="H122" s="44"/>
      <c r="I122" s="44"/>
      <c r="J122" s="44"/>
      <c r="K122" s="44"/>
      <c r="L122" s="31"/>
    </row>
    <row r="126" spans="2:12" s="1" customFormat="1" ht="6.95" customHeight="1">
      <c r="B126" s="45"/>
      <c r="C126" s="46"/>
      <c r="D126" s="46"/>
      <c r="E126" s="46"/>
      <c r="F126" s="46"/>
      <c r="G126" s="46"/>
      <c r="H126" s="46"/>
      <c r="I126" s="46"/>
      <c r="J126" s="46"/>
      <c r="K126" s="46"/>
      <c r="L126" s="31"/>
    </row>
    <row r="127" spans="2:12" s="1" customFormat="1" ht="24.95" customHeight="1">
      <c r="B127" s="31"/>
      <c r="C127" s="20" t="s">
        <v>149</v>
      </c>
      <c r="L127" s="31"/>
    </row>
    <row r="128" spans="2:12" s="1" customFormat="1" ht="6.95" customHeight="1">
      <c r="B128" s="31"/>
      <c r="L128" s="31"/>
    </row>
    <row r="129" spans="2:65" s="1" customFormat="1" ht="12" customHeight="1">
      <c r="B129" s="31"/>
      <c r="C129" s="26" t="s">
        <v>16</v>
      </c>
      <c r="L129" s="31"/>
    </row>
    <row r="130" spans="2:65" s="1" customFormat="1" ht="16.5" customHeight="1">
      <c r="B130" s="31"/>
      <c r="E130" s="227" t="str">
        <f>E7</f>
        <v>ZŠ Dědina DBP 20.02.2025</v>
      </c>
      <c r="F130" s="228"/>
      <c r="G130" s="228"/>
      <c r="H130" s="228"/>
      <c r="L130" s="31"/>
    </row>
    <row r="131" spans="2:65" s="1" customFormat="1" ht="12" customHeight="1">
      <c r="B131" s="31"/>
      <c r="C131" s="26" t="s">
        <v>103</v>
      </c>
      <c r="L131" s="31"/>
    </row>
    <row r="132" spans="2:65" s="1" customFormat="1" ht="16.5" customHeight="1">
      <c r="B132" s="31"/>
      <c r="E132" s="199" t="str">
        <f>E9</f>
        <v xml:space="preserve">D.1.1 - Architektonicko-stavební část </v>
      </c>
      <c r="F132" s="226"/>
      <c r="G132" s="226"/>
      <c r="H132" s="226"/>
      <c r="L132" s="31"/>
    </row>
    <row r="133" spans="2:65" s="1" customFormat="1" ht="6.95" customHeight="1">
      <c r="B133" s="31"/>
      <c r="L133" s="31"/>
    </row>
    <row r="134" spans="2:65" s="1" customFormat="1" ht="12" customHeight="1">
      <c r="B134" s="31"/>
      <c r="C134" s="26" t="s">
        <v>20</v>
      </c>
      <c r="F134" s="24" t="str">
        <f>F12</f>
        <v>Žukovského 580, Praha 6</v>
      </c>
      <c r="I134" s="26" t="s">
        <v>22</v>
      </c>
      <c r="J134" s="51" t="str">
        <f>IF(J12="","",J12)</f>
        <v>19. 2. 2025</v>
      </c>
      <c r="L134" s="31"/>
    </row>
    <row r="135" spans="2:65" s="1" customFormat="1" ht="6.95" customHeight="1">
      <c r="B135" s="31"/>
      <c r="L135" s="31"/>
    </row>
    <row r="136" spans="2:65" s="1" customFormat="1" ht="15.2" customHeight="1">
      <c r="B136" s="31"/>
      <c r="C136" s="26" t="s">
        <v>24</v>
      </c>
      <c r="F136" s="24" t="str">
        <f>E15</f>
        <v xml:space="preserve"> </v>
      </c>
      <c r="I136" s="26" t="s">
        <v>30</v>
      </c>
      <c r="J136" s="29" t="str">
        <f>E21</f>
        <v>Digitronic CZ s.r.o.</v>
      </c>
      <c r="L136" s="31"/>
    </row>
    <row r="137" spans="2:65" s="1" customFormat="1" ht="15.2" customHeight="1">
      <c r="B137" s="31"/>
      <c r="C137" s="26" t="s">
        <v>28</v>
      </c>
      <c r="F137" s="24" t="str">
        <f>IF(E18="","",E18)</f>
        <v>Vyplň údaj</v>
      </c>
      <c r="I137" s="26" t="s">
        <v>33</v>
      </c>
      <c r="J137" s="29" t="str">
        <f>E24</f>
        <v xml:space="preserve"> </v>
      </c>
      <c r="L137" s="31"/>
    </row>
    <row r="138" spans="2:65" s="1" customFormat="1" ht="10.35" customHeight="1">
      <c r="B138" s="31"/>
      <c r="L138" s="31"/>
    </row>
    <row r="139" spans="2:65" s="10" customFormat="1" ht="29.25" customHeight="1">
      <c r="B139" s="112"/>
      <c r="C139" s="113" t="s">
        <v>150</v>
      </c>
      <c r="D139" s="114" t="s">
        <v>60</v>
      </c>
      <c r="E139" s="114" t="s">
        <v>56</v>
      </c>
      <c r="F139" s="114" t="s">
        <v>57</v>
      </c>
      <c r="G139" s="114" t="s">
        <v>151</v>
      </c>
      <c r="H139" s="114" t="s">
        <v>152</v>
      </c>
      <c r="I139" s="114" t="s">
        <v>153</v>
      </c>
      <c r="J139" s="114" t="s">
        <v>122</v>
      </c>
      <c r="K139" s="115" t="s">
        <v>154</v>
      </c>
      <c r="L139" s="112"/>
      <c r="M139" s="58" t="s">
        <v>1</v>
      </c>
      <c r="N139" s="59" t="s">
        <v>39</v>
      </c>
      <c r="O139" s="59" t="s">
        <v>155</v>
      </c>
      <c r="P139" s="59" t="s">
        <v>156</v>
      </c>
      <c r="Q139" s="59" t="s">
        <v>157</v>
      </c>
      <c r="R139" s="59" t="s">
        <v>158</v>
      </c>
      <c r="S139" s="59" t="s">
        <v>159</v>
      </c>
      <c r="T139" s="60" t="s">
        <v>160</v>
      </c>
    </row>
    <row r="140" spans="2:65" s="1" customFormat="1" ht="22.9" customHeight="1">
      <c r="B140" s="31"/>
      <c r="C140" s="63" t="s">
        <v>161</v>
      </c>
      <c r="J140" s="116">
        <f>BK140</f>
        <v>0</v>
      </c>
      <c r="L140" s="31"/>
      <c r="M140" s="61"/>
      <c r="N140" s="52"/>
      <c r="O140" s="52"/>
      <c r="P140" s="117">
        <f>P141+P685+P1169</f>
        <v>0</v>
      </c>
      <c r="Q140" s="52"/>
      <c r="R140" s="117">
        <f>R141+R685+R1169</f>
        <v>1.1157805999999999</v>
      </c>
      <c r="S140" s="52"/>
      <c r="T140" s="118">
        <f>T141+T685+T1169</f>
        <v>355.18798287999999</v>
      </c>
      <c r="AT140" s="16" t="s">
        <v>74</v>
      </c>
      <c r="AU140" s="16" t="s">
        <v>124</v>
      </c>
      <c r="BK140" s="119">
        <f>BK141+BK685+BK1169</f>
        <v>0</v>
      </c>
    </row>
    <row r="141" spans="2:65" s="11" customFormat="1" ht="25.9" customHeight="1">
      <c r="B141" s="120"/>
      <c r="D141" s="121" t="s">
        <v>74</v>
      </c>
      <c r="E141" s="122" t="s">
        <v>162</v>
      </c>
      <c r="F141" s="122" t="s">
        <v>163</v>
      </c>
      <c r="I141" s="123"/>
      <c r="J141" s="124">
        <f>BK141</f>
        <v>0</v>
      </c>
      <c r="L141" s="120"/>
      <c r="M141" s="125"/>
      <c r="P141" s="126">
        <f>P142+P442+P457+P636+P681</f>
        <v>0</v>
      </c>
      <c r="R141" s="126">
        <f>R142+R442+R457+R636+R681</f>
        <v>0.61578060000000001</v>
      </c>
      <c r="T141" s="127">
        <f>T142+T442+T457+T636+T681</f>
        <v>303.81934199999995</v>
      </c>
      <c r="AR141" s="121" t="s">
        <v>83</v>
      </c>
      <c r="AT141" s="128" t="s">
        <v>74</v>
      </c>
      <c r="AU141" s="128" t="s">
        <v>75</v>
      </c>
      <c r="AY141" s="121" t="s">
        <v>164</v>
      </c>
      <c r="BK141" s="129">
        <f>BK142+BK442+BK457+BK636+BK681</f>
        <v>0</v>
      </c>
    </row>
    <row r="142" spans="2:65" s="11" customFormat="1" ht="22.9" customHeight="1">
      <c r="B142" s="120"/>
      <c r="D142" s="121" t="s">
        <v>74</v>
      </c>
      <c r="E142" s="130" t="s">
        <v>83</v>
      </c>
      <c r="F142" s="130" t="s">
        <v>165</v>
      </c>
      <c r="I142" s="123"/>
      <c r="J142" s="131">
        <f>BK142</f>
        <v>0</v>
      </c>
      <c r="L142" s="120"/>
      <c r="M142" s="125"/>
      <c r="P142" s="126">
        <f>SUM(P143:P441)</f>
        <v>0</v>
      </c>
      <c r="R142" s="126">
        <f>SUM(R143:R441)</f>
        <v>0</v>
      </c>
      <c r="T142" s="127">
        <f>SUM(T143:T441)</f>
        <v>5.9757499999999997</v>
      </c>
      <c r="AR142" s="121" t="s">
        <v>83</v>
      </c>
      <c r="AT142" s="128" t="s">
        <v>74</v>
      </c>
      <c r="AU142" s="128" t="s">
        <v>83</v>
      </c>
      <c r="AY142" s="121" t="s">
        <v>164</v>
      </c>
      <c r="BK142" s="129">
        <f>SUM(BK143:BK441)</f>
        <v>0</v>
      </c>
    </row>
    <row r="143" spans="2:65" s="1" customFormat="1" ht="24.2" customHeight="1">
      <c r="B143" s="31"/>
      <c r="C143" s="132" t="s">
        <v>83</v>
      </c>
      <c r="D143" s="132" t="s">
        <v>166</v>
      </c>
      <c r="E143" s="133" t="s">
        <v>167</v>
      </c>
      <c r="F143" s="134" t="s">
        <v>168</v>
      </c>
      <c r="G143" s="135" t="s">
        <v>169</v>
      </c>
      <c r="H143" s="136">
        <v>10</v>
      </c>
      <c r="I143" s="137"/>
      <c r="J143" s="138">
        <f>ROUND(I143*H143,2)</f>
        <v>0</v>
      </c>
      <c r="K143" s="134" t="s">
        <v>170</v>
      </c>
      <c r="L143" s="31"/>
      <c r="M143" s="139" t="s">
        <v>1</v>
      </c>
      <c r="N143" s="140" t="s">
        <v>40</v>
      </c>
      <c r="P143" s="141">
        <f>O143*H143</f>
        <v>0</v>
      </c>
      <c r="Q143" s="141">
        <v>0</v>
      </c>
      <c r="R143" s="141">
        <f>Q143*H143</f>
        <v>0</v>
      </c>
      <c r="S143" s="141">
        <v>0</v>
      </c>
      <c r="T143" s="142">
        <f>S143*H143</f>
        <v>0</v>
      </c>
      <c r="AR143" s="143" t="s">
        <v>171</v>
      </c>
      <c r="AT143" s="143" t="s">
        <v>166</v>
      </c>
      <c r="AU143" s="143" t="s">
        <v>85</v>
      </c>
      <c r="AY143" s="16" t="s">
        <v>164</v>
      </c>
      <c r="BE143" s="144">
        <f>IF(N143="základní",J143,0)</f>
        <v>0</v>
      </c>
      <c r="BF143" s="144">
        <f>IF(N143="snížená",J143,0)</f>
        <v>0</v>
      </c>
      <c r="BG143" s="144">
        <f>IF(N143="zákl. přenesená",J143,0)</f>
        <v>0</v>
      </c>
      <c r="BH143" s="144">
        <f>IF(N143="sníž. přenesená",J143,0)</f>
        <v>0</v>
      </c>
      <c r="BI143" s="144">
        <f>IF(N143="nulová",J143,0)</f>
        <v>0</v>
      </c>
      <c r="BJ143" s="16" t="s">
        <v>83</v>
      </c>
      <c r="BK143" s="144">
        <f>ROUND(I143*H143,2)</f>
        <v>0</v>
      </c>
      <c r="BL143" s="16" t="s">
        <v>171</v>
      </c>
      <c r="BM143" s="143" t="s">
        <v>172</v>
      </c>
    </row>
    <row r="144" spans="2:65" s="1" customFormat="1" ht="19.5">
      <c r="B144" s="31"/>
      <c r="D144" s="145" t="s">
        <v>173</v>
      </c>
      <c r="F144" s="146" t="s">
        <v>174</v>
      </c>
      <c r="I144" s="147"/>
      <c r="L144" s="31"/>
      <c r="M144" s="148"/>
      <c r="T144" s="55"/>
      <c r="AT144" s="16" t="s">
        <v>173</v>
      </c>
      <c r="AU144" s="16" t="s">
        <v>85</v>
      </c>
    </row>
    <row r="145" spans="2:65" s="1" customFormat="1">
      <c r="B145" s="31"/>
      <c r="D145" s="149" t="s">
        <v>175</v>
      </c>
      <c r="F145" s="150" t="s">
        <v>176</v>
      </c>
      <c r="I145" s="147"/>
      <c r="L145" s="31"/>
      <c r="M145" s="148"/>
      <c r="T145" s="55"/>
      <c r="AT145" s="16" t="s">
        <v>175</v>
      </c>
      <c r="AU145" s="16" t="s">
        <v>85</v>
      </c>
    </row>
    <row r="146" spans="2:65" s="1" customFormat="1" ht="16.5" customHeight="1">
      <c r="B146" s="31"/>
      <c r="C146" s="132" t="s">
        <v>85</v>
      </c>
      <c r="D146" s="132" t="s">
        <v>166</v>
      </c>
      <c r="E146" s="133" t="s">
        <v>177</v>
      </c>
      <c r="F146" s="134" t="s">
        <v>178</v>
      </c>
      <c r="G146" s="135" t="s">
        <v>179</v>
      </c>
      <c r="H146" s="136">
        <v>29.15</v>
      </c>
      <c r="I146" s="137"/>
      <c r="J146" s="138">
        <f>ROUND(I146*H146,2)</f>
        <v>0</v>
      </c>
      <c r="K146" s="134" t="s">
        <v>170</v>
      </c>
      <c r="L146" s="31"/>
      <c r="M146" s="139" t="s">
        <v>1</v>
      </c>
      <c r="N146" s="140" t="s">
        <v>40</v>
      </c>
      <c r="P146" s="141">
        <f>O146*H146</f>
        <v>0</v>
      </c>
      <c r="Q146" s="141">
        <v>0</v>
      </c>
      <c r="R146" s="141">
        <f>Q146*H146</f>
        <v>0</v>
      </c>
      <c r="S146" s="141">
        <v>0.20499999999999999</v>
      </c>
      <c r="T146" s="142">
        <f>S146*H146</f>
        <v>5.9757499999999997</v>
      </c>
      <c r="AR146" s="143" t="s">
        <v>171</v>
      </c>
      <c r="AT146" s="143" t="s">
        <v>166</v>
      </c>
      <c r="AU146" s="143" t="s">
        <v>85</v>
      </c>
      <c r="AY146" s="16" t="s">
        <v>164</v>
      </c>
      <c r="BE146" s="144">
        <f>IF(N146="základní",J146,0)</f>
        <v>0</v>
      </c>
      <c r="BF146" s="144">
        <f>IF(N146="snížená",J146,0)</f>
        <v>0</v>
      </c>
      <c r="BG146" s="144">
        <f>IF(N146="zákl. přenesená",J146,0)</f>
        <v>0</v>
      </c>
      <c r="BH146" s="144">
        <f>IF(N146="sníž. přenesená",J146,0)</f>
        <v>0</v>
      </c>
      <c r="BI146" s="144">
        <f>IF(N146="nulová",J146,0)</f>
        <v>0</v>
      </c>
      <c r="BJ146" s="16" t="s">
        <v>83</v>
      </c>
      <c r="BK146" s="144">
        <f>ROUND(I146*H146,2)</f>
        <v>0</v>
      </c>
      <c r="BL146" s="16" t="s">
        <v>171</v>
      </c>
      <c r="BM146" s="143" t="s">
        <v>180</v>
      </c>
    </row>
    <row r="147" spans="2:65" s="1" customFormat="1" ht="29.25">
      <c r="B147" s="31"/>
      <c r="D147" s="145" t="s">
        <v>173</v>
      </c>
      <c r="F147" s="146" t="s">
        <v>181</v>
      </c>
      <c r="I147" s="147"/>
      <c r="L147" s="31"/>
      <c r="M147" s="148"/>
      <c r="T147" s="55"/>
      <c r="AT147" s="16" t="s">
        <v>173</v>
      </c>
      <c r="AU147" s="16" t="s">
        <v>85</v>
      </c>
    </row>
    <row r="148" spans="2:65" s="1" customFormat="1">
      <c r="B148" s="31"/>
      <c r="D148" s="149" t="s">
        <v>175</v>
      </c>
      <c r="F148" s="150" t="s">
        <v>182</v>
      </c>
      <c r="I148" s="147"/>
      <c r="L148" s="31"/>
      <c r="M148" s="148"/>
      <c r="T148" s="55"/>
      <c r="AT148" s="16" t="s">
        <v>175</v>
      </c>
      <c r="AU148" s="16" t="s">
        <v>85</v>
      </c>
    </row>
    <row r="149" spans="2:65" s="12" customFormat="1">
      <c r="B149" s="151"/>
      <c r="D149" s="145" t="s">
        <v>183</v>
      </c>
      <c r="E149" s="152" t="s">
        <v>1</v>
      </c>
      <c r="F149" s="153" t="s">
        <v>184</v>
      </c>
      <c r="H149" s="152" t="s">
        <v>1</v>
      </c>
      <c r="I149" s="154"/>
      <c r="L149" s="151"/>
      <c r="M149" s="155"/>
      <c r="T149" s="156"/>
      <c r="AT149" s="152" t="s">
        <v>183</v>
      </c>
      <c r="AU149" s="152" t="s">
        <v>85</v>
      </c>
      <c r="AV149" s="12" t="s">
        <v>83</v>
      </c>
      <c r="AW149" s="12" t="s">
        <v>32</v>
      </c>
      <c r="AX149" s="12" t="s">
        <v>75</v>
      </c>
      <c r="AY149" s="152" t="s">
        <v>164</v>
      </c>
    </row>
    <row r="150" spans="2:65" s="13" customFormat="1">
      <c r="B150" s="157"/>
      <c r="D150" s="145" t="s">
        <v>183</v>
      </c>
      <c r="E150" s="158" t="s">
        <v>1</v>
      </c>
      <c r="F150" s="159" t="s">
        <v>185</v>
      </c>
      <c r="H150" s="160">
        <v>17.600000000000001</v>
      </c>
      <c r="I150" s="161"/>
      <c r="L150" s="157"/>
      <c r="M150" s="162"/>
      <c r="T150" s="163"/>
      <c r="AT150" s="158" t="s">
        <v>183</v>
      </c>
      <c r="AU150" s="158" t="s">
        <v>85</v>
      </c>
      <c r="AV150" s="13" t="s">
        <v>85</v>
      </c>
      <c r="AW150" s="13" t="s">
        <v>32</v>
      </c>
      <c r="AX150" s="13" t="s">
        <v>75</v>
      </c>
      <c r="AY150" s="158" t="s">
        <v>164</v>
      </c>
    </row>
    <row r="151" spans="2:65" s="13" customFormat="1">
      <c r="B151" s="157"/>
      <c r="D151" s="145" t="s">
        <v>183</v>
      </c>
      <c r="E151" s="158" t="s">
        <v>1</v>
      </c>
      <c r="F151" s="159" t="s">
        <v>186</v>
      </c>
      <c r="H151" s="160">
        <v>11.55</v>
      </c>
      <c r="I151" s="161"/>
      <c r="L151" s="157"/>
      <c r="M151" s="162"/>
      <c r="T151" s="163"/>
      <c r="AT151" s="158" t="s">
        <v>183</v>
      </c>
      <c r="AU151" s="158" t="s">
        <v>85</v>
      </c>
      <c r="AV151" s="13" t="s">
        <v>85</v>
      </c>
      <c r="AW151" s="13" t="s">
        <v>32</v>
      </c>
      <c r="AX151" s="13" t="s">
        <v>75</v>
      </c>
      <c r="AY151" s="158" t="s">
        <v>164</v>
      </c>
    </row>
    <row r="152" spans="2:65" s="14" customFormat="1">
      <c r="B152" s="164"/>
      <c r="D152" s="145" t="s">
        <v>183</v>
      </c>
      <c r="E152" s="165" t="s">
        <v>1</v>
      </c>
      <c r="F152" s="166" t="s">
        <v>187</v>
      </c>
      <c r="H152" s="167">
        <v>29.15</v>
      </c>
      <c r="I152" s="168"/>
      <c r="L152" s="164"/>
      <c r="M152" s="169"/>
      <c r="T152" s="170"/>
      <c r="AT152" s="165" t="s">
        <v>183</v>
      </c>
      <c r="AU152" s="165" t="s">
        <v>85</v>
      </c>
      <c r="AV152" s="14" t="s">
        <v>171</v>
      </c>
      <c r="AW152" s="14" t="s">
        <v>32</v>
      </c>
      <c r="AX152" s="14" t="s">
        <v>83</v>
      </c>
      <c r="AY152" s="165" t="s">
        <v>164</v>
      </c>
    </row>
    <row r="153" spans="2:65" s="1" customFormat="1" ht="33" customHeight="1">
      <c r="B153" s="31"/>
      <c r="C153" s="132" t="s">
        <v>91</v>
      </c>
      <c r="D153" s="132" t="s">
        <v>166</v>
      </c>
      <c r="E153" s="133" t="s">
        <v>188</v>
      </c>
      <c r="F153" s="134" t="s">
        <v>189</v>
      </c>
      <c r="G153" s="135" t="s">
        <v>190</v>
      </c>
      <c r="H153" s="136">
        <v>154.67500000000001</v>
      </c>
      <c r="I153" s="137"/>
      <c r="J153" s="138">
        <f>ROUND(I153*H153,2)</f>
        <v>0</v>
      </c>
      <c r="K153" s="134" t="s">
        <v>170</v>
      </c>
      <c r="L153" s="31"/>
      <c r="M153" s="139" t="s">
        <v>1</v>
      </c>
      <c r="N153" s="140" t="s">
        <v>40</v>
      </c>
      <c r="P153" s="141">
        <f>O153*H153</f>
        <v>0</v>
      </c>
      <c r="Q153" s="141">
        <v>0</v>
      </c>
      <c r="R153" s="141">
        <f>Q153*H153</f>
        <v>0</v>
      </c>
      <c r="S153" s="141">
        <v>0</v>
      </c>
      <c r="T153" s="142">
        <f>S153*H153</f>
        <v>0</v>
      </c>
      <c r="AR153" s="143" t="s">
        <v>171</v>
      </c>
      <c r="AT153" s="143" t="s">
        <v>166</v>
      </c>
      <c r="AU153" s="143" t="s">
        <v>85</v>
      </c>
      <c r="AY153" s="16" t="s">
        <v>164</v>
      </c>
      <c r="BE153" s="144">
        <f>IF(N153="základní",J153,0)</f>
        <v>0</v>
      </c>
      <c r="BF153" s="144">
        <f>IF(N153="snížená",J153,0)</f>
        <v>0</v>
      </c>
      <c r="BG153" s="144">
        <f>IF(N153="zákl. přenesená",J153,0)</f>
        <v>0</v>
      </c>
      <c r="BH153" s="144">
        <f>IF(N153="sníž. přenesená",J153,0)</f>
        <v>0</v>
      </c>
      <c r="BI153" s="144">
        <f>IF(N153="nulová",J153,0)</f>
        <v>0</v>
      </c>
      <c r="BJ153" s="16" t="s">
        <v>83</v>
      </c>
      <c r="BK153" s="144">
        <f>ROUND(I153*H153,2)</f>
        <v>0</v>
      </c>
      <c r="BL153" s="16" t="s">
        <v>171</v>
      </c>
      <c r="BM153" s="143" t="s">
        <v>191</v>
      </c>
    </row>
    <row r="154" spans="2:65" s="1" customFormat="1" ht="19.5">
      <c r="B154" s="31"/>
      <c r="D154" s="145" t="s">
        <v>173</v>
      </c>
      <c r="F154" s="146" t="s">
        <v>192</v>
      </c>
      <c r="I154" s="147"/>
      <c r="L154" s="31"/>
      <c r="M154" s="148"/>
      <c r="T154" s="55"/>
      <c r="AT154" s="16" t="s">
        <v>173</v>
      </c>
      <c r="AU154" s="16" t="s">
        <v>85</v>
      </c>
    </row>
    <row r="155" spans="2:65" s="1" customFormat="1">
      <c r="B155" s="31"/>
      <c r="D155" s="149" t="s">
        <v>175</v>
      </c>
      <c r="F155" s="150" t="s">
        <v>193</v>
      </c>
      <c r="I155" s="147"/>
      <c r="L155" s="31"/>
      <c r="M155" s="148"/>
      <c r="T155" s="55"/>
      <c r="AT155" s="16" t="s">
        <v>175</v>
      </c>
      <c r="AU155" s="16" t="s">
        <v>85</v>
      </c>
    </row>
    <row r="156" spans="2:65" s="13" customFormat="1">
      <c r="B156" s="157"/>
      <c r="D156" s="145" t="s">
        <v>183</v>
      </c>
      <c r="E156" s="158" t="s">
        <v>1</v>
      </c>
      <c r="F156" s="159" t="s">
        <v>111</v>
      </c>
      <c r="H156" s="160">
        <v>154.67500000000001</v>
      </c>
      <c r="I156" s="161"/>
      <c r="L156" s="157"/>
      <c r="M156" s="162"/>
      <c r="T156" s="163"/>
      <c r="AT156" s="158" t="s">
        <v>183</v>
      </c>
      <c r="AU156" s="158" t="s">
        <v>85</v>
      </c>
      <c r="AV156" s="13" t="s">
        <v>85</v>
      </c>
      <c r="AW156" s="13" t="s">
        <v>32</v>
      </c>
      <c r="AX156" s="13" t="s">
        <v>83</v>
      </c>
      <c r="AY156" s="158" t="s">
        <v>164</v>
      </c>
    </row>
    <row r="157" spans="2:65" s="1" customFormat="1">
      <c r="B157" s="31"/>
      <c r="D157" s="145" t="s">
        <v>194</v>
      </c>
      <c r="F157" s="171" t="s">
        <v>195</v>
      </c>
      <c r="L157" s="31"/>
      <c r="M157" s="148"/>
      <c r="T157" s="55"/>
      <c r="AU157" s="16" t="s">
        <v>85</v>
      </c>
    </row>
    <row r="158" spans="2:65" s="1" customFormat="1">
      <c r="B158" s="31"/>
      <c r="D158" s="145" t="s">
        <v>194</v>
      </c>
      <c r="F158" s="172" t="s">
        <v>196</v>
      </c>
      <c r="H158" s="173">
        <v>0</v>
      </c>
      <c r="L158" s="31"/>
      <c r="M158" s="148"/>
      <c r="T158" s="55"/>
      <c r="AU158" s="16" t="s">
        <v>85</v>
      </c>
    </row>
    <row r="159" spans="2:65" s="1" customFormat="1">
      <c r="B159" s="31"/>
      <c r="D159" s="145" t="s">
        <v>194</v>
      </c>
      <c r="F159" s="172" t="s">
        <v>197</v>
      </c>
      <c r="H159" s="173">
        <v>14.22</v>
      </c>
      <c r="L159" s="31"/>
      <c r="M159" s="148"/>
      <c r="T159" s="55"/>
      <c r="AU159" s="16" t="s">
        <v>85</v>
      </c>
    </row>
    <row r="160" spans="2:65" s="1" customFormat="1">
      <c r="B160" s="31"/>
      <c r="D160" s="145" t="s">
        <v>194</v>
      </c>
      <c r="F160" s="172" t="s">
        <v>198</v>
      </c>
      <c r="H160" s="173">
        <v>3.12</v>
      </c>
      <c r="L160" s="31"/>
      <c r="M160" s="148"/>
      <c r="T160" s="55"/>
      <c r="AU160" s="16" t="s">
        <v>85</v>
      </c>
    </row>
    <row r="161" spans="2:47" s="1" customFormat="1">
      <c r="B161" s="31"/>
      <c r="D161" s="145" t="s">
        <v>194</v>
      </c>
      <c r="F161" s="172" t="s">
        <v>199</v>
      </c>
      <c r="H161" s="173">
        <v>10.244999999999999</v>
      </c>
      <c r="L161" s="31"/>
      <c r="M161" s="148"/>
      <c r="T161" s="55"/>
      <c r="AU161" s="16" t="s">
        <v>85</v>
      </c>
    </row>
    <row r="162" spans="2:47" s="1" customFormat="1">
      <c r="B162" s="31"/>
      <c r="D162" s="145" t="s">
        <v>194</v>
      </c>
      <c r="F162" s="172" t="s">
        <v>200</v>
      </c>
      <c r="H162" s="173">
        <v>10.83</v>
      </c>
      <c r="L162" s="31"/>
      <c r="M162" s="148"/>
      <c r="T162" s="55"/>
      <c r="AU162" s="16" t="s">
        <v>85</v>
      </c>
    </row>
    <row r="163" spans="2:47" s="1" customFormat="1">
      <c r="B163" s="31"/>
      <c r="D163" s="145" t="s">
        <v>194</v>
      </c>
      <c r="F163" s="172" t="s">
        <v>201</v>
      </c>
      <c r="H163" s="173">
        <v>2.73</v>
      </c>
      <c r="L163" s="31"/>
      <c r="M163" s="148"/>
      <c r="T163" s="55"/>
      <c r="AU163" s="16" t="s">
        <v>85</v>
      </c>
    </row>
    <row r="164" spans="2:47" s="1" customFormat="1">
      <c r="B164" s="31"/>
      <c r="D164" s="145" t="s">
        <v>194</v>
      </c>
      <c r="F164" s="172" t="s">
        <v>202</v>
      </c>
      <c r="H164" s="173">
        <v>3.84</v>
      </c>
      <c r="L164" s="31"/>
      <c r="M164" s="148"/>
      <c r="T164" s="55"/>
      <c r="AU164" s="16" t="s">
        <v>85</v>
      </c>
    </row>
    <row r="165" spans="2:47" s="1" customFormat="1">
      <c r="B165" s="31"/>
      <c r="D165" s="145" t="s">
        <v>194</v>
      </c>
      <c r="F165" s="172" t="s">
        <v>203</v>
      </c>
      <c r="H165" s="173">
        <v>0</v>
      </c>
      <c r="L165" s="31"/>
      <c r="M165" s="148"/>
      <c r="T165" s="55"/>
      <c r="AU165" s="16" t="s">
        <v>85</v>
      </c>
    </row>
    <row r="166" spans="2:47" s="1" customFormat="1">
      <c r="B166" s="31"/>
      <c r="D166" s="145" t="s">
        <v>194</v>
      </c>
      <c r="F166" s="172" t="s">
        <v>204</v>
      </c>
      <c r="H166" s="173">
        <v>20.399999999999999</v>
      </c>
      <c r="L166" s="31"/>
      <c r="M166" s="148"/>
      <c r="T166" s="55"/>
      <c r="AU166" s="16" t="s">
        <v>85</v>
      </c>
    </row>
    <row r="167" spans="2:47" s="1" customFormat="1">
      <c r="B167" s="31"/>
      <c r="D167" s="145" t="s">
        <v>194</v>
      </c>
      <c r="F167" s="172" t="s">
        <v>184</v>
      </c>
      <c r="H167" s="173">
        <v>0</v>
      </c>
      <c r="L167" s="31"/>
      <c r="M167" s="148"/>
      <c r="T167" s="55"/>
      <c r="AU167" s="16" t="s">
        <v>85</v>
      </c>
    </row>
    <row r="168" spans="2:47" s="1" customFormat="1">
      <c r="B168" s="31"/>
      <c r="D168" s="145" t="s">
        <v>194</v>
      </c>
      <c r="F168" s="172" t="s">
        <v>205</v>
      </c>
      <c r="H168" s="173">
        <v>5.0999999999999996</v>
      </c>
      <c r="L168" s="31"/>
      <c r="M168" s="148"/>
      <c r="T168" s="55"/>
      <c r="AU168" s="16" t="s">
        <v>85</v>
      </c>
    </row>
    <row r="169" spans="2:47" s="1" customFormat="1">
      <c r="B169" s="31"/>
      <c r="D169" s="145" t="s">
        <v>194</v>
      </c>
      <c r="F169" s="172" t="s">
        <v>206</v>
      </c>
      <c r="H169" s="173">
        <v>3.39</v>
      </c>
      <c r="L169" s="31"/>
      <c r="M169" s="148"/>
      <c r="T169" s="55"/>
      <c r="AU169" s="16" t="s">
        <v>85</v>
      </c>
    </row>
    <row r="170" spans="2:47" s="1" customFormat="1">
      <c r="B170" s="31"/>
      <c r="D170" s="145" t="s">
        <v>194</v>
      </c>
      <c r="F170" s="172" t="s">
        <v>207</v>
      </c>
      <c r="H170" s="173">
        <v>0</v>
      </c>
      <c r="L170" s="31"/>
      <c r="M170" s="148"/>
      <c r="T170" s="55"/>
      <c r="AU170" s="16" t="s">
        <v>85</v>
      </c>
    </row>
    <row r="171" spans="2:47" s="1" customFormat="1">
      <c r="B171" s="31"/>
      <c r="D171" s="145" t="s">
        <v>194</v>
      </c>
      <c r="F171" s="172" t="s">
        <v>208</v>
      </c>
      <c r="H171" s="173">
        <v>80.8</v>
      </c>
      <c r="L171" s="31"/>
      <c r="M171" s="148"/>
      <c r="T171" s="55"/>
      <c r="AU171" s="16" t="s">
        <v>85</v>
      </c>
    </row>
    <row r="172" spans="2:47" s="1" customFormat="1">
      <c r="B172" s="31"/>
      <c r="D172" s="145" t="s">
        <v>194</v>
      </c>
      <c r="F172" s="172" t="s">
        <v>187</v>
      </c>
      <c r="H172" s="173">
        <v>154.67500000000001</v>
      </c>
      <c r="L172" s="31"/>
      <c r="M172" s="148"/>
      <c r="T172" s="55"/>
      <c r="AU172" s="16" t="s">
        <v>85</v>
      </c>
    </row>
    <row r="173" spans="2:47" s="1" customFormat="1">
      <c r="B173" s="31"/>
      <c r="D173" s="145" t="s">
        <v>194</v>
      </c>
      <c r="F173" s="174" t="s">
        <v>209</v>
      </c>
      <c r="L173" s="31"/>
      <c r="M173" s="148"/>
      <c r="T173" s="55"/>
      <c r="AU173" s="16" t="s">
        <v>85</v>
      </c>
    </row>
    <row r="174" spans="2:47" s="1" customFormat="1">
      <c r="B174" s="31"/>
      <c r="D174" s="145" t="s">
        <v>194</v>
      </c>
      <c r="F174" s="175" t="s">
        <v>210</v>
      </c>
      <c r="H174" s="173">
        <v>0</v>
      </c>
      <c r="L174" s="31"/>
      <c r="M174" s="148"/>
      <c r="T174" s="55"/>
      <c r="AU174" s="16" t="s">
        <v>85</v>
      </c>
    </row>
    <row r="175" spans="2:47" s="1" customFormat="1">
      <c r="B175" s="31"/>
      <c r="D175" s="145" t="s">
        <v>194</v>
      </c>
      <c r="F175" s="175" t="s">
        <v>211</v>
      </c>
      <c r="H175" s="173">
        <v>10.5</v>
      </c>
      <c r="L175" s="31"/>
      <c r="M175" s="148"/>
      <c r="T175" s="55"/>
      <c r="AU175" s="16" t="s">
        <v>85</v>
      </c>
    </row>
    <row r="176" spans="2:47" s="1" customFormat="1">
      <c r="B176" s="31"/>
      <c r="D176" s="145" t="s">
        <v>194</v>
      </c>
      <c r="F176" s="175" t="s">
        <v>212</v>
      </c>
      <c r="H176" s="173">
        <v>0</v>
      </c>
      <c r="L176" s="31"/>
      <c r="M176" s="148"/>
      <c r="T176" s="55"/>
      <c r="AU176" s="16" t="s">
        <v>85</v>
      </c>
    </row>
    <row r="177" spans="2:47" s="1" customFormat="1">
      <c r="B177" s="31"/>
      <c r="D177" s="145" t="s">
        <v>194</v>
      </c>
      <c r="F177" s="175" t="s">
        <v>213</v>
      </c>
      <c r="H177" s="173">
        <v>27.8</v>
      </c>
      <c r="L177" s="31"/>
      <c r="M177" s="148"/>
      <c r="T177" s="55"/>
      <c r="AU177" s="16" t="s">
        <v>85</v>
      </c>
    </row>
    <row r="178" spans="2:47" s="1" customFormat="1">
      <c r="B178" s="31"/>
      <c r="D178" s="145" t="s">
        <v>194</v>
      </c>
      <c r="F178" s="175" t="s">
        <v>214</v>
      </c>
      <c r="H178" s="173">
        <v>0</v>
      </c>
      <c r="L178" s="31"/>
      <c r="M178" s="148"/>
      <c r="T178" s="55"/>
      <c r="AU178" s="16" t="s">
        <v>85</v>
      </c>
    </row>
    <row r="179" spans="2:47" s="1" customFormat="1">
      <c r="B179" s="31"/>
      <c r="D179" s="145" t="s">
        <v>194</v>
      </c>
      <c r="F179" s="175" t="s">
        <v>215</v>
      </c>
      <c r="H179" s="173">
        <v>11.7</v>
      </c>
      <c r="L179" s="31"/>
      <c r="M179" s="148"/>
      <c r="T179" s="55"/>
      <c r="AU179" s="16" t="s">
        <v>85</v>
      </c>
    </row>
    <row r="180" spans="2:47" s="1" customFormat="1">
      <c r="B180" s="31"/>
      <c r="D180" s="145" t="s">
        <v>194</v>
      </c>
      <c r="F180" s="175" t="s">
        <v>216</v>
      </c>
      <c r="H180" s="173">
        <v>0</v>
      </c>
      <c r="L180" s="31"/>
      <c r="M180" s="148"/>
      <c r="T180" s="55"/>
      <c r="AU180" s="16" t="s">
        <v>85</v>
      </c>
    </row>
    <row r="181" spans="2:47" s="1" customFormat="1">
      <c r="B181" s="31"/>
      <c r="D181" s="145" t="s">
        <v>194</v>
      </c>
      <c r="F181" s="175" t="s">
        <v>217</v>
      </c>
      <c r="H181" s="173">
        <v>2.5</v>
      </c>
      <c r="L181" s="31"/>
      <c r="M181" s="148"/>
      <c r="T181" s="55"/>
      <c r="AU181" s="16" t="s">
        <v>85</v>
      </c>
    </row>
    <row r="182" spans="2:47" s="1" customFormat="1">
      <c r="B182" s="31"/>
      <c r="D182" s="145" t="s">
        <v>194</v>
      </c>
      <c r="F182" s="175" t="s">
        <v>218</v>
      </c>
      <c r="H182" s="173">
        <v>0</v>
      </c>
      <c r="L182" s="31"/>
      <c r="M182" s="148"/>
      <c r="T182" s="55"/>
      <c r="AU182" s="16" t="s">
        <v>85</v>
      </c>
    </row>
    <row r="183" spans="2:47" s="1" customFormat="1">
      <c r="B183" s="31"/>
      <c r="D183" s="145" t="s">
        <v>194</v>
      </c>
      <c r="F183" s="175" t="s">
        <v>219</v>
      </c>
      <c r="H183" s="173">
        <v>5.8</v>
      </c>
      <c r="L183" s="31"/>
      <c r="M183" s="148"/>
      <c r="T183" s="55"/>
      <c r="AU183" s="16" t="s">
        <v>85</v>
      </c>
    </row>
    <row r="184" spans="2:47" s="1" customFormat="1">
      <c r="B184" s="31"/>
      <c r="D184" s="145" t="s">
        <v>194</v>
      </c>
      <c r="F184" s="175" t="s">
        <v>220</v>
      </c>
      <c r="H184" s="173">
        <v>0</v>
      </c>
      <c r="L184" s="31"/>
      <c r="M184" s="148"/>
      <c r="T184" s="55"/>
      <c r="AU184" s="16" t="s">
        <v>85</v>
      </c>
    </row>
    <row r="185" spans="2:47" s="1" customFormat="1">
      <c r="B185" s="31"/>
      <c r="D185" s="145" t="s">
        <v>194</v>
      </c>
      <c r="F185" s="175" t="s">
        <v>221</v>
      </c>
      <c r="H185" s="173">
        <v>18</v>
      </c>
      <c r="L185" s="31"/>
      <c r="M185" s="148"/>
      <c r="T185" s="55"/>
      <c r="AU185" s="16" t="s">
        <v>85</v>
      </c>
    </row>
    <row r="186" spans="2:47" s="1" customFormat="1">
      <c r="B186" s="31"/>
      <c r="D186" s="145" t="s">
        <v>194</v>
      </c>
      <c r="F186" s="175" t="s">
        <v>222</v>
      </c>
      <c r="H186" s="173">
        <v>0</v>
      </c>
      <c r="L186" s="31"/>
      <c r="M186" s="148"/>
      <c r="T186" s="55"/>
      <c r="AU186" s="16" t="s">
        <v>85</v>
      </c>
    </row>
    <row r="187" spans="2:47" s="1" customFormat="1">
      <c r="B187" s="31"/>
      <c r="D187" s="145" t="s">
        <v>194</v>
      </c>
      <c r="F187" s="175" t="s">
        <v>223</v>
      </c>
      <c r="H187" s="173">
        <v>18.5</v>
      </c>
      <c r="L187" s="31"/>
      <c r="M187" s="148"/>
      <c r="T187" s="55"/>
      <c r="AU187" s="16" t="s">
        <v>85</v>
      </c>
    </row>
    <row r="188" spans="2:47" s="1" customFormat="1">
      <c r="B188" s="31"/>
      <c r="D188" s="145" t="s">
        <v>194</v>
      </c>
      <c r="F188" s="175" t="s">
        <v>187</v>
      </c>
      <c r="H188" s="173">
        <v>94.8</v>
      </c>
      <c r="L188" s="31"/>
      <c r="M188" s="148"/>
      <c r="T188" s="55"/>
      <c r="AU188" s="16" t="s">
        <v>85</v>
      </c>
    </row>
    <row r="189" spans="2:47" s="1" customFormat="1">
      <c r="B189" s="31"/>
      <c r="D189" s="145" t="s">
        <v>194</v>
      </c>
      <c r="F189" s="174" t="s">
        <v>224</v>
      </c>
      <c r="L189" s="31"/>
      <c r="M189" s="148"/>
      <c r="T189" s="55"/>
      <c r="AU189" s="16" t="s">
        <v>85</v>
      </c>
    </row>
    <row r="190" spans="2:47" s="1" customFormat="1">
      <c r="B190" s="31"/>
      <c r="D190" s="145" t="s">
        <v>194</v>
      </c>
      <c r="F190" s="175" t="s">
        <v>225</v>
      </c>
      <c r="H190" s="173">
        <v>0</v>
      </c>
      <c r="L190" s="31"/>
      <c r="M190" s="148"/>
      <c r="T190" s="55"/>
      <c r="AU190" s="16" t="s">
        <v>85</v>
      </c>
    </row>
    <row r="191" spans="2:47" s="1" customFormat="1">
      <c r="B191" s="31"/>
      <c r="D191" s="145" t="s">
        <v>194</v>
      </c>
      <c r="F191" s="175" t="s">
        <v>226</v>
      </c>
      <c r="H191" s="173">
        <v>1.5</v>
      </c>
      <c r="L191" s="31"/>
      <c r="M191" s="148"/>
      <c r="T191" s="55"/>
      <c r="AU191" s="16" t="s">
        <v>85</v>
      </c>
    </row>
    <row r="192" spans="2:47" s="1" customFormat="1">
      <c r="B192" s="31"/>
      <c r="D192" s="145" t="s">
        <v>194</v>
      </c>
      <c r="F192" s="175" t="s">
        <v>227</v>
      </c>
      <c r="H192" s="173">
        <v>0</v>
      </c>
      <c r="L192" s="31"/>
      <c r="M192" s="148"/>
      <c r="T192" s="55"/>
      <c r="AU192" s="16" t="s">
        <v>85</v>
      </c>
    </row>
    <row r="193" spans="2:47" s="1" customFormat="1">
      <c r="B193" s="31"/>
      <c r="D193" s="145" t="s">
        <v>194</v>
      </c>
      <c r="F193" s="175" t="s">
        <v>228</v>
      </c>
      <c r="H193" s="173">
        <v>5.4</v>
      </c>
      <c r="L193" s="31"/>
      <c r="M193" s="148"/>
      <c r="T193" s="55"/>
      <c r="AU193" s="16" t="s">
        <v>85</v>
      </c>
    </row>
    <row r="194" spans="2:47" s="1" customFormat="1">
      <c r="B194" s="31"/>
      <c r="D194" s="145" t="s">
        <v>194</v>
      </c>
      <c r="F194" s="175" t="s">
        <v>229</v>
      </c>
      <c r="H194" s="173">
        <v>0</v>
      </c>
      <c r="L194" s="31"/>
      <c r="M194" s="148"/>
      <c r="T194" s="55"/>
      <c r="AU194" s="16" t="s">
        <v>85</v>
      </c>
    </row>
    <row r="195" spans="2:47" s="1" customFormat="1">
      <c r="B195" s="31"/>
      <c r="D195" s="145" t="s">
        <v>194</v>
      </c>
      <c r="F195" s="175" t="s">
        <v>230</v>
      </c>
      <c r="H195" s="173">
        <v>1.4</v>
      </c>
      <c r="L195" s="31"/>
      <c r="M195" s="148"/>
      <c r="T195" s="55"/>
      <c r="AU195" s="16" t="s">
        <v>85</v>
      </c>
    </row>
    <row r="196" spans="2:47" s="1" customFormat="1">
      <c r="B196" s="31"/>
      <c r="D196" s="145" t="s">
        <v>194</v>
      </c>
      <c r="F196" s="175" t="s">
        <v>231</v>
      </c>
      <c r="H196" s="173">
        <v>0</v>
      </c>
      <c r="L196" s="31"/>
      <c r="M196" s="148"/>
      <c r="T196" s="55"/>
      <c r="AU196" s="16" t="s">
        <v>85</v>
      </c>
    </row>
    <row r="197" spans="2:47" s="1" customFormat="1">
      <c r="B197" s="31"/>
      <c r="D197" s="145" t="s">
        <v>194</v>
      </c>
      <c r="F197" s="175" t="s">
        <v>232</v>
      </c>
      <c r="H197" s="173">
        <v>1.6</v>
      </c>
      <c r="L197" s="31"/>
      <c r="M197" s="148"/>
      <c r="T197" s="55"/>
      <c r="AU197" s="16" t="s">
        <v>85</v>
      </c>
    </row>
    <row r="198" spans="2:47" s="1" customFormat="1">
      <c r="B198" s="31"/>
      <c r="D198" s="145" t="s">
        <v>194</v>
      </c>
      <c r="F198" s="175" t="s">
        <v>233</v>
      </c>
      <c r="H198" s="173">
        <v>0</v>
      </c>
      <c r="L198" s="31"/>
      <c r="M198" s="148"/>
      <c r="T198" s="55"/>
      <c r="AU198" s="16" t="s">
        <v>85</v>
      </c>
    </row>
    <row r="199" spans="2:47" s="1" customFormat="1">
      <c r="B199" s="31"/>
      <c r="D199" s="145" t="s">
        <v>194</v>
      </c>
      <c r="F199" s="175" t="s">
        <v>232</v>
      </c>
      <c r="H199" s="173">
        <v>1.6</v>
      </c>
      <c r="L199" s="31"/>
      <c r="M199" s="148"/>
      <c r="T199" s="55"/>
      <c r="AU199" s="16" t="s">
        <v>85</v>
      </c>
    </row>
    <row r="200" spans="2:47" s="1" customFormat="1">
      <c r="B200" s="31"/>
      <c r="D200" s="145" t="s">
        <v>194</v>
      </c>
      <c r="F200" s="175" t="s">
        <v>234</v>
      </c>
      <c r="H200" s="173">
        <v>0</v>
      </c>
      <c r="L200" s="31"/>
      <c r="M200" s="148"/>
      <c r="T200" s="55"/>
      <c r="AU200" s="16" t="s">
        <v>85</v>
      </c>
    </row>
    <row r="201" spans="2:47" s="1" customFormat="1">
      <c r="B201" s="31"/>
      <c r="D201" s="145" t="s">
        <v>194</v>
      </c>
      <c r="F201" s="175" t="s">
        <v>228</v>
      </c>
      <c r="H201" s="173">
        <v>5.4</v>
      </c>
      <c r="L201" s="31"/>
      <c r="M201" s="148"/>
      <c r="T201" s="55"/>
      <c r="AU201" s="16" t="s">
        <v>85</v>
      </c>
    </row>
    <row r="202" spans="2:47" s="1" customFormat="1">
      <c r="B202" s="31"/>
      <c r="D202" s="145" t="s">
        <v>194</v>
      </c>
      <c r="F202" s="175" t="s">
        <v>235</v>
      </c>
      <c r="H202" s="173">
        <v>0</v>
      </c>
      <c r="L202" s="31"/>
      <c r="M202" s="148"/>
      <c r="T202" s="55"/>
      <c r="AU202" s="16" t="s">
        <v>85</v>
      </c>
    </row>
    <row r="203" spans="2:47" s="1" customFormat="1">
      <c r="B203" s="31"/>
      <c r="D203" s="145" t="s">
        <v>194</v>
      </c>
      <c r="F203" s="175" t="s">
        <v>230</v>
      </c>
      <c r="H203" s="173">
        <v>1.4</v>
      </c>
      <c r="L203" s="31"/>
      <c r="M203" s="148"/>
      <c r="T203" s="55"/>
      <c r="AU203" s="16" t="s">
        <v>85</v>
      </c>
    </row>
    <row r="204" spans="2:47" s="1" customFormat="1">
      <c r="B204" s="31"/>
      <c r="D204" s="145" t="s">
        <v>194</v>
      </c>
      <c r="F204" s="175" t="s">
        <v>236</v>
      </c>
      <c r="H204" s="173">
        <v>0</v>
      </c>
      <c r="L204" s="31"/>
      <c r="M204" s="148"/>
      <c r="T204" s="55"/>
      <c r="AU204" s="16" t="s">
        <v>85</v>
      </c>
    </row>
    <row r="205" spans="2:47" s="1" customFormat="1">
      <c r="B205" s="31"/>
      <c r="D205" s="145" t="s">
        <v>194</v>
      </c>
      <c r="F205" s="175" t="s">
        <v>217</v>
      </c>
      <c r="H205" s="173">
        <v>2.5</v>
      </c>
      <c r="L205" s="31"/>
      <c r="M205" s="148"/>
      <c r="T205" s="55"/>
      <c r="AU205" s="16" t="s">
        <v>85</v>
      </c>
    </row>
    <row r="206" spans="2:47" s="1" customFormat="1">
      <c r="B206" s="31"/>
      <c r="D206" s="145" t="s">
        <v>194</v>
      </c>
      <c r="F206" s="175" t="s">
        <v>187</v>
      </c>
      <c r="H206" s="173">
        <v>20.8</v>
      </c>
      <c r="L206" s="31"/>
      <c r="M206" s="148"/>
      <c r="T206" s="55"/>
      <c r="AU206" s="16" t="s">
        <v>85</v>
      </c>
    </row>
    <row r="207" spans="2:47" s="1" customFormat="1">
      <c r="B207" s="31"/>
      <c r="D207" s="145" t="s">
        <v>194</v>
      </c>
      <c r="F207" s="174" t="s">
        <v>237</v>
      </c>
      <c r="L207" s="31"/>
      <c r="M207" s="148"/>
      <c r="T207" s="55"/>
      <c r="AU207" s="16" t="s">
        <v>85</v>
      </c>
    </row>
    <row r="208" spans="2:47" s="1" customFormat="1">
      <c r="B208" s="31"/>
      <c r="D208" s="145" t="s">
        <v>194</v>
      </c>
      <c r="F208" s="175" t="s">
        <v>238</v>
      </c>
      <c r="H208" s="173">
        <v>0</v>
      </c>
      <c r="L208" s="31"/>
      <c r="M208" s="148"/>
      <c r="T208" s="55"/>
      <c r="AU208" s="16" t="s">
        <v>85</v>
      </c>
    </row>
    <row r="209" spans="2:47" s="1" customFormat="1">
      <c r="B209" s="31"/>
      <c r="D209" s="145" t="s">
        <v>194</v>
      </c>
      <c r="F209" s="175" t="s">
        <v>239</v>
      </c>
      <c r="H209" s="173">
        <v>36.799999999999997</v>
      </c>
      <c r="L209" s="31"/>
      <c r="M209" s="148"/>
      <c r="T209" s="55"/>
      <c r="AU209" s="16" t="s">
        <v>85</v>
      </c>
    </row>
    <row r="210" spans="2:47" s="1" customFormat="1">
      <c r="B210" s="31"/>
      <c r="D210" s="145" t="s">
        <v>194</v>
      </c>
      <c r="F210" s="175" t="s">
        <v>240</v>
      </c>
      <c r="H210" s="173">
        <v>0</v>
      </c>
      <c r="L210" s="31"/>
      <c r="M210" s="148"/>
      <c r="T210" s="55"/>
      <c r="AU210" s="16" t="s">
        <v>85</v>
      </c>
    </row>
    <row r="211" spans="2:47" s="1" customFormat="1">
      <c r="B211" s="31"/>
      <c r="D211" s="145" t="s">
        <v>194</v>
      </c>
      <c r="F211" s="175" t="s">
        <v>241</v>
      </c>
      <c r="H211" s="173">
        <v>31.5</v>
      </c>
      <c r="L211" s="31"/>
      <c r="M211" s="148"/>
      <c r="T211" s="55"/>
      <c r="AU211" s="16" t="s">
        <v>85</v>
      </c>
    </row>
    <row r="212" spans="2:47" s="1" customFormat="1">
      <c r="B212" s="31"/>
      <c r="D212" s="145" t="s">
        <v>194</v>
      </c>
      <c r="F212" s="175" t="s">
        <v>187</v>
      </c>
      <c r="H212" s="173">
        <v>68.3</v>
      </c>
      <c r="L212" s="31"/>
      <c r="M212" s="148"/>
      <c r="T212" s="55"/>
      <c r="AU212" s="16" t="s">
        <v>85</v>
      </c>
    </row>
    <row r="213" spans="2:47" s="1" customFormat="1">
      <c r="B213" s="31"/>
      <c r="D213" s="145" t="s">
        <v>194</v>
      </c>
      <c r="F213" s="174" t="s">
        <v>242</v>
      </c>
      <c r="L213" s="31"/>
      <c r="M213" s="148"/>
      <c r="T213" s="55"/>
      <c r="AU213" s="16" t="s">
        <v>85</v>
      </c>
    </row>
    <row r="214" spans="2:47" s="1" customFormat="1">
      <c r="B214" s="31"/>
      <c r="D214" s="145" t="s">
        <v>194</v>
      </c>
      <c r="F214" s="175" t="s">
        <v>243</v>
      </c>
      <c r="H214" s="173">
        <v>0</v>
      </c>
      <c r="L214" s="31"/>
      <c r="M214" s="148"/>
      <c r="T214" s="55"/>
      <c r="AU214" s="16" t="s">
        <v>85</v>
      </c>
    </row>
    <row r="215" spans="2:47" s="1" customFormat="1">
      <c r="B215" s="31"/>
      <c r="D215" s="145" t="s">
        <v>194</v>
      </c>
      <c r="F215" s="175" t="s">
        <v>244</v>
      </c>
      <c r="H215" s="173">
        <v>72.2</v>
      </c>
      <c r="L215" s="31"/>
      <c r="M215" s="148"/>
      <c r="T215" s="55"/>
      <c r="AU215" s="16" t="s">
        <v>85</v>
      </c>
    </row>
    <row r="216" spans="2:47" s="1" customFormat="1">
      <c r="B216" s="31"/>
      <c r="D216" s="145" t="s">
        <v>194</v>
      </c>
      <c r="F216" s="174" t="s">
        <v>245</v>
      </c>
      <c r="L216" s="31"/>
      <c r="M216" s="148"/>
      <c r="T216" s="55"/>
      <c r="AU216" s="16" t="s">
        <v>85</v>
      </c>
    </row>
    <row r="217" spans="2:47" s="1" customFormat="1">
      <c r="B217" s="31"/>
      <c r="D217" s="145" t="s">
        <v>194</v>
      </c>
      <c r="F217" s="175" t="s">
        <v>246</v>
      </c>
      <c r="H217" s="173">
        <v>0</v>
      </c>
      <c r="L217" s="31"/>
      <c r="M217" s="148"/>
      <c r="T217" s="55"/>
      <c r="AU217" s="16" t="s">
        <v>85</v>
      </c>
    </row>
    <row r="218" spans="2:47" s="1" customFormat="1">
      <c r="B218" s="31"/>
      <c r="D218" s="145" t="s">
        <v>194</v>
      </c>
      <c r="F218" s="175" t="s">
        <v>247</v>
      </c>
      <c r="H218" s="173">
        <v>10.1</v>
      </c>
      <c r="L218" s="31"/>
      <c r="M218" s="148"/>
      <c r="T218" s="55"/>
      <c r="AU218" s="16" t="s">
        <v>85</v>
      </c>
    </row>
    <row r="219" spans="2:47" s="1" customFormat="1">
      <c r="B219" s="31"/>
      <c r="D219" s="145" t="s">
        <v>194</v>
      </c>
      <c r="F219" s="175" t="s">
        <v>248</v>
      </c>
      <c r="H219" s="173">
        <v>0</v>
      </c>
      <c r="L219" s="31"/>
      <c r="M219" s="148"/>
      <c r="T219" s="55"/>
      <c r="AU219" s="16" t="s">
        <v>85</v>
      </c>
    </row>
    <row r="220" spans="2:47" s="1" customFormat="1">
      <c r="B220" s="31"/>
      <c r="D220" s="145" t="s">
        <v>194</v>
      </c>
      <c r="F220" s="175" t="s">
        <v>249</v>
      </c>
      <c r="H220" s="173">
        <v>8.1</v>
      </c>
      <c r="L220" s="31"/>
      <c r="M220" s="148"/>
      <c r="T220" s="55"/>
      <c r="AU220" s="16" t="s">
        <v>85</v>
      </c>
    </row>
    <row r="221" spans="2:47" s="1" customFormat="1">
      <c r="B221" s="31"/>
      <c r="D221" s="145" t="s">
        <v>194</v>
      </c>
      <c r="F221" s="175" t="s">
        <v>187</v>
      </c>
      <c r="H221" s="173">
        <v>18.2</v>
      </c>
      <c r="L221" s="31"/>
      <c r="M221" s="148"/>
      <c r="T221" s="55"/>
      <c r="AU221" s="16" t="s">
        <v>85</v>
      </c>
    </row>
    <row r="222" spans="2:47" s="1" customFormat="1">
      <c r="B222" s="31"/>
      <c r="D222" s="145" t="s">
        <v>194</v>
      </c>
      <c r="F222" s="174" t="s">
        <v>250</v>
      </c>
      <c r="L222" s="31"/>
      <c r="M222" s="148"/>
      <c r="T222" s="55"/>
      <c r="AU222" s="16" t="s">
        <v>85</v>
      </c>
    </row>
    <row r="223" spans="2:47" s="1" customFormat="1">
      <c r="B223" s="31"/>
      <c r="D223" s="145" t="s">
        <v>194</v>
      </c>
      <c r="F223" s="175" t="s">
        <v>251</v>
      </c>
      <c r="H223" s="173">
        <v>0</v>
      </c>
      <c r="L223" s="31"/>
      <c r="M223" s="148"/>
      <c r="T223" s="55"/>
      <c r="AU223" s="16" t="s">
        <v>85</v>
      </c>
    </row>
    <row r="224" spans="2:47" s="1" customFormat="1">
      <c r="B224" s="31"/>
      <c r="D224" s="145" t="s">
        <v>194</v>
      </c>
      <c r="F224" s="175" t="s">
        <v>252</v>
      </c>
      <c r="H224" s="173">
        <v>12</v>
      </c>
      <c r="L224" s="31"/>
      <c r="M224" s="148"/>
      <c r="T224" s="55"/>
      <c r="AU224" s="16" t="s">
        <v>85</v>
      </c>
    </row>
    <row r="225" spans="2:65" s="1" customFormat="1">
      <c r="B225" s="31"/>
      <c r="D225" s="145" t="s">
        <v>194</v>
      </c>
      <c r="F225" s="175" t="s">
        <v>253</v>
      </c>
      <c r="H225" s="173">
        <v>0</v>
      </c>
      <c r="L225" s="31"/>
      <c r="M225" s="148"/>
      <c r="T225" s="55"/>
      <c r="AU225" s="16" t="s">
        <v>85</v>
      </c>
    </row>
    <row r="226" spans="2:65" s="1" customFormat="1">
      <c r="B226" s="31"/>
      <c r="D226" s="145" t="s">
        <v>194</v>
      </c>
      <c r="F226" s="175" t="s">
        <v>254</v>
      </c>
      <c r="H226" s="173">
        <v>13.6</v>
      </c>
      <c r="L226" s="31"/>
      <c r="M226" s="148"/>
      <c r="T226" s="55"/>
      <c r="AU226" s="16" t="s">
        <v>85</v>
      </c>
    </row>
    <row r="227" spans="2:65" s="1" customFormat="1">
      <c r="B227" s="31"/>
      <c r="D227" s="145" t="s">
        <v>194</v>
      </c>
      <c r="F227" s="175" t="s">
        <v>187</v>
      </c>
      <c r="H227" s="173">
        <v>25.6</v>
      </c>
      <c r="L227" s="31"/>
      <c r="M227" s="148"/>
      <c r="T227" s="55"/>
      <c r="AU227" s="16" t="s">
        <v>85</v>
      </c>
    </row>
    <row r="228" spans="2:65" s="1" customFormat="1" ht="33" customHeight="1">
      <c r="B228" s="31"/>
      <c r="C228" s="132" t="s">
        <v>171</v>
      </c>
      <c r="D228" s="132" t="s">
        <v>166</v>
      </c>
      <c r="E228" s="133" t="s">
        <v>255</v>
      </c>
      <c r="F228" s="134" t="s">
        <v>256</v>
      </c>
      <c r="G228" s="135" t="s">
        <v>190</v>
      </c>
      <c r="H228" s="136">
        <v>59.613</v>
      </c>
      <c r="I228" s="137"/>
      <c r="J228" s="138">
        <f>ROUND(I228*H228,2)</f>
        <v>0</v>
      </c>
      <c r="K228" s="134" t="s">
        <v>170</v>
      </c>
      <c r="L228" s="31"/>
      <c r="M228" s="139" t="s">
        <v>1</v>
      </c>
      <c r="N228" s="140" t="s">
        <v>40</v>
      </c>
      <c r="P228" s="141">
        <f>O228*H228</f>
        <v>0</v>
      </c>
      <c r="Q228" s="141">
        <v>0</v>
      </c>
      <c r="R228" s="141">
        <f>Q228*H228</f>
        <v>0</v>
      </c>
      <c r="S228" s="141">
        <v>0</v>
      </c>
      <c r="T228" s="142">
        <f>S228*H228</f>
        <v>0</v>
      </c>
      <c r="AR228" s="143" t="s">
        <v>171</v>
      </c>
      <c r="AT228" s="143" t="s">
        <v>166</v>
      </c>
      <c r="AU228" s="143" t="s">
        <v>85</v>
      </c>
      <c r="AY228" s="16" t="s">
        <v>164</v>
      </c>
      <c r="BE228" s="144">
        <f>IF(N228="základní",J228,0)</f>
        <v>0</v>
      </c>
      <c r="BF228" s="144">
        <f>IF(N228="snížená",J228,0)</f>
        <v>0</v>
      </c>
      <c r="BG228" s="144">
        <f>IF(N228="zákl. přenesená",J228,0)</f>
        <v>0</v>
      </c>
      <c r="BH228" s="144">
        <f>IF(N228="sníž. přenesená",J228,0)</f>
        <v>0</v>
      </c>
      <c r="BI228" s="144">
        <f>IF(N228="nulová",J228,0)</f>
        <v>0</v>
      </c>
      <c r="BJ228" s="16" t="s">
        <v>83</v>
      </c>
      <c r="BK228" s="144">
        <f>ROUND(I228*H228,2)</f>
        <v>0</v>
      </c>
      <c r="BL228" s="16" t="s">
        <v>171</v>
      </c>
      <c r="BM228" s="143" t="s">
        <v>257</v>
      </c>
    </row>
    <row r="229" spans="2:65" s="1" customFormat="1" ht="29.25">
      <c r="B229" s="31"/>
      <c r="D229" s="145" t="s">
        <v>173</v>
      </c>
      <c r="F229" s="146" t="s">
        <v>258</v>
      </c>
      <c r="I229" s="147"/>
      <c r="L229" s="31"/>
      <c r="M229" s="148"/>
      <c r="T229" s="55"/>
      <c r="AT229" s="16" t="s">
        <v>173</v>
      </c>
      <c r="AU229" s="16" t="s">
        <v>85</v>
      </c>
    </row>
    <row r="230" spans="2:65" s="1" customFormat="1">
      <c r="B230" s="31"/>
      <c r="D230" s="149" t="s">
        <v>175</v>
      </c>
      <c r="F230" s="150" t="s">
        <v>259</v>
      </c>
      <c r="I230" s="147"/>
      <c r="L230" s="31"/>
      <c r="M230" s="148"/>
      <c r="T230" s="55"/>
      <c r="AT230" s="16" t="s">
        <v>175</v>
      </c>
      <c r="AU230" s="16" t="s">
        <v>85</v>
      </c>
    </row>
    <row r="231" spans="2:65" s="13" customFormat="1">
      <c r="B231" s="157"/>
      <c r="D231" s="145" t="s">
        <v>183</v>
      </c>
      <c r="E231" s="158" t="s">
        <v>1</v>
      </c>
      <c r="F231" s="159" t="s">
        <v>113</v>
      </c>
      <c r="H231" s="160">
        <v>59.613</v>
      </c>
      <c r="I231" s="161"/>
      <c r="L231" s="157"/>
      <c r="M231" s="162"/>
      <c r="T231" s="163"/>
      <c r="AT231" s="158" t="s">
        <v>183</v>
      </c>
      <c r="AU231" s="158" t="s">
        <v>85</v>
      </c>
      <c r="AV231" s="13" t="s">
        <v>85</v>
      </c>
      <c r="AW231" s="13" t="s">
        <v>32</v>
      </c>
      <c r="AX231" s="13" t="s">
        <v>83</v>
      </c>
      <c r="AY231" s="158" t="s">
        <v>164</v>
      </c>
    </row>
    <row r="232" spans="2:65" s="1" customFormat="1">
      <c r="B232" s="31"/>
      <c r="D232" s="145" t="s">
        <v>194</v>
      </c>
      <c r="F232" s="171" t="s">
        <v>260</v>
      </c>
      <c r="L232" s="31"/>
      <c r="M232" s="148"/>
      <c r="T232" s="55"/>
      <c r="AU232" s="16" t="s">
        <v>85</v>
      </c>
    </row>
    <row r="233" spans="2:65" s="1" customFormat="1">
      <c r="B233" s="31"/>
      <c r="D233" s="145" t="s">
        <v>194</v>
      </c>
      <c r="F233" s="172" t="s">
        <v>261</v>
      </c>
      <c r="H233" s="173">
        <v>0</v>
      </c>
      <c r="L233" s="31"/>
      <c r="M233" s="148"/>
      <c r="T233" s="55"/>
      <c r="AU233" s="16" t="s">
        <v>85</v>
      </c>
    </row>
    <row r="234" spans="2:65" s="1" customFormat="1">
      <c r="B234" s="31"/>
      <c r="D234" s="145" t="s">
        <v>194</v>
      </c>
      <c r="F234" s="172" t="s">
        <v>262</v>
      </c>
      <c r="H234" s="173">
        <v>0</v>
      </c>
      <c r="L234" s="31"/>
      <c r="M234" s="148"/>
      <c r="T234" s="55"/>
      <c r="AU234" s="16" t="s">
        <v>85</v>
      </c>
    </row>
    <row r="235" spans="2:65" s="1" customFormat="1">
      <c r="B235" s="31"/>
      <c r="D235" s="145" t="s">
        <v>194</v>
      </c>
      <c r="F235" s="172" t="s">
        <v>263</v>
      </c>
      <c r="H235" s="173">
        <v>42.5</v>
      </c>
      <c r="L235" s="31"/>
      <c r="M235" s="148"/>
      <c r="T235" s="55"/>
      <c r="AU235" s="16" t="s">
        <v>85</v>
      </c>
    </row>
    <row r="236" spans="2:65" s="1" customFormat="1">
      <c r="B236" s="31"/>
      <c r="D236" s="145" t="s">
        <v>194</v>
      </c>
      <c r="F236" s="172" t="s">
        <v>264</v>
      </c>
      <c r="H236" s="173">
        <v>0</v>
      </c>
      <c r="L236" s="31"/>
      <c r="M236" s="148"/>
      <c r="T236" s="55"/>
      <c r="AU236" s="16" t="s">
        <v>85</v>
      </c>
    </row>
    <row r="237" spans="2:65" s="1" customFormat="1">
      <c r="B237" s="31"/>
      <c r="D237" s="145" t="s">
        <v>194</v>
      </c>
      <c r="F237" s="172" t="s">
        <v>265</v>
      </c>
      <c r="H237" s="173">
        <v>17.113</v>
      </c>
      <c r="L237" s="31"/>
      <c r="M237" s="148"/>
      <c r="T237" s="55"/>
      <c r="AU237" s="16" t="s">
        <v>85</v>
      </c>
    </row>
    <row r="238" spans="2:65" s="1" customFormat="1">
      <c r="B238" s="31"/>
      <c r="D238" s="145" t="s">
        <v>194</v>
      </c>
      <c r="F238" s="172" t="s">
        <v>187</v>
      </c>
      <c r="H238" s="173">
        <v>59.613</v>
      </c>
      <c r="L238" s="31"/>
      <c r="M238" s="148"/>
      <c r="T238" s="55"/>
      <c r="AU238" s="16" t="s">
        <v>85</v>
      </c>
    </row>
    <row r="239" spans="2:65" s="1" customFormat="1" ht="37.9" customHeight="1">
      <c r="B239" s="31"/>
      <c r="C239" s="132" t="s">
        <v>266</v>
      </c>
      <c r="D239" s="132" t="s">
        <v>166</v>
      </c>
      <c r="E239" s="133" t="s">
        <v>267</v>
      </c>
      <c r="F239" s="134" t="s">
        <v>268</v>
      </c>
      <c r="G239" s="135" t="s">
        <v>190</v>
      </c>
      <c r="H239" s="136">
        <v>26.664000000000001</v>
      </c>
      <c r="I239" s="137"/>
      <c r="J239" s="138">
        <f>ROUND(I239*H239,2)</f>
        <v>0</v>
      </c>
      <c r="K239" s="134" t="s">
        <v>170</v>
      </c>
      <c r="L239" s="31"/>
      <c r="M239" s="139" t="s">
        <v>1</v>
      </c>
      <c r="N239" s="140" t="s">
        <v>40</v>
      </c>
      <c r="P239" s="141">
        <f>O239*H239</f>
        <v>0</v>
      </c>
      <c r="Q239" s="141">
        <v>0</v>
      </c>
      <c r="R239" s="141">
        <f>Q239*H239</f>
        <v>0</v>
      </c>
      <c r="S239" s="141">
        <v>0</v>
      </c>
      <c r="T239" s="142">
        <f>S239*H239</f>
        <v>0</v>
      </c>
      <c r="AR239" s="143" t="s">
        <v>171</v>
      </c>
      <c r="AT239" s="143" t="s">
        <v>166</v>
      </c>
      <c r="AU239" s="143" t="s">
        <v>85</v>
      </c>
      <c r="AY239" s="16" t="s">
        <v>164</v>
      </c>
      <c r="BE239" s="144">
        <f>IF(N239="základní",J239,0)</f>
        <v>0</v>
      </c>
      <c r="BF239" s="144">
        <f>IF(N239="snížená",J239,0)</f>
        <v>0</v>
      </c>
      <c r="BG239" s="144">
        <f>IF(N239="zákl. přenesená",J239,0)</f>
        <v>0</v>
      </c>
      <c r="BH239" s="144">
        <f>IF(N239="sníž. přenesená",J239,0)</f>
        <v>0</v>
      </c>
      <c r="BI239" s="144">
        <f>IF(N239="nulová",J239,0)</f>
        <v>0</v>
      </c>
      <c r="BJ239" s="16" t="s">
        <v>83</v>
      </c>
      <c r="BK239" s="144">
        <f>ROUND(I239*H239,2)</f>
        <v>0</v>
      </c>
      <c r="BL239" s="16" t="s">
        <v>171</v>
      </c>
      <c r="BM239" s="143" t="s">
        <v>269</v>
      </c>
    </row>
    <row r="240" spans="2:65" s="1" customFormat="1" ht="39">
      <c r="B240" s="31"/>
      <c r="D240" s="145" t="s">
        <v>173</v>
      </c>
      <c r="F240" s="146" t="s">
        <v>270</v>
      </c>
      <c r="I240" s="147"/>
      <c r="L240" s="31"/>
      <c r="M240" s="148"/>
      <c r="T240" s="55"/>
      <c r="AT240" s="16" t="s">
        <v>173</v>
      </c>
      <c r="AU240" s="16" t="s">
        <v>85</v>
      </c>
    </row>
    <row r="241" spans="2:65" s="1" customFormat="1">
      <c r="B241" s="31"/>
      <c r="D241" s="149" t="s">
        <v>175</v>
      </c>
      <c r="F241" s="150" t="s">
        <v>271</v>
      </c>
      <c r="I241" s="147"/>
      <c r="L241" s="31"/>
      <c r="M241" s="148"/>
      <c r="T241" s="55"/>
      <c r="AT241" s="16" t="s">
        <v>175</v>
      </c>
      <c r="AU241" s="16" t="s">
        <v>85</v>
      </c>
    </row>
    <row r="242" spans="2:65" s="13" customFormat="1">
      <c r="B242" s="157"/>
      <c r="D242" s="145" t="s">
        <v>183</v>
      </c>
      <c r="E242" s="158" t="s">
        <v>1</v>
      </c>
      <c r="F242" s="159" t="s">
        <v>115</v>
      </c>
      <c r="H242" s="160">
        <v>26.664000000000001</v>
      </c>
      <c r="I242" s="161"/>
      <c r="L242" s="157"/>
      <c r="M242" s="162"/>
      <c r="T242" s="163"/>
      <c r="AT242" s="158" t="s">
        <v>183</v>
      </c>
      <c r="AU242" s="158" t="s">
        <v>85</v>
      </c>
      <c r="AV242" s="13" t="s">
        <v>85</v>
      </c>
      <c r="AW242" s="13" t="s">
        <v>32</v>
      </c>
      <c r="AX242" s="13" t="s">
        <v>83</v>
      </c>
      <c r="AY242" s="158" t="s">
        <v>164</v>
      </c>
    </row>
    <row r="243" spans="2:65" s="1" customFormat="1">
      <c r="B243" s="31"/>
      <c r="D243" s="145" t="s">
        <v>194</v>
      </c>
      <c r="F243" s="171" t="s">
        <v>272</v>
      </c>
      <c r="L243" s="31"/>
      <c r="M243" s="148"/>
      <c r="T243" s="55"/>
      <c r="AU243" s="16" t="s">
        <v>85</v>
      </c>
    </row>
    <row r="244" spans="2:65" s="1" customFormat="1">
      <c r="B244" s="31"/>
      <c r="D244" s="145" t="s">
        <v>194</v>
      </c>
      <c r="F244" s="172" t="s">
        <v>207</v>
      </c>
      <c r="H244" s="173">
        <v>0</v>
      </c>
      <c r="L244" s="31"/>
      <c r="M244" s="148"/>
      <c r="T244" s="55"/>
      <c r="AU244" s="16" t="s">
        <v>85</v>
      </c>
    </row>
    <row r="245" spans="2:65" s="1" customFormat="1">
      <c r="B245" s="31"/>
      <c r="D245" s="145" t="s">
        <v>194</v>
      </c>
      <c r="F245" s="172" t="s">
        <v>273</v>
      </c>
      <c r="H245" s="173">
        <v>26.664000000000001</v>
      </c>
      <c r="L245" s="31"/>
      <c r="M245" s="148"/>
      <c r="T245" s="55"/>
      <c r="AU245" s="16" t="s">
        <v>85</v>
      </c>
    </row>
    <row r="246" spans="2:65" s="1" customFormat="1" ht="37.9" customHeight="1">
      <c r="B246" s="31"/>
      <c r="C246" s="132" t="s">
        <v>274</v>
      </c>
      <c r="D246" s="132" t="s">
        <v>166</v>
      </c>
      <c r="E246" s="133" t="s">
        <v>275</v>
      </c>
      <c r="F246" s="134" t="s">
        <v>276</v>
      </c>
      <c r="G246" s="135" t="s">
        <v>190</v>
      </c>
      <c r="H246" s="136">
        <v>165.12200000000001</v>
      </c>
      <c r="I246" s="137"/>
      <c r="J246" s="138">
        <f>ROUND(I246*H246,2)</f>
        <v>0</v>
      </c>
      <c r="K246" s="134" t="s">
        <v>170</v>
      </c>
      <c r="L246" s="31"/>
      <c r="M246" s="139" t="s">
        <v>1</v>
      </c>
      <c r="N246" s="140" t="s">
        <v>40</v>
      </c>
      <c r="P246" s="141">
        <f>O246*H246</f>
        <v>0</v>
      </c>
      <c r="Q246" s="141">
        <v>0</v>
      </c>
      <c r="R246" s="141">
        <f>Q246*H246</f>
        <v>0</v>
      </c>
      <c r="S246" s="141">
        <v>0</v>
      </c>
      <c r="T246" s="142">
        <f>S246*H246</f>
        <v>0</v>
      </c>
      <c r="AR246" s="143" t="s">
        <v>171</v>
      </c>
      <c r="AT246" s="143" t="s">
        <v>166</v>
      </c>
      <c r="AU246" s="143" t="s">
        <v>85</v>
      </c>
      <c r="AY246" s="16" t="s">
        <v>164</v>
      </c>
      <c r="BE246" s="144">
        <f>IF(N246="základní",J246,0)</f>
        <v>0</v>
      </c>
      <c r="BF246" s="144">
        <f>IF(N246="snížená",J246,0)</f>
        <v>0</v>
      </c>
      <c r="BG246" s="144">
        <f>IF(N246="zákl. přenesená",J246,0)</f>
        <v>0</v>
      </c>
      <c r="BH246" s="144">
        <f>IF(N246="sníž. přenesená",J246,0)</f>
        <v>0</v>
      </c>
      <c r="BI246" s="144">
        <f>IF(N246="nulová",J246,0)</f>
        <v>0</v>
      </c>
      <c r="BJ246" s="16" t="s">
        <v>83</v>
      </c>
      <c r="BK246" s="144">
        <f>ROUND(I246*H246,2)</f>
        <v>0</v>
      </c>
      <c r="BL246" s="16" t="s">
        <v>171</v>
      </c>
      <c r="BM246" s="143" t="s">
        <v>277</v>
      </c>
    </row>
    <row r="247" spans="2:65" s="1" customFormat="1" ht="39">
      <c r="B247" s="31"/>
      <c r="D247" s="145" t="s">
        <v>173</v>
      </c>
      <c r="F247" s="146" t="s">
        <v>278</v>
      </c>
      <c r="I247" s="147"/>
      <c r="L247" s="31"/>
      <c r="M247" s="148"/>
      <c r="T247" s="55"/>
      <c r="AT247" s="16" t="s">
        <v>173</v>
      </c>
      <c r="AU247" s="16" t="s">
        <v>85</v>
      </c>
    </row>
    <row r="248" spans="2:65" s="1" customFormat="1">
      <c r="B248" s="31"/>
      <c r="D248" s="149" t="s">
        <v>175</v>
      </c>
      <c r="F248" s="150" t="s">
        <v>279</v>
      </c>
      <c r="I248" s="147"/>
      <c r="L248" s="31"/>
      <c r="M248" s="148"/>
      <c r="T248" s="55"/>
      <c r="AT248" s="16" t="s">
        <v>175</v>
      </c>
      <c r="AU248" s="16" t="s">
        <v>85</v>
      </c>
    </row>
    <row r="249" spans="2:65" s="1" customFormat="1" ht="19.5">
      <c r="B249" s="31"/>
      <c r="D249" s="145" t="s">
        <v>280</v>
      </c>
      <c r="F249" s="176" t="s">
        <v>281</v>
      </c>
      <c r="I249" s="147"/>
      <c r="L249" s="31"/>
      <c r="M249" s="148"/>
      <c r="T249" s="55"/>
      <c r="AT249" s="16" t="s">
        <v>280</v>
      </c>
      <c r="AU249" s="16" t="s">
        <v>85</v>
      </c>
    </row>
    <row r="250" spans="2:65" s="13" customFormat="1">
      <c r="B250" s="157"/>
      <c r="D250" s="145" t="s">
        <v>183</v>
      </c>
      <c r="E250" s="158" t="s">
        <v>1</v>
      </c>
      <c r="F250" s="159" t="s">
        <v>282</v>
      </c>
      <c r="H250" s="160">
        <v>139.934</v>
      </c>
      <c r="I250" s="161"/>
      <c r="L250" s="157"/>
      <c r="M250" s="162"/>
      <c r="T250" s="163"/>
      <c r="AT250" s="158" t="s">
        <v>183</v>
      </c>
      <c r="AU250" s="158" t="s">
        <v>85</v>
      </c>
      <c r="AV250" s="13" t="s">
        <v>85</v>
      </c>
      <c r="AW250" s="13" t="s">
        <v>32</v>
      </c>
      <c r="AX250" s="13" t="s">
        <v>83</v>
      </c>
      <c r="AY250" s="158" t="s">
        <v>164</v>
      </c>
    </row>
    <row r="251" spans="2:65" s="1" customFormat="1">
      <c r="B251" s="31"/>
      <c r="D251" s="145" t="s">
        <v>194</v>
      </c>
      <c r="F251" s="171" t="s">
        <v>260</v>
      </c>
      <c r="L251" s="31"/>
      <c r="M251" s="148"/>
      <c r="T251" s="55"/>
      <c r="AU251" s="16" t="s">
        <v>85</v>
      </c>
    </row>
    <row r="252" spans="2:65" s="1" customFormat="1">
      <c r="B252" s="31"/>
      <c r="D252" s="145" t="s">
        <v>194</v>
      </c>
      <c r="F252" s="172" t="s">
        <v>261</v>
      </c>
      <c r="H252" s="173">
        <v>0</v>
      </c>
      <c r="L252" s="31"/>
      <c r="M252" s="148"/>
      <c r="T252" s="55"/>
      <c r="AU252" s="16" t="s">
        <v>85</v>
      </c>
    </row>
    <row r="253" spans="2:65" s="1" customFormat="1">
      <c r="B253" s="31"/>
      <c r="D253" s="145" t="s">
        <v>194</v>
      </c>
      <c r="F253" s="172" t="s">
        <v>262</v>
      </c>
      <c r="H253" s="173">
        <v>0</v>
      </c>
      <c r="L253" s="31"/>
      <c r="M253" s="148"/>
      <c r="T253" s="55"/>
      <c r="AU253" s="16" t="s">
        <v>85</v>
      </c>
    </row>
    <row r="254" spans="2:65" s="1" customFormat="1">
      <c r="B254" s="31"/>
      <c r="D254" s="145" t="s">
        <v>194</v>
      </c>
      <c r="F254" s="172" t="s">
        <v>263</v>
      </c>
      <c r="H254" s="173">
        <v>42.5</v>
      </c>
      <c r="L254" s="31"/>
      <c r="M254" s="148"/>
      <c r="T254" s="55"/>
      <c r="AU254" s="16" t="s">
        <v>85</v>
      </c>
    </row>
    <row r="255" spans="2:65" s="1" customFormat="1">
      <c r="B255" s="31"/>
      <c r="D255" s="145" t="s">
        <v>194</v>
      </c>
      <c r="F255" s="172" t="s">
        <v>264</v>
      </c>
      <c r="H255" s="173">
        <v>0</v>
      </c>
      <c r="L255" s="31"/>
      <c r="M255" s="148"/>
      <c r="T255" s="55"/>
      <c r="AU255" s="16" t="s">
        <v>85</v>
      </c>
    </row>
    <row r="256" spans="2:65" s="1" customFormat="1">
      <c r="B256" s="31"/>
      <c r="D256" s="145" t="s">
        <v>194</v>
      </c>
      <c r="F256" s="172" t="s">
        <v>265</v>
      </c>
      <c r="H256" s="173">
        <v>17.113</v>
      </c>
      <c r="L256" s="31"/>
      <c r="M256" s="148"/>
      <c r="T256" s="55"/>
      <c r="AU256" s="16" t="s">
        <v>85</v>
      </c>
    </row>
    <row r="257" spans="2:47" s="1" customFormat="1">
      <c r="B257" s="31"/>
      <c r="D257" s="145" t="s">
        <v>194</v>
      </c>
      <c r="F257" s="172" t="s">
        <v>187</v>
      </c>
      <c r="H257" s="173">
        <v>59.613</v>
      </c>
      <c r="L257" s="31"/>
      <c r="M257" s="148"/>
      <c r="T257" s="55"/>
      <c r="AU257" s="16" t="s">
        <v>85</v>
      </c>
    </row>
    <row r="258" spans="2:47" s="1" customFormat="1">
      <c r="B258" s="31"/>
      <c r="D258" s="145" t="s">
        <v>194</v>
      </c>
      <c r="F258" s="171" t="s">
        <v>195</v>
      </c>
      <c r="L258" s="31"/>
      <c r="M258" s="148"/>
      <c r="T258" s="55"/>
      <c r="AU258" s="16" t="s">
        <v>85</v>
      </c>
    </row>
    <row r="259" spans="2:47" s="1" customFormat="1">
      <c r="B259" s="31"/>
      <c r="D259" s="145" t="s">
        <v>194</v>
      </c>
      <c r="F259" s="172" t="s">
        <v>196</v>
      </c>
      <c r="H259" s="173">
        <v>0</v>
      </c>
      <c r="L259" s="31"/>
      <c r="M259" s="148"/>
      <c r="T259" s="55"/>
      <c r="AU259" s="16" t="s">
        <v>85</v>
      </c>
    </row>
    <row r="260" spans="2:47" s="1" customFormat="1">
      <c r="B260" s="31"/>
      <c r="D260" s="145" t="s">
        <v>194</v>
      </c>
      <c r="F260" s="172" t="s">
        <v>197</v>
      </c>
      <c r="H260" s="173">
        <v>14.22</v>
      </c>
      <c r="L260" s="31"/>
      <c r="M260" s="148"/>
      <c r="T260" s="55"/>
      <c r="AU260" s="16" t="s">
        <v>85</v>
      </c>
    </row>
    <row r="261" spans="2:47" s="1" customFormat="1">
      <c r="B261" s="31"/>
      <c r="D261" s="145" t="s">
        <v>194</v>
      </c>
      <c r="F261" s="172" t="s">
        <v>198</v>
      </c>
      <c r="H261" s="173">
        <v>3.12</v>
      </c>
      <c r="L261" s="31"/>
      <c r="M261" s="148"/>
      <c r="T261" s="55"/>
      <c r="AU261" s="16" t="s">
        <v>85</v>
      </c>
    </row>
    <row r="262" spans="2:47" s="1" customFormat="1">
      <c r="B262" s="31"/>
      <c r="D262" s="145" t="s">
        <v>194</v>
      </c>
      <c r="F262" s="172" t="s">
        <v>199</v>
      </c>
      <c r="H262" s="173">
        <v>10.244999999999999</v>
      </c>
      <c r="L262" s="31"/>
      <c r="M262" s="148"/>
      <c r="T262" s="55"/>
      <c r="AU262" s="16" t="s">
        <v>85</v>
      </c>
    </row>
    <row r="263" spans="2:47" s="1" customFormat="1">
      <c r="B263" s="31"/>
      <c r="D263" s="145" t="s">
        <v>194</v>
      </c>
      <c r="F263" s="172" t="s">
        <v>200</v>
      </c>
      <c r="H263" s="173">
        <v>10.83</v>
      </c>
      <c r="L263" s="31"/>
      <c r="M263" s="148"/>
      <c r="T263" s="55"/>
      <c r="AU263" s="16" t="s">
        <v>85</v>
      </c>
    </row>
    <row r="264" spans="2:47" s="1" customFormat="1">
      <c r="B264" s="31"/>
      <c r="D264" s="145" t="s">
        <v>194</v>
      </c>
      <c r="F264" s="172" t="s">
        <v>201</v>
      </c>
      <c r="H264" s="173">
        <v>2.73</v>
      </c>
      <c r="L264" s="31"/>
      <c r="M264" s="148"/>
      <c r="T264" s="55"/>
      <c r="AU264" s="16" t="s">
        <v>85</v>
      </c>
    </row>
    <row r="265" spans="2:47" s="1" customFormat="1">
      <c r="B265" s="31"/>
      <c r="D265" s="145" t="s">
        <v>194</v>
      </c>
      <c r="F265" s="172" t="s">
        <v>202</v>
      </c>
      <c r="H265" s="173">
        <v>3.84</v>
      </c>
      <c r="L265" s="31"/>
      <c r="M265" s="148"/>
      <c r="T265" s="55"/>
      <c r="AU265" s="16" t="s">
        <v>85</v>
      </c>
    </row>
    <row r="266" spans="2:47" s="1" customFormat="1">
      <c r="B266" s="31"/>
      <c r="D266" s="145" t="s">
        <v>194</v>
      </c>
      <c r="F266" s="172" t="s">
        <v>203</v>
      </c>
      <c r="H266" s="173">
        <v>0</v>
      </c>
      <c r="L266" s="31"/>
      <c r="M266" s="148"/>
      <c r="T266" s="55"/>
      <c r="AU266" s="16" t="s">
        <v>85</v>
      </c>
    </row>
    <row r="267" spans="2:47" s="1" customFormat="1">
      <c r="B267" s="31"/>
      <c r="D267" s="145" t="s">
        <v>194</v>
      </c>
      <c r="F267" s="172" t="s">
        <v>204</v>
      </c>
      <c r="H267" s="173">
        <v>20.399999999999999</v>
      </c>
      <c r="L267" s="31"/>
      <c r="M267" s="148"/>
      <c r="T267" s="55"/>
      <c r="AU267" s="16" t="s">
        <v>85</v>
      </c>
    </row>
    <row r="268" spans="2:47" s="1" customFormat="1">
      <c r="B268" s="31"/>
      <c r="D268" s="145" t="s">
        <v>194</v>
      </c>
      <c r="F268" s="172" t="s">
        <v>184</v>
      </c>
      <c r="H268" s="173">
        <v>0</v>
      </c>
      <c r="L268" s="31"/>
      <c r="M268" s="148"/>
      <c r="T268" s="55"/>
      <c r="AU268" s="16" t="s">
        <v>85</v>
      </c>
    </row>
    <row r="269" spans="2:47" s="1" customFormat="1">
      <c r="B269" s="31"/>
      <c r="D269" s="145" t="s">
        <v>194</v>
      </c>
      <c r="F269" s="172" t="s">
        <v>205</v>
      </c>
      <c r="H269" s="173">
        <v>5.0999999999999996</v>
      </c>
      <c r="L269" s="31"/>
      <c r="M269" s="148"/>
      <c r="T269" s="55"/>
      <c r="AU269" s="16" t="s">
        <v>85</v>
      </c>
    </row>
    <row r="270" spans="2:47" s="1" customFormat="1">
      <c r="B270" s="31"/>
      <c r="D270" s="145" t="s">
        <v>194</v>
      </c>
      <c r="F270" s="172" t="s">
        <v>206</v>
      </c>
      <c r="H270" s="173">
        <v>3.39</v>
      </c>
      <c r="L270" s="31"/>
      <c r="M270" s="148"/>
      <c r="T270" s="55"/>
      <c r="AU270" s="16" t="s">
        <v>85</v>
      </c>
    </row>
    <row r="271" spans="2:47" s="1" customFormat="1">
      <c r="B271" s="31"/>
      <c r="D271" s="145" t="s">
        <v>194</v>
      </c>
      <c r="F271" s="172" t="s">
        <v>207</v>
      </c>
      <c r="H271" s="173">
        <v>0</v>
      </c>
      <c r="L271" s="31"/>
      <c r="M271" s="148"/>
      <c r="T271" s="55"/>
      <c r="AU271" s="16" t="s">
        <v>85</v>
      </c>
    </row>
    <row r="272" spans="2:47" s="1" customFormat="1">
      <c r="B272" s="31"/>
      <c r="D272" s="145" t="s">
        <v>194</v>
      </c>
      <c r="F272" s="172" t="s">
        <v>208</v>
      </c>
      <c r="H272" s="173">
        <v>80.8</v>
      </c>
      <c r="L272" s="31"/>
      <c r="M272" s="148"/>
      <c r="T272" s="55"/>
      <c r="AU272" s="16" t="s">
        <v>85</v>
      </c>
    </row>
    <row r="273" spans="2:47" s="1" customFormat="1">
      <c r="B273" s="31"/>
      <c r="D273" s="145" t="s">
        <v>194</v>
      </c>
      <c r="F273" s="172" t="s">
        <v>187</v>
      </c>
      <c r="H273" s="173">
        <v>154.67500000000001</v>
      </c>
      <c r="L273" s="31"/>
      <c r="M273" s="148"/>
      <c r="T273" s="55"/>
      <c r="AU273" s="16" t="s">
        <v>85</v>
      </c>
    </row>
    <row r="274" spans="2:47" s="1" customFormat="1">
      <c r="B274" s="31"/>
      <c r="D274" s="145" t="s">
        <v>194</v>
      </c>
      <c r="F274" s="174" t="s">
        <v>209</v>
      </c>
      <c r="L274" s="31"/>
      <c r="M274" s="148"/>
      <c r="T274" s="55"/>
      <c r="AU274" s="16" t="s">
        <v>85</v>
      </c>
    </row>
    <row r="275" spans="2:47" s="1" customFormat="1">
      <c r="B275" s="31"/>
      <c r="D275" s="145" t="s">
        <v>194</v>
      </c>
      <c r="F275" s="175" t="s">
        <v>210</v>
      </c>
      <c r="H275" s="173">
        <v>0</v>
      </c>
      <c r="L275" s="31"/>
      <c r="M275" s="148"/>
      <c r="T275" s="55"/>
      <c r="AU275" s="16" t="s">
        <v>85</v>
      </c>
    </row>
    <row r="276" spans="2:47" s="1" customFormat="1">
      <c r="B276" s="31"/>
      <c r="D276" s="145" t="s">
        <v>194</v>
      </c>
      <c r="F276" s="175" t="s">
        <v>211</v>
      </c>
      <c r="H276" s="173">
        <v>10.5</v>
      </c>
      <c r="L276" s="31"/>
      <c r="M276" s="148"/>
      <c r="T276" s="55"/>
      <c r="AU276" s="16" t="s">
        <v>85</v>
      </c>
    </row>
    <row r="277" spans="2:47" s="1" customFormat="1">
      <c r="B277" s="31"/>
      <c r="D277" s="145" t="s">
        <v>194</v>
      </c>
      <c r="F277" s="175" t="s">
        <v>212</v>
      </c>
      <c r="H277" s="173">
        <v>0</v>
      </c>
      <c r="L277" s="31"/>
      <c r="M277" s="148"/>
      <c r="T277" s="55"/>
      <c r="AU277" s="16" t="s">
        <v>85</v>
      </c>
    </row>
    <row r="278" spans="2:47" s="1" customFormat="1">
      <c r="B278" s="31"/>
      <c r="D278" s="145" t="s">
        <v>194</v>
      </c>
      <c r="F278" s="175" t="s">
        <v>213</v>
      </c>
      <c r="H278" s="173">
        <v>27.8</v>
      </c>
      <c r="L278" s="31"/>
      <c r="M278" s="148"/>
      <c r="T278" s="55"/>
      <c r="AU278" s="16" t="s">
        <v>85</v>
      </c>
    </row>
    <row r="279" spans="2:47" s="1" customFormat="1">
      <c r="B279" s="31"/>
      <c r="D279" s="145" t="s">
        <v>194</v>
      </c>
      <c r="F279" s="175" t="s">
        <v>214</v>
      </c>
      <c r="H279" s="173">
        <v>0</v>
      </c>
      <c r="L279" s="31"/>
      <c r="M279" s="148"/>
      <c r="T279" s="55"/>
      <c r="AU279" s="16" t="s">
        <v>85</v>
      </c>
    </row>
    <row r="280" spans="2:47" s="1" customFormat="1">
      <c r="B280" s="31"/>
      <c r="D280" s="145" t="s">
        <v>194</v>
      </c>
      <c r="F280" s="175" t="s">
        <v>215</v>
      </c>
      <c r="H280" s="173">
        <v>11.7</v>
      </c>
      <c r="L280" s="31"/>
      <c r="M280" s="148"/>
      <c r="T280" s="55"/>
      <c r="AU280" s="16" t="s">
        <v>85</v>
      </c>
    </row>
    <row r="281" spans="2:47" s="1" customFormat="1">
      <c r="B281" s="31"/>
      <c r="D281" s="145" t="s">
        <v>194</v>
      </c>
      <c r="F281" s="175" t="s">
        <v>216</v>
      </c>
      <c r="H281" s="173">
        <v>0</v>
      </c>
      <c r="L281" s="31"/>
      <c r="M281" s="148"/>
      <c r="T281" s="55"/>
      <c r="AU281" s="16" t="s">
        <v>85</v>
      </c>
    </row>
    <row r="282" spans="2:47" s="1" customFormat="1">
      <c r="B282" s="31"/>
      <c r="D282" s="145" t="s">
        <v>194</v>
      </c>
      <c r="F282" s="175" t="s">
        <v>217</v>
      </c>
      <c r="H282" s="173">
        <v>2.5</v>
      </c>
      <c r="L282" s="31"/>
      <c r="M282" s="148"/>
      <c r="T282" s="55"/>
      <c r="AU282" s="16" t="s">
        <v>85</v>
      </c>
    </row>
    <row r="283" spans="2:47" s="1" customFormat="1">
      <c r="B283" s="31"/>
      <c r="D283" s="145" t="s">
        <v>194</v>
      </c>
      <c r="F283" s="175" t="s">
        <v>218</v>
      </c>
      <c r="H283" s="173">
        <v>0</v>
      </c>
      <c r="L283" s="31"/>
      <c r="M283" s="148"/>
      <c r="T283" s="55"/>
      <c r="AU283" s="16" t="s">
        <v>85</v>
      </c>
    </row>
    <row r="284" spans="2:47" s="1" customFormat="1">
      <c r="B284" s="31"/>
      <c r="D284" s="145" t="s">
        <v>194</v>
      </c>
      <c r="F284" s="175" t="s">
        <v>219</v>
      </c>
      <c r="H284" s="173">
        <v>5.8</v>
      </c>
      <c r="L284" s="31"/>
      <c r="M284" s="148"/>
      <c r="T284" s="55"/>
      <c r="AU284" s="16" t="s">
        <v>85</v>
      </c>
    </row>
    <row r="285" spans="2:47" s="1" customFormat="1">
      <c r="B285" s="31"/>
      <c r="D285" s="145" t="s">
        <v>194</v>
      </c>
      <c r="F285" s="175" t="s">
        <v>220</v>
      </c>
      <c r="H285" s="173">
        <v>0</v>
      </c>
      <c r="L285" s="31"/>
      <c r="M285" s="148"/>
      <c r="T285" s="55"/>
      <c r="AU285" s="16" t="s">
        <v>85</v>
      </c>
    </row>
    <row r="286" spans="2:47" s="1" customFormat="1">
      <c r="B286" s="31"/>
      <c r="D286" s="145" t="s">
        <v>194</v>
      </c>
      <c r="F286" s="175" t="s">
        <v>221</v>
      </c>
      <c r="H286" s="173">
        <v>18</v>
      </c>
      <c r="L286" s="31"/>
      <c r="M286" s="148"/>
      <c r="T286" s="55"/>
      <c r="AU286" s="16" t="s">
        <v>85</v>
      </c>
    </row>
    <row r="287" spans="2:47" s="1" customFormat="1">
      <c r="B287" s="31"/>
      <c r="D287" s="145" t="s">
        <v>194</v>
      </c>
      <c r="F287" s="175" t="s">
        <v>222</v>
      </c>
      <c r="H287" s="173">
        <v>0</v>
      </c>
      <c r="L287" s="31"/>
      <c r="M287" s="148"/>
      <c r="T287" s="55"/>
      <c r="AU287" s="16" t="s">
        <v>85</v>
      </c>
    </row>
    <row r="288" spans="2:47" s="1" customFormat="1">
      <c r="B288" s="31"/>
      <c r="D288" s="145" t="s">
        <v>194</v>
      </c>
      <c r="F288" s="175" t="s">
        <v>223</v>
      </c>
      <c r="H288" s="173">
        <v>18.5</v>
      </c>
      <c r="L288" s="31"/>
      <c r="M288" s="148"/>
      <c r="T288" s="55"/>
      <c r="AU288" s="16" t="s">
        <v>85</v>
      </c>
    </row>
    <row r="289" spans="2:47" s="1" customFormat="1">
      <c r="B289" s="31"/>
      <c r="D289" s="145" t="s">
        <v>194</v>
      </c>
      <c r="F289" s="175" t="s">
        <v>187</v>
      </c>
      <c r="H289" s="173">
        <v>94.8</v>
      </c>
      <c r="L289" s="31"/>
      <c r="M289" s="148"/>
      <c r="T289" s="55"/>
      <c r="AU289" s="16" t="s">
        <v>85</v>
      </c>
    </row>
    <row r="290" spans="2:47" s="1" customFormat="1">
      <c r="B290" s="31"/>
      <c r="D290" s="145" t="s">
        <v>194</v>
      </c>
      <c r="F290" s="174" t="s">
        <v>224</v>
      </c>
      <c r="L290" s="31"/>
      <c r="M290" s="148"/>
      <c r="T290" s="55"/>
      <c r="AU290" s="16" t="s">
        <v>85</v>
      </c>
    </row>
    <row r="291" spans="2:47" s="1" customFormat="1">
      <c r="B291" s="31"/>
      <c r="D291" s="145" t="s">
        <v>194</v>
      </c>
      <c r="F291" s="175" t="s">
        <v>225</v>
      </c>
      <c r="H291" s="173">
        <v>0</v>
      </c>
      <c r="L291" s="31"/>
      <c r="M291" s="148"/>
      <c r="T291" s="55"/>
      <c r="AU291" s="16" t="s">
        <v>85</v>
      </c>
    </row>
    <row r="292" spans="2:47" s="1" customFormat="1">
      <c r="B292" s="31"/>
      <c r="D292" s="145" t="s">
        <v>194</v>
      </c>
      <c r="F292" s="175" t="s">
        <v>226</v>
      </c>
      <c r="H292" s="173">
        <v>1.5</v>
      </c>
      <c r="L292" s="31"/>
      <c r="M292" s="148"/>
      <c r="T292" s="55"/>
      <c r="AU292" s="16" t="s">
        <v>85</v>
      </c>
    </row>
    <row r="293" spans="2:47" s="1" customFormat="1">
      <c r="B293" s="31"/>
      <c r="D293" s="145" t="s">
        <v>194</v>
      </c>
      <c r="F293" s="175" t="s">
        <v>227</v>
      </c>
      <c r="H293" s="173">
        <v>0</v>
      </c>
      <c r="L293" s="31"/>
      <c r="M293" s="148"/>
      <c r="T293" s="55"/>
      <c r="AU293" s="16" t="s">
        <v>85</v>
      </c>
    </row>
    <row r="294" spans="2:47" s="1" customFormat="1">
      <c r="B294" s="31"/>
      <c r="D294" s="145" t="s">
        <v>194</v>
      </c>
      <c r="F294" s="175" t="s">
        <v>228</v>
      </c>
      <c r="H294" s="173">
        <v>5.4</v>
      </c>
      <c r="L294" s="31"/>
      <c r="M294" s="148"/>
      <c r="T294" s="55"/>
      <c r="AU294" s="16" t="s">
        <v>85</v>
      </c>
    </row>
    <row r="295" spans="2:47" s="1" customFormat="1">
      <c r="B295" s="31"/>
      <c r="D295" s="145" t="s">
        <v>194</v>
      </c>
      <c r="F295" s="175" t="s">
        <v>229</v>
      </c>
      <c r="H295" s="173">
        <v>0</v>
      </c>
      <c r="L295" s="31"/>
      <c r="M295" s="148"/>
      <c r="T295" s="55"/>
      <c r="AU295" s="16" t="s">
        <v>85</v>
      </c>
    </row>
    <row r="296" spans="2:47" s="1" customFormat="1">
      <c r="B296" s="31"/>
      <c r="D296" s="145" t="s">
        <v>194</v>
      </c>
      <c r="F296" s="175" t="s">
        <v>230</v>
      </c>
      <c r="H296" s="173">
        <v>1.4</v>
      </c>
      <c r="L296" s="31"/>
      <c r="M296" s="148"/>
      <c r="T296" s="55"/>
      <c r="AU296" s="16" t="s">
        <v>85</v>
      </c>
    </row>
    <row r="297" spans="2:47" s="1" customFormat="1">
      <c r="B297" s="31"/>
      <c r="D297" s="145" t="s">
        <v>194</v>
      </c>
      <c r="F297" s="175" t="s">
        <v>231</v>
      </c>
      <c r="H297" s="173">
        <v>0</v>
      </c>
      <c r="L297" s="31"/>
      <c r="M297" s="148"/>
      <c r="T297" s="55"/>
      <c r="AU297" s="16" t="s">
        <v>85</v>
      </c>
    </row>
    <row r="298" spans="2:47" s="1" customFormat="1">
      <c r="B298" s="31"/>
      <c r="D298" s="145" t="s">
        <v>194</v>
      </c>
      <c r="F298" s="175" t="s">
        <v>232</v>
      </c>
      <c r="H298" s="173">
        <v>1.6</v>
      </c>
      <c r="L298" s="31"/>
      <c r="M298" s="148"/>
      <c r="T298" s="55"/>
      <c r="AU298" s="16" t="s">
        <v>85</v>
      </c>
    </row>
    <row r="299" spans="2:47" s="1" customFormat="1">
      <c r="B299" s="31"/>
      <c r="D299" s="145" t="s">
        <v>194</v>
      </c>
      <c r="F299" s="175" t="s">
        <v>233</v>
      </c>
      <c r="H299" s="173">
        <v>0</v>
      </c>
      <c r="L299" s="31"/>
      <c r="M299" s="148"/>
      <c r="T299" s="55"/>
      <c r="AU299" s="16" t="s">
        <v>85</v>
      </c>
    </row>
    <row r="300" spans="2:47" s="1" customFormat="1">
      <c r="B300" s="31"/>
      <c r="D300" s="145" t="s">
        <v>194</v>
      </c>
      <c r="F300" s="175" t="s">
        <v>232</v>
      </c>
      <c r="H300" s="173">
        <v>1.6</v>
      </c>
      <c r="L300" s="31"/>
      <c r="M300" s="148"/>
      <c r="T300" s="55"/>
      <c r="AU300" s="16" t="s">
        <v>85</v>
      </c>
    </row>
    <row r="301" spans="2:47" s="1" customFormat="1">
      <c r="B301" s="31"/>
      <c r="D301" s="145" t="s">
        <v>194</v>
      </c>
      <c r="F301" s="175" t="s">
        <v>234</v>
      </c>
      <c r="H301" s="173">
        <v>0</v>
      </c>
      <c r="L301" s="31"/>
      <c r="M301" s="148"/>
      <c r="T301" s="55"/>
      <c r="AU301" s="16" t="s">
        <v>85</v>
      </c>
    </row>
    <row r="302" spans="2:47" s="1" customFormat="1">
      <c r="B302" s="31"/>
      <c r="D302" s="145" t="s">
        <v>194</v>
      </c>
      <c r="F302" s="175" t="s">
        <v>228</v>
      </c>
      <c r="H302" s="173">
        <v>5.4</v>
      </c>
      <c r="L302" s="31"/>
      <c r="M302" s="148"/>
      <c r="T302" s="55"/>
      <c r="AU302" s="16" t="s">
        <v>85</v>
      </c>
    </row>
    <row r="303" spans="2:47" s="1" customFormat="1">
      <c r="B303" s="31"/>
      <c r="D303" s="145" t="s">
        <v>194</v>
      </c>
      <c r="F303" s="175" t="s">
        <v>235</v>
      </c>
      <c r="H303" s="173">
        <v>0</v>
      </c>
      <c r="L303" s="31"/>
      <c r="M303" s="148"/>
      <c r="T303" s="55"/>
      <c r="AU303" s="16" t="s">
        <v>85</v>
      </c>
    </row>
    <row r="304" spans="2:47" s="1" customFormat="1">
      <c r="B304" s="31"/>
      <c r="D304" s="145" t="s">
        <v>194</v>
      </c>
      <c r="F304" s="175" t="s">
        <v>230</v>
      </c>
      <c r="H304" s="173">
        <v>1.4</v>
      </c>
      <c r="L304" s="31"/>
      <c r="M304" s="148"/>
      <c r="T304" s="55"/>
      <c r="AU304" s="16" t="s">
        <v>85</v>
      </c>
    </row>
    <row r="305" spans="2:47" s="1" customFormat="1">
      <c r="B305" s="31"/>
      <c r="D305" s="145" t="s">
        <v>194</v>
      </c>
      <c r="F305" s="175" t="s">
        <v>236</v>
      </c>
      <c r="H305" s="173">
        <v>0</v>
      </c>
      <c r="L305" s="31"/>
      <c r="M305" s="148"/>
      <c r="T305" s="55"/>
      <c r="AU305" s="16" t="s">
        <v>85</v>
      </c>
    </row>
    <row r="306" spans="2:47" s="1" customFormat="1">
      <c r="B306" s="31"/>
      <c r="D306" s="145" t="s">
        <v>194</v>
      </c>
      <c r="F306" s="175" t="s">
        <v>217</v>
      </c>
      <c r="H306" s="173">
        <v>2.5</v>
      </c>
      <c r="L306" s="31"/>
      <c r="M306" s="148"/>
      <c r="T306" s="55"/>
      <c r="AU306" s="16" t="s">
        <v>85</v>
      </c>
    </row>
    <row r="307" spans="2:47" s="1" customFormat="1">
      <c r="B307" s="31"/>
      <c r="D307" s="145" t="s">
        <v>194</v>
      </c>
      <c r="F307" s="175" t="s">
        <v>187</v>
      </c>
      <c r="H307" s="173">
        <v>20.8</v>
      </c>
      <c r="L307" s="31"/>
      <c r="M307" s="148"/>
      <c r="T307" s="55"/>
      <c r="AU307" s="16" t="s">
        <v>85</v>
      </c>
    </row>
    <row r="308" spans="2:47" s="1" customFormat="1">
      <c r="B308" s="31"/>
      <c r="D308" s="145" t="s">
        <v>194</v>
      </c>
      <c r="F308" s="174" t="s">
        <v>237</v>
      </c>
      <c r="L308" s="31"/>
      <c r="M308" s="148"/>
      <c r="T308" s="55"/>
      <c r="AU308" s="16" t="s">
        <v>85</v>
      </c>
    </row>
    <row r="309" spans="2:47" s="1" customFormat="1">
      <c r="B309" s="31"/>
      <c r="D309" s="145" t="s">
        <v>194</v>
      </c>
      <c r="F309" s="175" t="s">
        <v>238</v>
      </c>
      <c r="H309" s="173">
        <v>0</v>
      </c>
      <c r="L309" s="31"/>
      <c r="M309" s="148"/>
      <c r="T309" s="55"/>
      <c r="AU309" s="16" t="s">
        <v>85</v>
      </c>
    </row>
    <row r="310" spans="2:47" s="1" customFormat="1">
      <c r="B310" s="31"/>
      <c r="D310" s="145" t="s">
        <v>194</v>
      </c>
      <c r="F310" s="175" t="s">
        <v>239</v>
      </c>
      <c r="H310" s="173">
        <v>36.799999999999997</v>
      </c>
      <c r="L310" s="31"/>
      <c r="M310" s="148"/>
      <c r="T310" s="55"/>
      <c r="AU310" s="16" t="s">
        <v>85</v>
      </c>
    </row>
    <row r="311" spans="2:47" s="1" customFormat="1">
      <c r="B311" s="31"/>
      <c r="D311" s="145" t="s">
        <v>194</v>
      </c>
      <c r="F311" s="175" t="s">
        <v>240</v>
      </c>
      <c r="H311" s="173">
        <v>0</v>
      </c>
      <c r="L311" s="31"/>
      <c r="M311" s="148"/>
      <c r="T311" s="55"/>
      <c r="AU311" s="16" t="s">
        <v>85</v>
      </c>
    </row>
    <row r="312" spans="2:47" s="1" customFormat="1">
      <c r="B312" s="31"/>
      <c r="D312" s="145" t="s">
        <v>194</v>
      </c>
      <c r="F312" s="175" t="s">
        <v>241</v>
      </c>
      <c r="H312" s="173">
        <v>31.5</v>
      </c>
      <c r="L312" s="31"/>
      <c r="M312" s="148"/>
      <c r="T312" s="55"/>
      <c r="AU312" s="16" t="s">
        <v>85</v>
      </c>
    </row>
    <row r="313" spans="2:47" s="1" customFormat="1">
      <c r="B313" s="31"/>
      <c r="D313" s="145" t="s">
        <v>194</v>
      </c>
      <c r="F313" s="175" t="s">
        <v>187</v>
      </c>
      <c r="H313" s="173">
        <v>68.3</v>
      </c>
      <c r="L313" s="31"/>
      <c r="M313" s="148"/>
      <c r="T313" s="55"/>
      <c r="AU313" s="16" t="s">
        <v>85</v>
      </c>
    </row>
    <row r="314" spans="2:47" s="1" customFormat="1">
      <c r="B314" s="31"/>
      <c r="D314" s="145" t="s">
        <v>194</v>
      </c>
      <c r="F314" s="174" t="s">
        <v>242</v>
      </c>
      <c r="L314" s="31"/>
      <c r="M314" s="148"/>
      <c r="T314" s="55"/>
      <c r="AU314" s="16" t="s">
        <v>85</v>
      </c>
    </row>
    <row r="315" spans="2:47" s="1" customFormat="1">
      <c r="B315" s="31"/>
      <c r="D315" s="145" t="s">
        <v>194</v>
      </c>
      <c r="F315" s="175" t="s">
        <v>243</v>
      </c>
      <c r="H315" s="173">
        <v>0</v>
      </c>
      <c r="L315" s="31"/>
      <c r="M315" s="148"/>
      <c r="T315" s="55"/>
      <c r="AU315" s="16" t="s">
        <v>85</v>
      </c>
    </row>
    <row r="316" spans="2:47" s="1" customFormat="1">
      <c r="B316" s="31"/>
      <c r="D316" s="145" t="s">
        <v>194</v>
      </c>
      <c r="F316" s="175" t="s">
        <v>244</v>
      </c>
      <c r="H316" s="173">
        <v>72.2</v>
      </c>
      <c r="L316" s="31"/>
      <c r="M316" s="148"/>
      <c r="T316" s="55"/>
      <c r="AU316" s="16" t="s">
        <v>85</v>
      </c>
    </row>
    <row r="317" spans="2:47" s="1" customFormat="1">
      <c r="B317" s="31"/>
      <c r="D317" s="145" t="s">
        <v>194</v>
      </c>
      <c r="F317" s="174" t="s">
        <v>245</v>
      </c>
      <c r="L317" s="31"/>
      <c r="M317" s="148"/>
      <c r="T317" s="55"/>
      <c r="AU317" s="16" t="s">
        <v>85</v>
      </c>
    </row>
    <row r="318" spans="2:47" s="1" customFormat="1">
      <c r="B318" s="31"/>
      <c r="D318" s="145" t="s">
        <v>194</v>
      </c>
      <c r="F318" s="175" t="s">
        <v>246</v>
      </c>
      <c r="H318" s="173">
        <v>0</v>
      </c>
      <c r="L318" s="31"/>
      <c r="M318" s="148"/>
      <c r="T318" s="55"/>
      <c r="AU318" s="16" t="s">
        <v>85</v>
      </c>
    </row>
    <row r="319" spans="2:47" s="1" customFormat="1">
      <c r="B319" s="31"/>
      <c r="D319" s="145" t="s">
        <v>194</v>
      </c>
      <c r="F319" s="175" t="s">
        <v>247</v>
      </c>
      <c r="H319" s="173">
        <v>10.1</v>
      </c>
      <c r="L319" s="31"/>
      <c r="M319" s="148"/>
      <c r="T319" s="55"/>
      <c r="AU319" s="16" t="s">
        <v>85</v>
      </c>
    </row>
    <row r="320" spans="2:47" s="1" customFormat="1">
      <c r="B320" s="31"/>
      <c r="D320" s="145" t="s">
        <v>194</v>
      </c>
      <c r="F320" s="175" t="s">
        <v>248</v>
      </c>
      <c r="H320" s="173">
        <v>0</v>
      </c>
      <c r="L320" s="31"/>
      <c r="M320" s="148"/>
      <c r="T320" s="55"/>
      <c r="AU320" s="16" t="s">
        <v>85</v>
      </c>
    </row>
    <row r="321" spans="2:65" s="1" customFormat="1">
      <c r="B321" s="31"/>
      <c r="D321" s="145" t="s">
        <v>194</v>
      </c>
      <c r="F321" s="175" t="s">
        <v>249</v>
      </c>
      <c r="H321" s="173">
        <v>8.1</v>
      </c>
      <c r="L321" s="31"/>
      <c r="M321" s="148"/>
      <c r="T321" s="55"/>
      <c r="AU321" s="16" t="s">
        <v>85</v>
      </c>
    </row>
    <row r="322" spans="2:65" s="1" customFormat="1">
      <c r="B322" s="31"/>
      <c r="D322" s="145" t="s">
        <v>194</v>
      </c>
      <c r="F322" s="175" t="s">
        <v>187</v>
      </c>
      <c r="H322" s="173">
        <v>18.2</v>
      </c>
      <c r="L322" s="31"/>
      <c r="M322" s="148"/>
      <c r="T322" s="55"/>
      <c r="AU322" s="16" t="s">
        <v>85</v>
      </c>
    </row>
    <row r="323" spans="2:65" s="1" customFormat="1">
      <c r="B323" s="31"/>
      <c r="D323" s="145" t="s">
        <v>194</v>
      </c>
      <c r="F323" s="174" t="s">
        <v>250</v>
      </c>
      <c r="L323" s="31"/>
      <c r="M323" s="148"/>
      <c r="T323" s="55"/>
      <c r="AU323" s="16" t="s">
        <v>85</v>
      </c>
    </row>
    <row r="324" spans="2:65" s="1" customFormat="1">
      <c r="B324" s="31"/>
      <c r="D324" s="145" t="s">
        <v>194</v>
      </c>
      <c r="F324" s="175" t="s">
        <v>251</v>
      </c>
      <c r="H324" s="173">
        <v>0</v>
      </c>
      <c r="L324" s="31"/>
      <c r="M324" s="148"/>
      <c r="T324" s="55"/>
      <c r="AU324" s="16" t="s">
        <v>85</v>
      </c>
    </row>
    <row r="325" spans="2:65" s="1" customFormat="1">
      <c r="B325" s="31"/>
      <c r="D325" s="145" t="s">
        <v>194</v>
      </c>
      <c r="F325" s="175" t="s">
        <v>252</v>
      </c>
      <c r="H325" s="173">
        <v>12</v>
      </c>
      <c r="L325" s="31"/>
      <c r="M325" s="148"/>
      <c r="T325" s="55"/>
      <c r="AU325" s="16" t="s">
        <v>85</v>
      </c>
    </row>
    <row r="326" spans="2:65" s="1" customFormat="1">
      <c r="B326" s="31"/>
      <c r="D326" s="145" t="s">
        <v>194</v>
      </c>
      <c r="F326" s="175" t="s">
        <v>253</v>
      </c>
      <c r="H326" s="173">
        <v>0</v>
      </c>
      <c r="L326" s="31"/>
      <c r="M326" s="148"/>
      <c r="T326" s="55"/>
      <c r="AU326" s="16" t="s">
        <v>85</v>
      </c>
    </row>
    <row r="327" spans="2:65" s="1" customFormat="1">
      <c r="B327" s="31"/>
      <c r="D327" s="145" t="s">
        <v>194</v>
      </c>
      <c r="F327" s="175" t="s">
        <v>254</v>
      </c>
      <c r="H327" s="173">
        <v>13.6</v>
      </c>
      <c r="L327" s="31"/>
      <c r="M327" s="148"/>
      <c r="T327" s="55"/>
      <c r="AU327" s="16" t="s">
        <v>85</v>
      </c>
    </row>
    <row r="328" spans="2:65" s="1" customFormat="1">
      <c r="B328" s="31"/>
      <c r="D328" s="145" t="s">
        <v>194</v>
      </c>
      <c r="F328" s="175" t="s">
        <v>187</v>
      </c>
      <c r="H328" s="173">
        <v>25.6</v>
      </c>
      <c r="L328" s="31"/>
      <c r="M328" s="148"/>
      <c r="T328" s="55"/>
      <c r="AU328" s="16" t="s">
        <v>85</v>
      </c>
    </row>
    <row r="329" spans="2:65" s="1" customFormat="1">
      <c r="B329" s="31"/>
      <c r="D329" s="145" t="s">
        <v>194</v>
      </c>
      <c r="F329" s="171" t="s">
        <v>272</v>
      </c>
      <c r="L329" s="31"/>
      <c r="M329" s="148"/>
      <c r="T329" s="55"/>
      <c r="AU329" s="16" t="s">
        <v>85</v>
      </c>
    </row>
    <row r="330" spans="2:65" s="1" customFormat="1">
      <c r="B330" s="31"/>
      <c r="D330" s="145" t="s">
        <v>194</v>
      </c>
      <c r="F330" s="172" t="s">
        <v>207</v>
      </c>
      <c r="H330" s="173">
        <v>0</v>
      </c>
      <c r="L330" s="31"/>
      <c r="M330" s="148"/>
      <c r="T330" s="55"/>
      <c r="AU330" s="16" t="s">
        <v>85</v>
      </c>
    </row>
    <row r="331" spans="2:65" s="1" customFormat="1">
      <c r="B331" s="31"/>
      <c r="D331" s="145" t="s">
        <v>194</v>
      </c>
      <c r="F331" s="172" t="s">
        <v>273</v>
      </c>
      <c r="H331" s="173">
        <v>26.664000000000001</v>
      </c>
      <c r="L331" s="31"/>
      <c r="M331" s="148"/>
      <c r="T331" s="55"/>
      <c r="AU331" s="16" t="s">
        <v>85</v>
      </c>
    </row>
    <row r="332" spans="2:65" s="1" customFormat="1">
      <c r="B332" s="31"/>
      <c r="D332" s="145" t="s">
        <v>194</v>
      </c>
      <c r="F332" s="171" t="s">
        <v>283</v>
      </c>
      <c r="L332" s="31"/>
      <c r="M332" s="148"/>
      <c r="T332" s="55"/>
      <c r="AU332" s="16" t="s">
        <v>85</v>
      </c>
    </row>
    <row r="333" spans="2:65" s="1" customFormat="1">
      <c r="B333" s="31"/>
      <c r="D333" s="145" t="s">
        <v>194</v>
      </c>
      <c r="F333" s="172" t="s">
        <v>284</v>
      </c>
      <c r="H333" s="173">
        <v>47.69</v>
      </c>
      <c r="L333" s="31"/>
      <c r="M333" s="148"/>
      <c r="T333" s="55"/>
      <c r="AU333" s="16" t="s">
        <v>85</v>
      </c>
    </row>
    <row r="334" spans="2:65" s="13" customFormat="1">
      <c r="B334" s="157"/>
      <c r="D334" s="145" t="s">
        <v>183</v>
      </c>
      <c r="F334" s="159" t="s">
        <v>285</v>
      </c>
      <c r="H334" s="160">
        <v>165.12200000000001</v>
      </c>
      <c r="I334" s="161"/>
      <c r="L334" s="157"/>
      <c r="M334" s="162"/>
      <c r="T334" s="163"/>
      <c r="AT334" s="158" t="s">
        <v>183</v>
      </c>
      <c r="AU334" s="158" t="s">
        <v>85</v>
      </c>
      <c r="AV334" s="13" t="s">
        <v>85</v>
      </c>
      <c r="AW334" s="13" t="s">
        <v>4</v>
      </c>
      <c r="AX334" s="13" t="s">
        <v>83</v>
      </c>
      <c r="AY334" s="158" t="s">
        <v>164</v>
      </c>
    </row>
    <row r="335" spans="2:65" s="1" customFormat="1" ht="16.5" customHeight="1">
      <c r="B335" s="31"/>
      <c r="C335" s="132" t="s">
        <v>286</v>
      </c>
      <c r="D335" s="132" t="s">
        <v>166</v>
      </c>
      <c r="E335" s="133" t="s">
        <v>287</v>
      </c>
      <c r="F335" s="134" t="s">
        <v>288</v>
      </c>
      <c r="G335" s="135" t="s">
        <v>190</v>
      </c>
      <c r="H335" s="136">
        <v>165.12200000000001</v>
      </c>
      <c r="I335" s="137"/>
      <c r="J335" s="138">
        <f>ROUND(I335*H335,2)</f>
        <v>0</v>
      </c>
      <c r="K335" s="134" t="s">
        <v>170</v>
      </c>
      <c r="L335" s="31"/>
      <c r="M335" s="139" t="s">
        <v>1</v>
      </c>
      <c r="N335" s="140" t="s">
        <v>40</v>
      </c>
      <c r="P335" s="141">
        <f>O335*H335</f>
        <v>0</v>
      </c>
      <c r="Q335" s="141">
        <v>0</v>
      </c>
      <c r="R335" s="141">
        <f>Q335*H335</f>
        <v>0</v>
      </c>
      <c r="S335" s="141">
        <v>0</v>
      </c>
      <c r="T335" s="142">
        <f>S335*H335</f>
        <v>0</v>
      </c>
      <c r="AR335" s="143" t="s">
        <v>171</v>
      </c>
      <c r="AT335" s="143" t="s">
        <v>166</v>
      </c>
      <c r="AU335" s="143" t="s">
        <v>85</v>
      </c>
      <c r="AY335" s="16" t="s">
        <v>164</v>
      </c>
      <c r="BE335" s="144">
        <f>IF(N335="základní",J335,0)</f>
        <v>0</v>
      </c>
      <c r="BF335" s="144">
        <f>IF(N335="snížená",J335,0)</f>
        <v>0</v>
      </c>
      <c r="BG335" s="144">
        <f>IF(N335="zákl. přenesená",J335,0)</f>
        <v>0</v>
      </c>
      <c r="BH335" s="144">
        <f>IF(N335="sníž. přenesená",J335,0)</f>
        <v>0</v>
      </c>
      <c r="BI335" s="144">
        <f>IF(N335="nulová",J335,0)</f>
        <v>0</v>
      </c>
      <c r="BJ335" s="16" t="s">
        <v>83</v>
      </c>
      <c r="BK335" s="144">
        <f>ROUND(I335*H335,2)</f>
        <v>0</v>
      </c>
      <c r="BL335" s="16" t="s">
        <v>171</v>
      </c>
      <c r="BM335" s="143" t="s">
        <v>289</v>
      </c>
    </row>
    <row r="336" spans="2:65" s="1" customFormat="1" ht="19.5">
      <c r="B336" s="31"/>
      <c r="D336" s="145" t="s">
        <v>173</v>
      </c>
      <c r="F336" s="146" t="s">
        <v>290</v>
      </c>
      <c r="I336" s="147"/>
      <c r="L336" s="31"/>
      <c r="M336" s="148"/>
      <c r="T336" s="55"/>
      <c r="AT336" s="16" t="s">
        <v>173</v>
      </c>
      <c r="AU336" s="16" t="s">
        <v>85</v>
      </c>
    </row>
    <row r="337" spans="2:65" s="1" customFormat="1">
      <c r="B337" s="31"/>
      <c r="D337" s="149" t="s">
        <v>175</v>
      </c>
      <c r="F337" s="150" t="s">
        <v>291</v>
      </c>
      <c r="I337" s="147"/>
      <c r="L337" s="31"/>
      <c r="M337" s="148"/>
      <c r="T337" s="55"/>
      <c r="AT337" s="16" t="s">
        <v>175</v>
      </c>
      <c r="AU337" s="16" t="s">
        <v>85</v>
      </c>
    </row>
    <row r="338" spans="2:65" s="1" customFormat="1" ht="19.5">
      <c r="B338" s="31"/>
      <c r="D338" s="145" t="s">
        <v>280</v>
      </c>
      <c r="F338" s="176" t="s">
        <v>281</v>
      </c>
      <c r="I338" s="147"/>
      <c r="L338" s="31"/>
      <c r="M338" s="148"/>
      <c r="T338" s="55"/>
      <c r="AT338" s="16" t="s">
        <v>280</v>
      </c>
      <c r="AU338" s="16" t="s">
        <v>85</v>
      </c>
    </row>
    <row r="339" spans="2:65" s="13" customFormat="1">
      <c r="B339" s="157"/>
      <c r="D339" s="145" t="s">
        <v>183</v>
      </c>
      <c r="F339" s="159" t="s">
        <v>285</v>
      </c>
      <c r="H339" s="160">
        <v>165.12200000000001</v>
      </c>
      <c r="I339" s="161"/>
      <c r="L339" s="157"/>
      <c r="M339" s="162"/>
      <c r="T339" s="163"/>
      <c r="AT339" s="158" t="s">
        <v>183</v>
      </c>
      <c r="AU339" s="158" t="s">
        <v>85</v>
      </c>
      <c r="AV339" s="13" t="s">
        <v>85</v>
      </c>
      <c r="AW339" s="13" t="s">
        <v>4</v>
      </c>
      <c r="AX339" s="13" t="s">
        <v>83</v>
      </c>
      <c r="AY339" s="158" t="s">
        <v>164</v>
      </c>
    </row>
    <row r="340" spans="2:65" s="1" customFormat="1" ht="33" customHeight="1">
      <c r="B340" s="31"/>
      <c r="C340" s="132" t="s">
        <v>292</v>
      </c>
      <c r="D340" s="132" t="s">
        <v>166</v>
      </c>
      <c r="E340" s="133" t="s">
        <v>293</v>
      </c>
      <c r="F340" s="134" t="s">
        <v>294</v>
      </c>
      <c r="G340" s="135" t="s">
        <v>295</v>
      </c>
      <c r="H340" s="136">
        <v>251.881</v>
      </c>
      <c r="I340" s="137"/>
      <c r="J340" s="138">
        <f>ROUND(I340*H340,2)</f>
        <v>0</v>
      </c>
      <c r="K340" s="134" t="s">
        <v>170</v>
      </c>
      <c r="L340" s="31"/>
      <c r="M340" s="139" t="s">
        <v>1</v>
      </c>
      <c r="N340" s="140" t="s">
        <v>40</v>
      </c>
      <c r="P340" s="141">
        <f>O340*H340</f>
        <v>0</v>
      </c>
      <c r="Q340" s="141">
        <v>0</v>
      </c>
      <c r="R340" s="141">
        <f>Q340*H340</f>
        <v>0</v>
      </c>
      <c r="S340" s="141">
        <v>0</v>
      </c>
      <c r="T340" s="142">
        <f>S340*H340</f>
        <v>0</v>
      </c>
      <c r="AR340" s="143" t="s">
        <v>171</v>
      </c>
      <c r="AT340" s="143" t="s">
        <v>166</v>
      </c>
      <c r="AU340" s="143" t="s">
        <v>85</v>
      </c>
      <c r="AY340" s="16" t="s">
        <v>164</v>
      </c>
      <c r="BE340" s="144">
        <f>IF(N340="základní",J340,0)</f>
        <v>0</v>
      </c>
      <c r="BF340" s="144">
        <f>IF(N340="snížená",J340,0)</f>
        <v>0</v>
      </c>
      <c r="BG340" s="144">
        <f>IF(N340="zákl. přenesená",J340,0)</f>
        <v>0</v>
      </c>
      <c r="BH340" s="144">
        <f>IF(N340="sníž. přenesená",J340,0)</f>
        <v>0</v>
      </c>
      <c r="BI340" s="144">
        <f>IF(N340="nulová",J340,0)</f>
        <v>0</v>
      </c>
      <c r="BJ340" s="16" t="s">
        <v>83</v>
      </c>
      <c r="BK340" s="144">
        <f>ROUND(I340*H340,2)</f>
        <v>0</v>
      </c>
      <c r="BL340" s="16" t="s">
        <v>171</v>
      </c>
      <c r="BM340" s="143" t="s">
        <v>296</v>
      </c>
    </row>
    <row r="341" spans="2:65" s="1" customFormat="1" ht="29.25">
      <c r="B341" s="31"/>
      <c r="D341" s="145" t="s">
        <v>173</v>
      </c>
      <c r="F341" s="146" t="s">
        <v>297</v>
      </c>
      <c r="I341" s="147"/>
      <c r="L341" s="31"/>
      <c r="M341" s="148"/>
      <c r="T341" s="55"/>
      <c r="AT341" s="16" t="s">
        <v>173</v>
      </c>
      <c r="AU341" s="16" t="s">
        <v>85</v>
      </c>
    </row>
    <row r="342" spans="2:65" s="1" customFormat="1">
      <c r="B342" s="31"/>
      <c r="D342" s="149" t="s">
        <v>175</v>
      </c>
      <c r="F342" s="150" t="s">
        <v>298</v>
      </c>
      <c r="I342" s="147"/>
      <c r="L342" s="31"/>
      <c r="M342" s="148"/>
      <c r="T342" s="55"/>
      <c r="AT342" s="16" t="s">
        <v>175</v>
      </c>
      <c r="AU342" s="16" t="s">
        <v>85</v>
      </c>
    </row>
    <row r="343" spans="2:65" s="1" customFormat="1" ht="29.25">
      <c r="B343" s="31"/>
      <c r="D343" s="145" t="s">
        <v>280</v>
      </c>
      <c r="F343" s="176" t="s">
        <v>299</v>
      </c>
      <c r="I343" s="147"/>
      <c r="L343" s="31"/>
      <c r="M343" s="148"/>
      <c r="T343" s="55"/>
      <c r="AT343" s="16" t="s">
        <v>280</v>
      </c>
      <c r="AU343" s="16" t="s">
        <v>85</v>
      </c>
    </row>
    <row r="344" spans="2:65" s="13" customFormat="1">
      <c r="B344" s="157"/>
      <c r="D344" s="145" t="s">
        <v>183</v>
      </c>
      <c r="E344" s="158" t="s">
        <v>1</v>
      </c>
      <c r="F344" s="159" t="s">
        <v>282</v>
      </c>
      <c r="H344" s="160">
        <v>139.934</v>
      </c>
      <c r="I344" s="161"/>
      <c r="L344" s="157"/>
      <c r="M344" s="162"/>
      <c r="T344" s="163"/>
      <c r="AT344" s="158" t="s">
        <v>183</v>
      </c>
      <c r="AU344" s="158" t="s">
        <v>85</v>
      </c>
      <c r="AV344" s="13" t="s">
        <v>85</v>
      </c>
      <c r="AW344" s="13" t="s">
        <v>32</v>
      </c>
      <c r="AX344" s="13" t="s">
        <v>83</v>
      </c>
      <c r="AY344" s="158" t="s">
        <v>164</v>
      </c>
    </row>
    <row r="345" spans="2:65" s="1" customFormat="1">
      <c r="B345" s="31"/>
      <c r="D345" s="145" t="s">
        <v>194</v>
      </c>
      <c r="F345" s="171" t="s">
        <v>260</v>
      </c>
      <c r="L345" s="31"/>
      <c r="M345" s="148"/>
      <c r="T345" s="55"/>
      <c r="AU345" s="16" t="s">
        <v>85</v>
      </c>
    </row>
    <row r="346" spans="2:65" s="1" customFormat="1">
      <c r="B346" s="31"/>
      <c r="D346" s="145" t="s">
        <v>194</v>
      </c>
      <c r="F346" s="172" t="s">
        <v>261</v>
      </c>
      <c r="H346" s="173">
        <v>0</v>
      </c>
      <c r="L346" s="31"/>
      <c r="M346" s="148"/>
      <c r="T346" s="55"/>
      <c r="AU346" s="16" t="s">
        <v>85</v>
      </c>
    </row>
    <row r="347" spans="2:65" s="1" customFormat="1">
      <c r="B347" s="31"/>
      <c r="D347" s="145" t="s">
        <v>194</v>
      </c>
      <c r="F347" s="172" t="s">
        <v>262</v>
      </c>
      <c r="H347" s="173">
        <v>0</v>
      </c>
      <c r="L347" s="31"/>
      <c r="M347" s="148"/>
      <c r="T347" s="55"/>
      <c r="AU347" s="16" t="s">
        <v>85</v>
      </c>
    </row>
    <row r="348" spans="2:65" s="1" customFormat="1">
      <c r="B348" s="31"/>
      <c r="D348" s="145" t="s">
        <v>194</v>
      </c>
      <c r="F348" s="172" t="s">
        <v>263</v>
      </c>
      <c r="H348" s="173">
        <v>42.5</v>
      </c>
      <c r="L348" s="31"/>
      <c r="M348" s="148"/>
      <c r="T348" s="55"/>
      <c r="AU348" s="16" t="s">
        <v>85</v>
      </c>
    </row>
    <row r="349" spans="2:65" s="1" customFormat="1">
      <c r="B349" s="31"/>
      <c r="D349" s="145" t="s">
        <v>194</v>
      </c>
      <c r="F349" s="172" t="s">
        <v>264</v>
      </c>
      <c r="H349" s="173">
        <v>0</v>
      </c>
      <c r="L349" s="31"/>
      <c r="M349" s="148"/>
      <c r="T349" s="55"/>
      <c r="AU349" s="16" t="s">
        <v>85</v>
      </c>
    </row>
    <row r="350" spans="2:65" s="1" customFormat="1">
      <c r="B350" s="31"/>
      <c r="D350" s="145" t="s">
        <v>194</v>
      </c>
      <c r="F350" s="172" t="s">
        <v>265</v>
      </c>
      <c r="H350" s="173">
        <v>17.113</v>
      </c>
      <c r="L350" s="31"/>
      <c r="M350" s="148"/>
      <c r="T350" s="55"/>
      <c r="AU350" s="16" t="s">
        <v>85</v>
      </c>
    </row>
    <row r="351" spans="2:65" s="1" customFormat="1">
      <c r="B351" s="31"/>
      <c r="D351" s="145" t="s">
        <v>194</v>
      </c>
      <c r="F351" s="172" t="s">
        <v>187</v>
      </c>
      <c r="H351" s="173">
        <v>59.613</v>
      </c>
      <c r="L351" s="31"/>
      <c r="M351" s="148"/>
      <c r="T351" s="55"/>
      <c r="AU351" s="16" t="s">
        <v>85</v>
      </c>
    </row>
    <row r="352" spans="2:65" s="1" customFormat="1">
      <c r="B352" s="31"/>
      <c r="D352" s="145" t="s">
        <v>194</v>
      </c>
      <c r="F352" s="171" t="s">
        <v>195</v>
      </c>
      <c r="L352" s="31"/>
      <c r="M352" s="148"/>
      <c r="T352" s="55"/>
      <c r="AU352" s="16" t="s">
        <v>85</v>
      </c>
    </row>
    <row r="353" spans="2:47" s="1" customFormat="1">
      <c r="B353" s="31"/>
      <c r="D353" s="145" t="s">
        <v>194</v>
      </c>
      <c r="F353" s="172" t="s">
        <v>196</v>
      </c>
      <c r="H353" s="173">
        <v>0</v>
      </c>
      <c r="L353" s="31"/>
      <c r="M353" s="148"/>
      <c r="T353" s="55"/>
      <c r="AU353" s="16" t="s">
        <v>85</v>
      </c>
    </row>
    <row r="354" spans="2:47" s="1" customFormat="1">
      <c r="B354" s="31"/>
      <c r="D354" s="145" t="s">
        <v>194</v>
      </c>
      <c r="F354" s="172" t="s">
        <v>197</v>
      </c>
      <c r="H354" s="173">
        <v>14.22</v>
      </c>
      <c r="L354" s="31"/>
      <c r="M354" s="148"/>
      <c r="T354" s="55"/>
      <c r="AU354" s="16" t="s">
        <v>85</v>
      </c>
    </row>
    <row r="355" spans="2:47" s="1" customFormat="1">
      <c r="B355" s="31"/>
      <c r="D355" s="145" t="s">
        <v>194</v>
      </c>
      <c r="F355" s="172" t="s">
        <v>198</v>
      </c>
      <c r="H355" s="173">
        <v>3.12</v>
      </c>
      <c r="L355" s="31"/>
      <c r="M355" s="148"/>
      <c r="T355" s="55"/>
      <c r="AU355" s="16" t="s">
        <v>85</v>
      </c>
    </row>
    <row r="356" spans="2:47" s="1" customFormat="1">
      <c r="B356" s="31"/>
      <c r="D356" s="145" t="s">
        <v>194</v>
      </c>
      <c r="F356" s="172" t="s">
        <v>199</v>
      </c>
      <c r="H356" s="173">
        <v>10.244999999999999</v>
      </c>
      <c r="L356" s="31"/>
      <c r="M356" s="148"/>
      <c r="T356" s="55"/>
      <c r="AU356" s="16" t="s">
        <v>85</v>
      </c>
    </row>
    <row r="357" spans="2:47" s="1" customFormat="1">
      <c r="B357" s="31"/>
      <c r="D357" s="145" t="s">
        <v>194</v>
      </c>
      <c r="F357" s="172" t="s">
        <v>200</v>
      </c>
      <c r="H357" s="173">
        <v>10.83</v>
      </c>
      <c r="L357" s="31"/>
      <c r="M357" s="148"/>
      <c r="T357" s="55"/>
      <c r="AU357" s="16" t="s">
        <v>85</v>
      </c>
    </row>
    <row r="358" spans="2:47" s="1" customFormat="1">
      <c r="B358" s="31"/>
      <c r="D358" s="145" t="s">
        <v>194</v>
      </c>
      <c r="F358" s="172" t="s">
        <v>201</v>
      </c>
      <c r="H358" s="173">
        <v>2.73</v>
      </c>
      <c r="L358" s="31"/>
      <c r="M358" s="148"/>
      <c r="T358" s="55"/>
      <c r="AU358" s="16" t="s">
        <v>85</v>
      </c>
    </row>
    <row r="359" spans="2:47" s="1" customFormat="1">
      <c r="B359" s="31"/>
      <c r="D359" s="145" t="s">
        <v>194</v>
      </c>
      <c r="F359" s="172" t="s">
        <v>202</v>
      </c>
      <c r="H359" s="173">
        <v>3.84</v>
      </c>
      <c r="L359" s="31"/>
      <c r="M359" s="148"/>
      <c r="T359" s="55"/>
      <c r="AU359" s="16" t="s">
        <v>85</v>
      </c>
    </row>
    <row r="360" spans="2:47" s="1" customFormat="1">
      <c r="B360" s="31"/>
      <c r="D360" s="145" t="s">
        <v>194</v>
      </c>
      <c r="F360" s="172" t="s">
        <v>203</v>
      </c>
      <c r="H360" s="173">
        <v>0</v>
      </c>
      <c r="L360" s="31"/>
      <c r="M360" s="148"/>
      <c r="T360" s="55"/>
      <c r="AU360" s="16" t="s">
        <v>85</v>
      </c>
    </row>
    <row r="361" spans="2:47" s="1" customFormat="1">
      <c r="B361" s="31"/>
      <c r="D361" s="145" t="s">
        <v>194</v>
      </c>
      <c r="F361" s="172" t="s">
        <v>204</v>
      </c>
      <c r="H361" s="173">
        <v>20.399999999999999</v>
      </c>
      <c r="L361" s="31"/>
      <c r="M361" s="148"/>
      <c r="T361" s="55"/>
      <c r="AU361" s="16" t="s">
        <v>85</v>
      </c>
    </row>
    <row r="362" spans="2:47" s="1" customFormat="1">
      <c r="B362" s="31"/>
      <c r="D362" s="145" t="s">
        <v>194</v>
      </c>
      <c r="F362" s="172" t="s">
        <v>184</v>
      </c>
      <c r="H362" s="173">
        <v>0</v>
      </c>
      <c r="L362" s="31"/>
      <c r="M362" s="148"/>
      <c r="T362" s="55"/>
      <c r="AU362" s="16" t="s">
        <v>85</v>
      </c>
    </row>
    <row r="363" spans="2:47" s="1" customFormat="1">
      <c r="B363" s="31"/>
      <c r="D363" s="145" t="s">
        <v>194</v>
      </c>
      <c r="F363" s="172" t="s">
        <v>205</v>
      </c>
      <c r="H363" s="173">
        <v>5.0999999999999996</v>
      </c>
      <c r="L363" s="31"/>
      <c r="M363" s="148"/>
      <c r="T363" s="55"/>
      <c r="AU363" s="16" t="s">
        <v>85</v>
      </c>
    </row>
    <row r="364" spans="2:47" s="1" customFormat="1">
      <c r="B364" s="31"/>
      <c r="D364" s="145" t="s">
        <v>194</v>
      </c>
      <c r="F364" s="172" t="s">
        <v>206</v>
      </c>
      <c r="H364" s="173">
        <v>3.39</v>
      </c>
      <c r="L364" s="31"/>
      <c r="M364" s="148"/>
      <c r="T364" s="55"/>
      <c r="AU364" s="16" t="s">
        <v>85</v>
      </c>
    </row>
    <row r="365" spans="2:47" s="1" customFormat="1">
      <c r="B365" s="31"/>
      <c r="D365" s="145" t="s">
        <v>194</v>
      </c>
      <c r="F365" s="172" t="s">
        <v>207</v>
      </c>
      <c r="H365" s="173">
        <v>0</v>
      </c>
      <c r="L365" s="31"/>
      <c r="M365" s="148"/>
      <c r="T365" s="55"/>
      <c r="AU365" s="16" t="s">
        <v>85</v>
      </c>
    </row>
    <row r="366" spans="2:47" s="1" customFormat="1">
      <c r="B366" s="31"/>
      <c r="D366" s="145" t="s">
        <v>194</v>
      </c>
      <c r="F366" s="172" t="s">
        <v>208</v>
      </c>
      <c r="H366" s="173">
        <v>80.8</v>
      </c>
      <c r="L366" s="31"/>
      <c r="M366" s="148"/>
      <c r="T366" s="55"/>
      <c r="AU366" s="16" t="s">
        <v>85</v>
      </c>
    </row>
    <row r="367" spans="2:47" s="1" customFormat="1">
      <c r="B367" s="31"/>
      <c r="D367" s="145" t="s">
        <v>194</v>
      </c>
      <c r="F367" s="172" t="s">
        <v>187</v>
      </c>
      <c r="H367" s="173">
        <v>154.67500000000001</v>
      </c>
      <c r="L367" s="31"/>
      <c r="M367" s="148"/>
      <c r="T367" s="55"/>
      <c r="AU367" s="16" t="s">
        <v>85</v>
      </c>
    </row>
    <row r="368" spans="2:47" s="1" customFormat="1">
      <c r="B368" s="31"/>
      <c r="D368" s="145" t="s">
        <v>194</v>
      </c>
      <c r="F368" s="174" t="s">
        <v>209</v>
      </c>
      <c r="L368" s="31"/>
      <c r="M368" s="148"/>
      <c r="T368" s="55"/>
      <c r="AU368" s="16" t="s">
        <v>85</v>
      </c>
    </row>
    <row r="369" spans="2:47" s="1" customFormat="1">
      <c r="B369" s="31"/>
      <c r="D369" s="145" t="s">
        <v>194</v>
      </c>
      <c r="F369" s="175" t="s">
        <v>210</v>
      </c>
      <c r="H369" s="173">
        <v>0</v>
      </c>
      <c r="L369" s="31"/>
      <c r="M369" s="148"/>
      <c r="T369" s="55"/>
      <c r="AU369" s="16" t="s">
        <v>85</v>
      </c>
    </row>
    <row r="370" spans="2:47" s="1" customFormat="1">
      <c r="B370" s="31"/>
      <c r="D370" s="145" t="s">
        <v>194</v>
      </c>
      <c r="F370" s="175" t="s">
        <v>211</v>
      </c>
      <c r="H370" s="173">
        <v>10.5</v>
      </c>
      <c r="L370" s="31"/>
      <c r="M370" s="148"/>
      <c r="T370" s="55"/>
      <c r="AU370" s="16" t="s">
        <v>85</v>
      </c>
    </row>
    <row r="371" spans="2:47" s="1" customFormat="1">
      <c r="B371" s="31"/>
      <c r="D371" s="145" t="s">
        <v>194</v>
      </c>
      <c r="F371" s="175" t="s">
        <v>212</v>
      </c>
      <c r="H371" s="173">
        <v>0</v>
      </c>
      <c r="L371" s="31"/>
      <c r="M371" s="148"/>
      <c r="T371" s="55"/>
      <c r="AU371" s="16" t="s">
        <v>85</v>
      </c>
    </row>
    <row r="372" spans="2:47" s="1" customFormat="1">
      <c r="B372" s="31"/>
      <c r="D372" s="145" t="s">
        <v>194</v>
      </c>
      <c r="F372" s="175" t="s">
        <v>213</v>
      </c>
      <c r="H372" s="173">
        <v>27.8</v>
      </c>
      <c r="L372" s="31"/>
      <c r="M372" s="148"/>
      <c r="T372" s="55"/>
      <c r="AU372" s="16" t="s">
        <v>85</v>
      </c>
    </row>
    <row r="373" spans="2:47" s="1" customFormat="1">
      <c r="B373" s="31"/>
      <c r="D373" s="145" t="s">
        <v>194</v>
      </c>
      <c r="F373" s="175" t="s">
        <v>214</v>
      </c>
      <c r="H373" s="173">
        <v>0</v>
      </c>
      <c r="L373" s="31"/>
      <c r="M373" s="148"/>
      <c r="T373" s="55"/>
      <c r="AU373" s="16" t="s">
        <v>85</v>
      </c>
    </row>
    <row r="374" spans="2:47" s="1" customFormat="1">
      <c r="B374" s="31"/>
      <c r="D374" s="145" t="s">
        <v>194</v>
      </c>
      <c r="F374" s="175" t="s">
        <v>215</v>
      </c>
      <c r="H374" s="173">
        <v>11.7</v>
      </c>
      <c r="L374" s="31"/>
      <c r="M374" s="148"/>
      <c r="T374" s="55"/>
      <c r="AU374" s="16" t="s">
        <v>85</v>
      </c>
    </row>
    <row r="375" spans="2:47" s="1" customFormat="1">
      <c r="B375" s="31"/>
      <c r="D375" s="145" t="s">
        <v>194</v>
      </c>
      <c r="F375" s="175" t="s">
        <v>216</v>
      </c>
      <c r="H375" s="173">
        <v>0</v>
      </c>
      <c r="L375" s="31"/>
      <c r="M375" s="148"/>
      <c r="T375" s="55"/>
      <c r="AU375" s="16" t="s">
        <v>85</v>
      </c>
    </row>
    <row r="376" spans="2:47" s="1" customFormat="1">
      <c r="B376" s="31"/>
      <c r="D376" s="145" t="s">
        <v>194</v>
      </c>
      <c r="F376" s="175" t="s">
        <v>217</v>
      </c>
      <c r="H376" s="173">
        <v>2.5</v>
      </c>
      <c r="L376" s="31"/>
      <c r="M376" s="148"/>
      <c r="T376" s="55"/>
      <c r="AU376" s="16" t="s">
        <v>85</v>
      </c>
    </row>
    <row r="377" spans="2:47" s="1" customFormat="1">
      <c r="B377" s="31"/>
      <c r="D377" s="145" t="s">
        <v>194</v>
      </c>
      <c r="F377" s="175" t="s">
        <v>218</v>
      </c>
      <c r="H377" s="173">
        <v>0</v>
      </c>
      <c r="L377" s="31"/>
      <c r="M377" s="148"/>
      <c r="T377" s="55"/>
      <c r="AU377" s="16" t="s">
        <v>85</v>
      </c>
    </row>
    <row r="378" spans="2:47" s="1" customFormat="1">
      <c r="B378" s="31"/>
      <c r="D378" s="145" t="s">
        <v>194</v>
      </c>
      <c r="F378" s="175" t="s">
        <v>219</v>
      </c>
      <c r="H378" s="173">
        <v>5.8</v>
      </c>
      <c r="L378" s="31"/>
      <c r="M378" s="148"/>
      <c r="T378" s="55"/>
      <c r="AU378" s="16" t="s">
        <v>85</v>
      </c>
    </row>
    <row r="379" spans="2:47" s="1" customFormat="1">
      <c r="B379" s="31"/>
      <c r="D379" s="145" t="s">
        <v>194</v>
      </c>
      <c r="F379" s="175" t="s">
        <v>220</v>
      </c>
      <c r="H379" s="173">
        <v>0</v>
      </c>
      <c r="L379" s="31"/>
      <c r="M379" s="148"/>
      <c r="T379" s="55"/>
      <c r="AU379" s="16" t="s">
        <v>85</v>
      </c>
    </row>
    <row r="380" spans="2:47" s="1" customFormat="1">
      <c r="B380" s="31"/>
      <c r="D380" s="145" t="s">
        <v>194</v>
      </c>
      <c r="F380" s="175" t="s">
        <v>221</v>
      </c>
      <c r="H380" s="173">
        <v>18</v>
      </c>
      <c r="L380" s="31"/>
      <c r="M380" s="148"/>
      <c r="T380" s="55"/>
      <c r="AU380" s="16" t="s">
        <v>85</v>
      </c>
    </row>
    <row r="381" spans="2:47" s="1" customFormat="1">
      <c r="B381" s="31"/>
      <c r="D381" s="145" t="s">
        <v>194</v>
      </c>
      <c r="F381" s="175" t="s">
        <v>222</v>
      </c>
      <c r="H381" s="173">
        <v>0</v>
      </c>
      <c r="L381" s="31"/>
      <c r="M381" s="148"/>
      <c r="T381" s="55"/>
      <c r="AU381" s="16" t="s">
        <v>85</v>
      </c>
    </row>
    <row r="382" spans="2:47" s="1" customFormat="1">
      <c r="B382" s="31"/>
      <c r="D382" s="145" t="s">
        <v>194</v>
      </c>
      <c r="F382" s="175" t="s">
        <v>223</v>
      </c>
      <c r="H382" s="173">
        <v>18.5</v>
      </c>
      <c r="L382" s="31"/>
      <c r="M382" s="148"/>
      <c r="T382" s="55"/>
      <c r="AU382" s="16" t="s">
        <v>85</v>
      </c>
    </row>
    <row r="383" spans="2:47" s="1" customFormat="1">
      <c r="B383" s="31"/>
      <c r="D383" s="145" t="s">
        <v>194</v>
      </c>
      <c r="F383" s="175" t="s">
        <v>187</v>
      </c>
      <c r="H383" s="173">
        <v>94.8</v>
      </c>
      <c r="L383" s="31"/>
      <c r="M383" s="148"/>
      <c r="T383" s="55"/>
      <c r="AU383" s="16" t="s">
        <v>85</v>
      </c>
    </row>
    <row r="384" spans="2:47" s="1" customFormat="1">
      <c r="B384" s="31"/>
      <c r="D384" s="145" t="s">
        <v>194</v>
      </c>
      <c r="F384" s="174" t="s">
        <v>224</v>
      </c>
      <c r="L384" s="31"/>
      <c r="M384" s="148"/>
      <c r="T384" s="55"/>
      <c r="AU384" s="16" t="s">
        <v>85</v>
      </c>
    </row>
    <row r="385" spans="2:47" s="1" customFormat="1">
      <c r="B385" s="31"/>
      <c r="D385" s="145" t="s">
        <v>194</v>
      </c>
      <c r="F385" s="175" t="s">
        <v>225</v>
      </c>
      <c r="H385" s="173">
        <v>0</v>
      </c>
      <c r="L385" s="31"/>
      <c r="M385" s="148"/>
      <c r="T385" s="55"/>
      <c r="AU385" s="16" t="s">
        <v>85</v>
      </c>
    </row>
    <row r="386" spans="2:47" s="1" customFormat="1">
      <c r="B386" s="31"/>
      <c r="D386" s="145" t="s">
        <v>194</v>
      </c>
      <c r="F386" s="175" t="s">
        <v>226</v>
      </c>
      <c r="H386" s="173">
        <v>1.5</v>
      </c>
      <c r="L386" s="31"/>
      <c r="M386" s="148"/>
      <c r="T386" s="55"/>
      <c r="AU386" s="16" t="s">
        <v>85</v>
      </c>
    </row>
    <row r="387" spans="2:47" s="1" customFormat="1">
      <c r="B387" s="31"/>
      <c r="D387" s="145" t="s">
        <v>194</v>
      </c>
      <c r="F387" s="175" t="s">
        <v>227</v>
      </c>
      <c r="H387" s="173">
        <v>0</v>
      </c>
      <c r="L387" s="31"/>
      <c r="M387" s="148"/>
      <c r="T387" s="55"/>
      <c r="AU387" s="16" t="s">
        <v>85</v>
      </c>
    </row>
    <row r="388" spans="2:47" s="1" customFormat="1">
      <c r="B388" s="31"/>
      <c r="D388" s="145" t="s">
        <v>194</v>
      </c>
      <c r="F388" s="175" t="s">
        <v>228</v>
      </c>
      <c r="H388" s="173">
        <v>5.4</v>
      </c>
      <c r="L388" s="31"/>
      <c r="M388" s="148"/>
      <c r="T388" s="55"/>
      <c r="AU388" s="16" t="s">
        <v>85</v>
      </c>
    </row>
    <row r="389" spans="2:47" s="1" customFormat="1">
      <c r="B389" s="31"/>
      <c r="D389" s="145" t="s">
        <v>194</v>
      </c>
      <c r="F389" s="175" t="s">
        <v>229</v>
      </c>
      <c r="H389" s="173">
        <v>0</v>
      </c>
      <c r="L389" s="31"/>
      <c r="M389" s="148"/>
      <c r="T389" s="55"/>
      <c r="AU389" s="16" t="s">
        <v>85</v>
      </c>
    </row>
    <row r="390" spans="2:47" s="1" customFormat="1">
      <c r="B390" s="31"/>
      <c r="D390" s="145" t="s">
        <v>194</v>
      </c>
      <c r="F390" s="175" t="s">
        <v>230</v>
      </c>
      <c r="H390" s="173">
        <v>1.4</v>
      </c>
      <c r="L390" s="31"/>
      <c r="M390" s="148"/>
      <c r="T390" s="55"/>
      <c r="AU390" s="16" t="s">
        <v>85</v>
      </c>
    </row>
    <row r="391" spans="2:47" s="1" customFormat="1">
      <c r="B391" s="31"/>
      <c r="D391" s="145" t="s">
        <v>194</v>
      </c>
      <c r="F391" s="175" t="s">
        <v>231</v>
      </c>
      <c r="H391" s="173">
        <v>0</v>
      </c>
      <c r="L391" s="31"/>
      <c r="M391" s="148"/>
      <c r="T391" s="55"/>
      <c r="AU391" s="16" t="s">
        <v>85</v>
      </c>
    </row>
    <row r="392" spans="2:47" s="1" customFormat="1">
      <c r="B392" s="31"/>
      <c r="D392" s="145" t="s">
        <v>194</v>
      </c>
      <c r="F392" s="175" t="s">
        <v>232</v>
      </c>
      <c r="H392" s="173">
        <v>1.6</v>
      </c>
      <c r="L392" s="31"/>
      <c r="M392" s="148"/>
      <c r="T392" s="55"/>
      <c r="AU392" s="16" t="s">
        <v>85</v>
      </c>
    </row>
    <row r="393" spans="2:47" s="1" customFormat="1">
      <c r="B393" s="31"/>
      <c r="D393" s="145" t="s">
        <v>194</v>
      </c>
      <c r="F393" s="175" t="s">
        <v>233</v>
      </c>
      <c r="H393" s="173">
        <v>0</v>
      </c>
      <c r="L393" s="31"/>
      <c r="M393" s="148"/>
      <c r="T393" s="55"/>
      <c r="AU393" s="16" t="s">
        <v>85</v>
      </c>
    </row>
    <row r="394" spans="2:47" s="1" customFormat="1">
      <c r="B394" s="31"/>
      <c r="D394" s="145" t="s">
        <v>194</v>
      </c>
      <c r="F394" s="175" t="s">
        <v>232</v>
      </c>
      <c r="H394" s="173">
        <v>1.6</v>
      </c>
      <c r="L394" s="31"/>
      <c r="M394" s="148"/>
      <c r="T394" s="55"/>
      <c r="AU394" s="16" t="s">
        <v>85</v>
      </c>
    </row>
    <row r="395" spans="2:47" s="1" customFormat="1">
      <c r="B395" s="31"/>
      <c r="D395" s="145" t="s">
        <v>194</v>
      </c>
      <c r="F395" s="175" t="s">
        <v>234</v>
      </c>
      <c r="H395" s="173">
        <v>0</v>
      </c>
      <c r="L395" s="31"/>
      <c r="M395" s="148"/>
      <c r="T395" s="55"/>
      <c r="AU395" s="16" t="s">
        <v>85</v>
      </c>
    </row>
    <row r="396" spans="2:47" s="1" customFormat="1">
      <c r="B396" s="31"/>
      <c r="D396" s="145" t="s">
        <v>194</v>
      </c>
      <c r="F396" s="175" t="s">
        <v>228</v>
      </c>
      <c r="H396" s="173">
        <v>5.4</v>
      </c>
      <c r="L396" s="31"/>
      <c r="M396" s="148"/>
      <c r="T396" s="55"/>
      <c r="AU396" s="16" t="s">
        <v>85</v>
      </c>
    </row>
    <row r="397" spans="2:47" s="1" customFormat="1">
      <c r="B397" s="31"/>
      <c r="D397" s="145" t="s">
        <v>194</v>
      </c>
      <c r="F397" s="175" t="s">
        <v>235</v>
      </c>
      <c r="H397" s="173">
        <v>0</v>
      </c>
      <c r="L397" s="31"/>
      <c r="M397" s="148"/>
      <c r="T397" s="55"/>
      <c r="AU397" s="16" t="s">
        <v>85</v>
      </c>
    </row>
    <row r="398" spans="2:47" s="1" customFormat="1">
      <c r="B398" s="31"/>
      <c r="D398" s="145" t="s">
        <v>194</v>
      </c>
      <c r="F398" s="175" t="s">
        <v>230</v>
      </c>
      <c r="H398" s="173">
        <v>1.4</v>
      </c>
      <c r="L398" s="31"/>
      <c r="M398" s="148"/>
      <c r="T398" s="55"/>
      <c r="AU398" s="16" t="s">
        <v>85</v>
      </c>
    </row>
    <row r="399" spans="2:47" s="1" customFormat="1">
      <c r="B399" s="31"/>
      <c r="D399" s="145" t="s">
        <v>194</v>
      </c>
      <c r="F399" s="175" t="s">
        <v>236</v>
      </c>
      <c r="H399" s="173">
        <v>0</v>
      </c>
      <c r="L399" s="31"/>
      <c r="M399" s="148"/>
      <c r="T399" s="55"/>
      <c r="AU399" s="16" t="s">
        <v>85</v>
      </c>
    </row>
    <row r="400" spans="2:47" s="1" customFormat="1">
      <c r="B400" s="31"/>
      <c r="D400" s="145" t="s">
        <v>194</v>
      </c>
      <c r="F400" s="175" t="s">
        <v>217</v>
      </c>
      <c r="H400" s="173">
        <v>2.5</v>
      </c>
      <c r="L400" s="31"/>
      <c r="M400" s="148"/>
      <c r="T400" s="55"/>
      <c r="AU400" s="16" t="s">
        <v>85</v>
      </c>
    </row>
    <row r="401" spans="2:47" s="1" customFormat="1">
      <c r="B401" s="31"/>
      <c r="D401" s="145" t="s">
        <v>194</v>
      </c>
      <c r="F401" s="175" t="s">
        <v>187</v>
      </c>
      <c r="H401" s="173">
        <v>20.8</v>
      </c>
      <c r="L401" s="31"/>
      <c r="M401" s="148"/>
      <c r="T401" s="55"/>
      <c r="AU401" s="16" t="s">
        <v>85</v>
      </c>
    </row>
    <row r="402" spans="2:47" s="1" customFormat="1">
      <c r="B402" s="31"/>
      <c r="D402" s="145" t="s">
        <v>194</v>
      </c>
      <c r="F402" s="174" t="s">
        <v>237</v>
      </c>
      <c r="L402" s="31"/>
      <c r="M402" s="148"/>
      <c r="T402" s="55"/>
      <c r="AU402" s="16" t="s">
        <v>85</v>
      </c>
    </row>
    <row r="403" spans="2:47" s="1" customFormat="1">
      <c r="B403" s="31"/>
      <c r="D403" s="145" t="s">
        <v>194</v>
      </c>
      <c r="F403" s="175" t="s">
        <v>238</v>
      </c>
      <c r="H403" s="173">
        <v>0</v>
      </c>
      <c r="L403" s="31"/>
      <c r="M403" s="148"/>
      <c r="T403" s="55"/>
      <c r="AU403" s="16" t="s">
        <v>85</v>
      </c>
    </row>
    <row r="404" spans="2:47" s="1" customFormat="1">
      <c r="B404" s="31"/>
      <c r="D404" s="145" t="s">
        <v>194</v>
      </c>
      <c r="F404" s="175" t="s">
        <v>239</v>
      </c>
      <c r="H404" s="173">
        <v>36.799999999999997</v>
      </c>
      <c r="L404" s="31"/>
      <c r="M404" s="148"/>
      <c r="T404" s="55"/>
      <c r="AU404" s="16" t="s">
        <v>85</v>
      </c>
    </row>
    <row r="405" spans="2:47" s="1" customFormat="1">
      <c r="B405" s="31"/>
      <c r="D405" s="145" t="s">
        <v>194</v>
      </c>
      <c r="F405" s="175" t="s">
        <v>240</v>
      </c>
      <c r="H405" s="173">
        <v>0</v>
      </c>
      <c r="L405" s="31"/>
      <c r="M405" s="148"/>
      <c r="T405" s="55"/>
      <c r="AU405" s="16" t="s">
        <v>85</v>
      </c>
    </row>
    <row r="406" spans="2:47" s="1" customFormat="1">
      <c r="B406" s="31"/>
      <c r="D406" s="145" t="s">
        <v>194</v>
      </c>
      <c r="F406" s="175" t="s">
        <v>241</v>
      </c>
      <c r="H406" s="173">
        <v>31.5</v>
      </c>
      <c r="L406" s="31"/>
      <c r="M406" s="148"/>
      <c r="T406" s="55"/>
      <c r="AU406" s="16" t="s">
        <v>85</v>
      </c>
    </row>
    <row r="407" spans="2:47" s="1" customFormat="1">
      <c r="B407" s="31"/>
      <c r="D407" s="145" t="s">
        <v>194</v>
      </c>
      <c r="F407" s="175" t="s">
        <v>187</v>
      </c>
      <c r="H407" s="173">
        <v>68.3</v>
      </c>
      <c r="L407" s="31"/>
      <c r="M407" s="148"/>
      <c r="T407" s="55"/>
      <c r="AU407" s="16" t="s">
        <v>85</v>
      </c>
    </row>
    <row r="408" spans="2:47" s="1" customFormat="1">
      <c r="B408" s="31"/>
      <c r="D408" s="145" t="s">
        <v>194</v>
      </c>
      <c r="F408" s="174" t="s">
        <v>242</v>
      </c>
      <c r="L408" s="31"/>
      <c r="M408" s="148"/>
      <c r="T408" s="55"/>
      <c r="AU408" s="16" t="s">
        <v>85</v>
      </c>
    </row>
    <row r="409" spans="2:47" s="1" customFormat="1">
      <c r="B409" s="31"/>
      <c r="D409" s="145" t="s">
        <v>194</v>
      </c>
      <c r="F409" s="175" t="s">
        <v>243</v>
      </c>
      <c r="H409" s="173">
        <v>0</v>
      </c>
      <c r="L409" s="31"/>
      <c r="M409" s="148"/>
      <c r="T409" s="55"/>
      <c r="AU409" s="16" t="s">
        <v>85</v>
      </c>
    </row>
    <row r="410" spans="2:47" s="1" customFormat="1">
      <c r="B410" s="31"/>
      <c r="D410" s="145" t="s">
        <v>194</v>
      </c>
      <c r="F410" s="175" t="s">
        <v>244</v>
      </c>
      <c r="H410" s="173">
        <v>72.2</v>
      </c>
      <c r="L410" s="31"/>
      <c r="M410" s="148"/>
      <c r="T410" s="55"/>
      <c r="AU410" s="16" t="s">
        <v>85</v>
      </c>
    </row>
    <row r="411" spans="2:47" s="1" customFormat="1">
      <c r="B411" s="31"/>
      <c r="D411" s="145" t="s">
        <v>194</v>
      </c>
      <c r="F411" s="174" t="s">
        <v>245</v>
      </c>
      <c r="L411" s="31"/>
      <c r="M411" s="148"/>
      <c r="T411" s="55"/>
      <c r="AU411" s="16" t="s">
        <v>85</v>
      </c>
    </row>
    <row r="412" spans="2:47" s="1" customFormat="1">
      <c r="B412" s="31"/>
      <c r="D412" s="145" t="s">
        <v>194</v>
      </c>
      <c r="F412" s="175" t="s">
        <v>246</v>
      </c>
      <c r="H412" s="173">
        <v>0</v>
      </c>
      <c r="L412" s="31"/>
      <c r="M412" s="148"/>
      <c r="T412" s="55"/>
      <c r="AU412" s="16" t="s">
        <v>85</v>
      </c>
    </row>
    <row r="413" spans="2:47" s="1" customFormat="1">
      <c r="B413" s="31"/>
      <c r="D413" s="145" t="s">
        <v>194</v>
      </c>
      <c r="F413" s="175" t="s">
        <v>247</v>
      </c>
      <c r="H413" s="173">
        <v>10.1</v>
      </c>
      <c r="L413" s="31"/>
      <c r="M413" s="148"/>
      <c r="T413" s="55"/>
      <c r="AU413" s="16" t="s">
        <v>85</v>
      </c>
    </row>
    <row r="414" spans="2:47" s="1" customFormat="1">
      <c r="B414" s="31"/>
      <c r="D414" s="145" t="s">
        <v>194</v>
      </c>
      <c r="F414" s="175" t="s">
        <v>248</v>
      </c>
      <c r="H414" s="173">
        <v>0</v>
      </c>
      <c r="L414" s="31"/>
      <c r="M414" s="148"/>
      <c r="T414" s="55"/>
      <c r="AU414" s="16" t="s">
        <v>85</v>
      </c>
    </row>
    <row r="415" spans="2:47" s="1" customFormat="1">
      <c r="B415" s="31"/>
      <c r="D415" s="145" t="s">
        <v>194</v>
      </c>
      <c r="F415" s="175" t="s">
        <v>249</v>
      </c>
      <c r="H415" s="173">
        <v>8.1</v>
      </c>
      <c r="L415" s="31"/>
      <c r="M415" s="148"/>
      <c r="T415" s="55"/>
      <c r="AU415" s="16" t="s">
        <v>85</v>
      </c>
    </row>
    <row r="416" spans="2:47" s="1" customFormat="1">
      <c r="B416" s="31"/>
      <c r="D416" s="145" t="s">
        <v>194</v>
      </c>
      <c r="F416" s="175" t="s">
        <v>187</v>
      </c>
      <c r="H416" s="173">
        <v>18.2</v>
      </c>
      <c r="L416" s="31"/>
      <c r="M416" s="148"/>
      <c r="T416" s="55"/>
      <c r="AU416" s="16" t="s">
        <v>85</v>
      </c>
    </row>
    <row r="417" spans="2:65" s="1" customFormat="1">
      <c r="B417" s="31"/>
      <c r="D417" s="145" t="s">
        <v>194</v>
      </c>
      <c r="F417" s="174" t="s">
        <v>250</v>
      </c>
      <c r="L417" s="31"/>
      <c r="M417" s="148"/>
      <c r="T417" s="55"/>
      <c r="AU417" s="16" t="s">
        <v>85</v>
      </c>
    </row>
    <row r="418" spans="2:65" s="1" customFormat="1">
      <c r="B418" s="31"/>
      <c r="D418" s="145" t="s">
        <v>194</v>
      </c>
      <c r="F418" s="175" t="s">
        <v>251</v>
      </c>
      <c r="H418" s="173">
        <v>0</v>
      </c>
      <c r="L418" s="31"/>
      <c r="M418" s="148"/>
      <c r="T418" s="55"/>
      <c r="AU418" s="16" t="s">
        <v>85</v>
      </c>
    </row>
    <row r="419" spans="2:65" s="1" customFormat="1">
      <c r="B419" s="31"/>
      <c r="D419" s="145" t="s">
        <v>194</v>
      </c>
      <c r="F419" s="175" t="s">
        <v>252</v>
      </c>
      <c r="H419" s="173">
        <v>12</v>
      </c>
      <c r="L419" s="31"/>
      <c r="M419" s="148"/>
      <c r="T419" s="55"/>
      <c r="AU419" s="16" t="s">
        <v>85</v>
      </c>
    </row>
    <row r="420" spans="2:65" s="1" customFormat="1">
      <c r="B420" s="31"/>
      <c r="D420" s="145" t="s">
        <v>194</v>
      </c>
      <c r="F420" s="175" t="s">
        <v>253</v>
      </c>
      <c r="H420" s="173">
        <v>0</v>
      </c>
      <c r="L420" s="31"/>
      <c r="M420" s="148"/>
      <c r="T420" s="55"/>
      <c r="AU420" s="16" t="s">
        <v>85</v>
      </c>
    </row>
    <row r="421" spans="2:65" s="1" customFormat="1">
      <c r="B421" s="31"/>
      <c r="D421" s="145" t="s">
        <v>194</v>
      </c>
      <c r="F421" s="175" t="s">
        <v>254</v>
      </c>
      <c r="H421" s="173">
        <v>13.6</v>
      </c>
      <c r="L421" s="31"/>
      <c r="M421" s="148"/>
      <c r="T421" s="55"/>
      <c r="AU421" s="16" t="s">
        <v>85</v>
      </c>
    </row>
    <row r="422" spans="2:65" s="1" customFormat="1">
      <c r="B422" s="31"/>
      <c r="D422" s="145" t="s">
        <v>194</v>
      </c>
      <c r="F422" s="175" t="s">
        <v>187</v>
      </c>
      <c r="H422" s="173">
        <v>25.6</v>
      </c>
      <c r="L422" s="31"/>
      <c r="M422" s="148"/>
      <c r="T422" s="55"/>
      <c r="AU422" s="16" t="s">
        <v>85</v>
      </c>
    </row>
    <row r="423" spans="2:65" s="1" customFormat="1">
      <c r="B423" s="31"/>
      <c r="D423" s="145" t="s">
        <v>194</v>
      </c>
      <c r="F423" s="171" t="s">
        <v>272</v>
      </c>
      <c r="L423" s="31"/>
      <c r="M423" s="148"/>
      <c r="T423" s="55"/>
      <c r="AU423" s="16" t="s">
        <v>85</v>
      </c>
    </row>
    <row r="424" spans="2:65" s="1" customFormat="1">
      <c r="B424" s="31"/>
      <c r="D424" s="145" t="s">
        <v>194</v>
      </c>
      <c r="F424" s="172" t="s">
        <v>207</v>
      </c>
      <c r="H424" s="173">
        <v>0</v>
      </c>
      <c r="L424" s="31"/>
      <c r="M424" s="148"/>
      <c r="T424" s="55"/>
      <c r="AU424" s="16" t="s">
        <v>85</v>
      </c>
    </row>
    <row r="425" spans="2:65" s="1" customFormat="1">
      <c r="B425" s="31"/>
      <c r="D425" s="145" t="s">
        <v>194</v>
      </c>
      <c r="F425" s="172" t="s">
        <v>273</v>
      </c>
      <c r="H425" s="173">
        <v>26.664000000000001</v>
      </c>
      <c r="L425" s="31"/>
      <c r="M425" s="148"/>
      <c r="T425" s="55"/>
      <c r="AU425" s="16" t="s">
        <v>85</v>
      </c>
    </row>
    <row r="426" spans="2:65" s="1" customFormat="1">
      <c r="B426" s="31"/>
      <c r="D426" s="145" t="s">
        <v>194</v>
      </c>
      <c r="F426" s="171" t="s">
        <v>283</v>
      </c>
      <c r="L426" s="31"/>
      <c r="M426" s="148"/>
      <c r="T426" s="55"/>
      <c r="AU426" s="16" t="s">
        <v>85</v>
      </c>
    </row>
    <row r="427" spans="2:65" s="1" customFormat="1">
      <c r="B427" s="31"/>
      <c r="D427" s="145" t="s">
        <v>194</v>
      </c>
      <c r="F427" s="172" t="s">
        <v>284</v>
      </c>
      <c r="H427" s="173">
        <v>47.69</v>
      </c>
      <c r="L427" s="31"/>
      <c r="M427" s="148"/>
      <c r="T427" s="55"/>
      <c r="AU427" s="16" t="s">
        <v>85</v>
      </c>
    </row>
    <row r="428" spans="2:65" s="13" customFormat="1">
      <c r="B428" s="157"/>
      <c r="D428" s="145" t="s">
        <v>183</v>
      </c>
      <c r="F428" s="159" t="s">
        <v>300</v>
      </c>
      <c r="H428" s="160">
        <v>251.881</v>
      </c>
      <c r="I428" s="161"/>
      <c r="L428" s="157"/>
      <c r="M428" s="162"/>
      <c r="T428" s="163"/>
      <c r="AT428" s="158" t="s">
        <v>183</v>
      </c>
      <c r="AU428" s="158" t="s">
        <v>85</v>
      </c>
      <c r="AV428" s="13" t="s">
        <v>85</v>
      </c>
      <c r="AW428" s="13" t="s">
        <v>4</v>
      </c>
      <c r="AX428" s="13" t="s">
        <v>83</v>
      </c>
      <c r="AY428" s="158" t="s">
        <v>164</v>
      </c>
    </row>
    <row r="429" spans="2:65" s="1" customFormat="1" ht="24.2" customHeight="1">
      <c r="B429" s="31"/>
      <c r="C429" s="132" t="s">
        <v>301</v>
      </c>
      <c r="D429" s="132" t="s">
        <v>166</v>
      </c>
      <c r="E429" s="133" t="s">
        <v>302</v>
      </c>
      <c r="F429" s="134" t="s">
        <v>303</v>
      </c>
      <c r="G429" s="135" t="s">
        <v>190</v>
      </c>
      <c r="H429" s="136">
        <v>47.69</v>
      </c>
      <c r="I429" s="137"/>
      <c r="J429" s="138">
        <f>ROUND(I429*H429,2)</f>
        <v>0</v>
      </c>
      <c r="K429" s="134" t="s">
        <v>170</v>
      </c>
      <c r="L429" s="31"/>
      <c r="M429" s="139" t="s">
        <v>1</v>
      </c>
      <c r="N429" s="140" t="s">
        <v>40</v>
      </c>
      <c r="P429" s="141">
        <f>O429*H429</f>
        <v>0</v>
      </c>
      <c r="Q429" s="141">
        <v>0</v>
      </c>
      <c r="R429" s="141">
        <f>Q429*H429</f>
        <v>0</v>
      </c>
      <c r="S429" s="141">
        <v>0</v>
      </c>
      <c r="T429" s="142">
        <f>S429*H429</f>
        <v>0</v>
      </c>
      <c r="AR429" s="143" t="s">
        <v>171</v>
      </c>
      <c r="AT429" s="143" t="s">
        <v>166</v>
      </c>
      <c r="AU429" s="143" t="s">
        <v>85</v>
      </c>
      <c r="AY429" s="16" t="s">
        <v>164</v>
      </c>
      <c r="BE429" s="144">
        <f>IF(N429="základní",J429,0)</f>
        <v>0</v>
      </c>
      <c r="BF429" s="144">
        <f>IF(N429="snížená",J429,0)</f>
        <v>0</v>
      </c>
      <c r="BG429" s="144">
        <f>IF(N429="zákl. přenesená",J429,0)</f>
        <v>0</v>
      </c>
      <c r="BH429" s="144">
        <f>IF(N429="sníž. přenesená",J429,0)</f>
        <v>0</v>
      </c>
      <c r="BI429" s="144">
        <f>IF(N429="nulová",J429,0)</f>
        <v>0</v>
      </c>
      <c r="BJ429" s="16" t="s">
        <v>83</v>
      </c>
      <c r="BK429" s="144">
        <f>ROUND(I429*H429,2)</f>
        <v>0</v>
      </c>
      <c r="BL429" s="16" t="s">
        <v>171</v>
      </c>
      <c r="BM429" s="143" t="s">
        <v>304</v>
      </c>
    </row>
    <row r="430" spans="2:65" s="1" customFormat="1" ht="29.25">
      <c r="B430" s="31"/>
      <c r="D430" s="145" t="s">
        <v>173</v>
      </c>
      <c r="F430" s="146" t="s">
        <v>305</v>
      </c>
      <c r="I430" s="147"/>
      <c r="L430" s="31"/>
      <c r="M430" s="148"/>
      <c r="T430" s="55"/>
      <c r="AT430" s="16" t="s">
        <v>173</v>
      </c>
      <c r="AU430" s="16" t="s">
        <v>85</v>
      </c>
    </row>
    <row r="431" spans="2:65" s="1" customFormat="1">
      <c r="B431" s="31"/>
      <c r="D431" s="149" t="s">
        <v>175</v>
      </c>
      <c r="F431" s="150" t="s">
        <v>306</v>
      </c>
      <c r="I431" s="147"/>
      <c r="L431" s="31"/>
      <c r="M431" s="148"/>
      <c r="T431" s="55"/>
      <c r="AT431" s="16" t="s">
        <v>175</v>
      </c>
      <c r="AU431" s="16" t="s">
        <v>85</v>
      </c>
    </row>
    <row r="432" spans="2:65" s="13" customFormat="1">
      <c r="B432" s="157"/>
      <c r="D432" s="145" t="s">
        <v>183</v>
      </c>
      <c r="E432" s="158" t="s">
        <v>1</v>
      </c>
      <c r="F432" s="159" t="s">
        <v>118</v>
      </c>
      <c r="H432" s="160">
        <v>47.69</v>
      </c>
      <c r="I432" s="161"/>
      <c r="L432" s="157"/>
      <c r="M432" s="162"/>
      <c r="T432" s="163"/>
      <c r="AT432" s="158" t="s">
        <v>183</v>
      </c>
      <c r="AU432" s="158" t="s">
        <v>85</v>
      </c>
      <c r="AV432" s="13" t="s">
        <v>85</v>
      </c>
      <c r="AW432" s="13" t="s">
        <v>32</v>
      </c>
      <c r="AX432" s="13" t="s">
        <v>83</v>
      </c>
      <c r="AY432" s="158" t="s">
        <v>164</v>
      </c>
    </row>
    <row r="433" spans="2:65" s="1" customFormat="1">
      <c r="B433" s="31"/>
      <c r="D433" s="145" t="s">
        <v>194</v>
      </c>
      <c r="F433" s="171" t="s">
        <v>283</v>
      </c>
      <c r="L433" s="31"/>
      <c r="M433" s="148"/>
      <c r="T433" s="55"/>
      <c r="AU433" s="16" t="s">
        <v>85</v>
      </c>
    </row>
    <row r="434" spans="2:65" s="1" customFormat="1">
      <c r="B434" s="31"/>
      <c r="D434" s="145" t="s">
        <v>194</v>
      </c>
      <c r="F434" s="172" t="s">
        <v>284</v>
      </c>
      <c r="H434" s="173">
        <v>47.69</v>
      </c>
      <c r="L434" s="31"/>
      <c r="M434" s="148"/>
      <c r="T434" s="55"/>
      <c r="AU434" s="16" t="s">
        <v>85</v>
      </c>
    </row>
    <row r="435" spans="2:65" s="1" customFormat="1">
      <c r="B435" s="31"/>
      <c r="D435" s="145" t="s">
        <v>194</v>
      </c>
      <c r="F435" s="174" t="s">
        <v>260</v>
      </c>
      <c r="L435" s="31"/>
      <c r="M435" s="148"/>
      <c r="T435" s="55"/>
      <c r="AU435" s="16" t="s">
        <v>85</v>
      </c>
    </row>
    <row r="436" spans="2:65" s="1" customFormat="1">
      <c r="B436" s="31"/>
      <c r="D436" s="145" t="s">
        <v>194</v>
      </c>
      <c r="F436" s="175" t="s">
        <v>261</v>
      </c>
      <c r="H436" s="173">
        <v>0</v>
      </c>
      <c r="L436" s="31"/>
      <c r="M436" s="148"/>
      <c r="T436" s="55"/>
      <c r="AU436" s="16" t="s">
        <v>85</v>
      </c>
    </row>
    <row r="437" spans="2:65" s="1" customFormat="1">
      <c r="B437" s="31"/>
      <c r="D437" s="145" t="s">
        <v>194</v>
      </c>
      <c r="F437" s="175" t="s">
        <v>262</v>
      </c>
      <c r="H437" s="173">
        <v>0</v>
      </c>
      <c r="L437" s="31"/>
      <c r="M437" s="148"/>
      <c r="T437" s="55"/>
      <c r="AU437" s="16" t="s">
        <v>85</v>
      </c>
    </row>
    <row r="438" spans="2:65" s="1" customFormat="1">
      <c r="B438" s="31"/>
      <c r="D438" s="145" t="s">
        <v>194</v>
      </c>
      <c r="F438" s="175" t="s">
        <v>263</v>
      </c>
      <c r="H438" s="173">
        <v>42.5</v>
      </c>
      <c r="L438" s="31"/>
      <c r="M438" s="148"/>
      <c r="T438" s="55"/>
      <c r="AU438" s="16" t="s">
        <v>85</v>
      </c>
    </row>
    <row r="439" spans="2:65" s="1" customFormat="1">
      <c r="B439" s="31"/>
      <c r="D439" s="145" t="s">
        <v>194</v>
      </c>
      <c r="F439" s="175" t="s">
        <v>264</v>
      </c>
      <c r="H439" s="173">
        <v>0</v>
      </c>
      <c r="L439" s="31"/>
      <c r="M439" s="148"/>
      <c r="T439" s="55"/>
      <c r="AU439" s="16" t="s">
        <v>85</v>
      </c>
    </row>
    <row r="440" spans="2:65" s="1" customFormat="1">
      <c r="B440" s="31"/>
      <c r="D440" s="145" t="s">
        <v>194</v>
      </c>
      <c r="F440" s="175" t="s">
        <v>265</v>
      </c>
      <c r="H440" s="173">
        <v>17.113</v>
      </c>
      <c r="L440" s="31"/>
      <c r="M440" s="148"/>
      <c r="T440" s="55"/>
      <c r="AU440" s="16" t="s">
        <v>85</v>
      </c>
    </row>
    <row r="441" spans="2:65" s="1" customFormat="1">
      <c r="B441" s="31"/>
      <c r="D441" s="145" t="s">
        <v>194</v>
      </c>
      <c r="F441" s="175" t="s">
        <v>187</v>
      </c>
      <c r="H441" s="173">
        <v>59.613</v>
      </c>
      <c r="L441" s="31"/>
      <c r="M441" s="148"/>
      <c r="T441" s="55"/>
      <c r="AU441" s="16" t="s">
        <v>85</v>
      </c>
    </row>
    <row r="442" spans="2:65" s="11" customFormat="1" ht="22.9" customHeight="1">
      <c r="B442" s="120"/>
      <c r="D442" s="121" t="s">
        <v>74</v>
      </c>
      <c r="E442" s="130" t="s">
        <v>171</v>
      </c>
      <c r="F442" s="130" t="s">
        <v>307</v>
      </c>
      <c r="I442" s="123"/>
      <c r="J442" s="131">
        <f>BK442</f>
        <v>0</v>
      </c>
      <c r="L442" s="120"/>
      <c r="M442" s="125"/>
      <c r="P442" s="126">
        <f>SUM(P443:P456)</f>
        <v>0</v>
      </c>
      <c r="R442" s="126">
        <f>SUM(R443:R456)</f>
        <v>0.61578060000000001</v>
      </c>
      <c r="T442" s="127">
        <f>SUM(T443:T456)</f>
        <v>0</v>
      </c>
      <c r="AR442" s="121" t="s">
        <v>83</v>
      </c>
      <c r="AT442" s="128" t="s">
        <v>74</v>
      </c>
      <c r="AU442" s="128" t="s">
        <v>83</v>
      </c>
      <c r="AY442" s="121" t="s">
        <v>164</v>
      </c>
      <c r="BK442" s="129">
        <f>SUM(BK443:BK456)</f>
        <v>0</v>
      </c>
    </row>
    <row r="443" spans="2:65" s="1" customFormat="1" ht="24.2" customHeight="1">
      <c r="B443" s="31"/>
      <c r="C443" s="132" t="s">
        <v>308</v>
      </c>
      <c r="D443" s="132" t="s">
        <v>166</v>
      </c>
      <c r="E443" s="133" t="s">
        <v>309</v>
      </c>
      <c r="F443" s="134" t="s">
        <v>310</v>
      </c>
      <c r="G443" s="135" t="s">
        <v>311</v>
      </c>
      <c r="H443" s="136">
        <v>100.29</v>
      </c>
      <c r="I443" s="137"/>
      <c r="J443" s="138">
        <f>ROUND(I443*H443,2)</f>
        <v>0</v>
      </c>
      <c r="K443" s="134" t="s">
        <v>170</v>
      </c>
      <c r="L443" s="31"/>
      <c r="M443" s="139" t="s">
        <v>1</v>
      </c>
      <c r="N443" s="140" t="s">
        <v>40</v>
      </c>
      <c r="P443" s="141">
        <f>O443*H443</f>
        <v>0</v>
      </c>
      <c r="Q443" s="141">
        <v>5.3299999999999997E-3</v>
      </c>
      <c r="R443" s="141">
        <f>Q443*H443</f>
        <v>0.53454570000000001</v>
      </c>
      <c r="S443" s="141">
        <v>0</v>
      </c>
      <c r="T443" s="142">
        <f>S443*H443</f>
        <v>0</v>
      </c>
      <c r="AR443" s="143" t="s">
        <v>171</v>
      </c>
      <c r="AT443" s="143" t="s">
        <v>166</v>
      </c>
      <c r="AU443" s="143" t="s">
        <v>85</v>
      </c>
      <c r="AY443" s="16" t="s">
        <v>164</v>
      </c>
      <c r="BE443" s="144">
        <f>IF(N443="základní",J443,0)</f>
        <v>0</v>
      </c>
      <c r="BF443" s="144">
        <f>IF(N443="snížená",J443,0)</f>
        <v>0</v>
      </c>
      <c r="BG443" s="144">
        <f>IF(N443="zákl. přenesená",J443,0)</f>
        <v>0</v>
      </c>
      <c r="BH443" s="144">
        <f>IF(N443="sníž. přenesená",J443,0)</f>
        <v>0</v>
      </c>
      <c r="BI443" s="144">
        <f>IF(N443="nulová",J443,0)</f>
        <v>0</v>
      </c>
      <c r="BJ443" s="16" t="s">
        <v>83</v>
      </c>
      <c r="BK443" s="144">
        <f>ROUND(I443*H443,2)</f>
        <v>0</v>
      </c>
      <c r="BL443" s="16" t="s">
        <v>171</v>
      </c>
      <c r="BM443" s="143" t="s">
        <v>312</v>
      </c>
    </row>
    <row r="444" spans="2:65" s="1" customFormat="1" ht="19.5">
      <c r="B444" s="31"/>
      <c r="D444" s="145" t="s">
        <v>173</v>
      </c>
      <c r="F444" s="146" t="s">
        <v>313</v>
      </c>
      <c r="I444" s="147"/>
      <c r="L444" s="31"/>
      <c r="M444" s="148"/>
      <c r="T444" s="55"/>
      <c r="AT444" s="16" t="s">
        <v>173</v>
      </c>
      <c r="AU444" s="16" t="s">
        <v>85</v>
      </c>
    </row>
    <row r="445" spans="2:65" s="1" customFormat="1">
      <c r="B445" s="31"/>
      <c r="D445" s="149" t="s">
        <v>175</v>
      </c>
      <c r="F445" s="150" t="s">
        <v>314</v>
      </c>
      <c r="I445" s="147"/>
      <c r="L445" s="31"/>
      <c r="M445" s="148"/>
      <c r="T445" s="55"/>
      <c r="AT445" s="16" t="s">
        <v>175</v>
      </c>
      <c r="AU445" s="16" t="s">
        <v>85</v>
      </c>
    </row>
    <row r="446" spans="2:65" s="12" customFormat="1">
      <c r="B446" s="151"/>
      <c r="D446" s="145" t="s">
        <v>183</v>
      </c>
      <c r="E446" s="152" t="s">
        <v>1</v>
      </c>
      <c r="F446" s="153" t="s">
        <v>315</v>
      </c>
      <c r="H446" s="152" t="s">
        <v>1</v>
      </c>
      <c r="I446" s="154"/>
      <c r="L446" s="151"/>
      <c r="M446" s="155"/>
      <c r="T446" s="156"/>
      <c r="AT446" s="152" t="s">
        <v>183</v>
      </c>
      <c r="AU446" s="152" t="s">
        <v>85</v>
      </c>
      <c r="AV446" s="12" t="s">
        <v>83</v>
      </c>
      <c r="AW446" s="12" t="s">
        <v>32</v>
      </c>
      <c r="AX446" s="12" t="s">
        <v>75</v>
      </c>
      <c r="AY446" s="152" t="s">
        <v>164</v>
      </c>
    </row>
    <row r="447" spans="2:65" s="13" customFormat="1">
      <c r="B447" s="157"/>
      <c r="D447" s="145" t="s">
        <v>183</v>
      </c>
      <c r="E447" s="158" t="s">
        <v>1</v>
      </c>
      <c r="F447" s="159" t="s">
        <v>316</v>
      </c>
      <c r="H447" s="160">
        <v>100.29</v>
      </c>
      <c r="I447" s="161"/>
      <c r="L447" s="157"/>
      <c r="M447" s="162"/>
      <c r="T447" s="163"/>
      <c r="AT447" s="158" t="s">
        <v>183</v>
      </c>
      <c r="AU447" s="158" t="s">
        <v>85</v>
      </c>
      <c r="AV447" s="13" t="s">
        <v>85</v>
      </c>
      <c r="AW447" s="13" t="s">
        <v>32</v>
      </c>
      <c r="AX447" s="13" t="s">
        <v>83</v>
      </c>
      <c r="AY447" s="158" t="s">
        <v>164</v>
      </c>
    </row>
    <row r="448" spans="2:65" s="1" customFormat="1" ht="24.2" customHeight="1">
      <c r="B448" s="31"/>
      <c r="C448" s="132" t="s">
        <v>317</v>
      </c>
      <c r="D448" s="132" t="s">
        <v>166</v>
      </c>
      <c r="E448" s="133" t="s">
        <v>318</v>
      </c>
      <c r="F448" s="134" t="s">
        <v>319</v>
      </c>
      <c r="G448" s="135" t="s">
        <v>311</v>
      </c>
      <c r="H448" s="136">
        <v>100.29</v>
      </c>
      <c r="I448" s="137"/>
      <c r="J448" s="138">
        <f>ROUND(I448*H448,2)</f>
        <v>0</v>
      </c>
      <c r="K448" s="134" t="s">
        <v>170</v>
      </c>
      <c r="L448" s="31"/>
      <c r="M448" s="139" t="s">
        <v>1</v>
      </c>
      <c r="N448" s="140" t="s">
        <v>40</v>
      </c>
      <c r="P448" s="141">
        <f>O448*H448</f>
        <v>0</v>
      </c>
      <c r="Q448" s="141">
        <v>0</v>
      </c>
      <c r="R448" s="141">
        <f>Q448*H448</f>
        <v>0</v>
      </c>
      <c r="S448" s="141">
        <v>0</v>
      </c>
      <c r="T448" s="142">
        <f>S448*H448</f>
        <v>0</v>
      </c>
      <c r="AR448" s="143" t="s">
        <v>171</v>
      </c>
      <c r="AT448" s="143" t="s">
        <v>166</v>
      </c>
      <c r="AU448" s="143" t="s">
        <v>85</v>
      </c>
      <c r="AY448" s="16" t="s">
        <v>164</v>
      </c>
      <c r="BE448" s="144">
        <f>IF(N448="základní",J448,0)</f>
        <v>0</v>
      </c>
      <c r="BF448" s="144">
        <f>IF(N448="snížená",J448,0)</f>
        <v>0</v>
      </c>
      <c r="BG448" s="144">
        <f>IF(N448="zákl. přenesená",J448,0)</f>
        <v>0</v>
      </c>
      <c r="BH448" s="144">
        <f>IF(N448="sníž. přenesená",J448,0)</f>
        <v>0</v>
      </c>
      <c r="BI448" s="144">
        <f>IF(N448="nulová",J448,0)</f>
        <v>0</v>
      </c>
      <c r="BJ448" s="16" t="s">
        <v>83</v>
      </c>
      <c r="BK448" s="144">
        <f>ROUND(I448*H448,2)</f>
        <v>0</v>
      </c>
      <c r="BL448" s="16" t="s">
        <v>171</v>
      </c>
      <c r="BM448" s="143" t="s">
        <v>320</v>
      </c>
    </row>
    <row r="449" spans="2:65" s="1" customFormat="1" ht="19.5">
      <c r="B449" s="31"/>
      <c r="D449" s="145" t="s">
        <v>173</v>
      </c>
      <c r="F449" s="146" t="s">
        <v>321</v>
      </c>
      <c r="I449" s="147"/>
      <c r="L449" s="31"/>
      <c r="M449" s="148"/>
      <c r="T449" s="55"/>
      <c r="AT449" s="16" t="s">
        <v>173</v>
      </c>
      <c r="AU449" s="16" t="s">
        <v>85</v>
      </c>
    </row>
    <row r="450" spans="2:65" s="1" customFormat="1">
      <c r="B450" s="31"/>
      <c r="D450" s="149" t="s">
        <v>175</v>
      </c>
      <c r="F450" s="150" t="s">
        <v>322</v>
      </c>
      <c r="I450" s="147"/>
      <c r="L450" s="31"/>
      <c r="M450" s="148"/>
      <c r="T450" s="55"/>
      <c r="AT450" s="16" t="s">
        <v>175</v>
      </c>
      <c r="AU450" s="16" t="s">
        <v>85</v>
      </c>
    </row>
    <row r="451" spans="2:65" s="1" customFormat="1" ht="24.2" customHeight="1">
      <c r="B451" s="31"/>
      <c r="C451" s="132" t="s">
        <v>8</v>
      </c>
      <c r="D451" s="132" t="s">
        <v>166</v>
      </c>
      <c r="E451" s="133" t="s">
        <v>323</v>
      </c>
      <c r="F451" s="134" t="s">
        <v>324</v>
      </c>
      <c r="G451" s="135" t="s">
        <v>311</v>
      </c>
      <c r="H451" s="136">
        <v>100.29</v>
      </c>
      <c r="I451" s="137"/>
      <c r="J451" s="138">
        <f>ROUND(I451*H451,2)</f>
        <v>0</v>
      </c>
      <c r="K451" s="134" t="s">
        <v>170</v>
      </c>
      <c r="L451" s="31"/>
      <c r="M451" s="139" t="s">
        <v>1</v>
      </c>
      <c r="N451" s="140" t="s">
        <v>40</v>
      </c>
      <c r="P451" s="141">
        <f>O451*H451</f>
        <v>0</v>
      </c>
      <c r="Q451" s="141">
        <v>8.0999999999999996E-4</v>
      </c>
      <c r="R451" s="141">
        <f>Q451*H451</f>
        <v>8.1234899999999999E-2</v>
      </c>
      <c r="S451" s="141">
        <v>0</v>
      </c>
      <c r="T451" s="142">
        <f>S451*H451</f>
        <v>0</v>
      </c>
      <c r="AR451" s="143" t="s">
        <v>171</v>
      </c>
      <c r="AT451" s="143" t="s">
        <v>166</v>
      </c>
      <c r="AU451" s="143" t="s">
        <v>85</v>
      </c>
      <c r="AY451" s="16" t="s">
        <v>164</v>
      </c>
      <c r="BE451" s="144">
        <f>IF(N451="základní",J451,0)</f>
        <v>0</v>
      </c>
      <c r="BF451" s="144">
        <f>IF(N451="snížená",J451,0)</f>
        <v>0</v>
      </c>
      <c r="BG451" s="144">
        <f>IF(N451="zákl. přenesená",J451,0)</f>
        <v>0</v>
      </c>
      <c r="BH451" s="144">
        <f>IF(N451="sníž. přenesená",J451,0)</f>
        <v>0</v>
      </c>
      <c r="BI451" s="144">
        <f>IF(N451="nulová",J451,0)</f>
        <v>0</v>
      </c>
      <c r="BJ451" s="16" t="s">
        <v>83</v>
      </c>
      <c r="BK451" s="144">
        <f>ROUND(I451*H451,2)</f>
        <v>0</v>
      </c>
      <c r="BL451" s="16" t="s">
        <v>171</v>
      </c>
      <c r="BM451" s="143" t="s">
        <v>325</v>
      </c>
    </row>
    <row r="452" spans="2:65" s="1" customFormat="1" ht="19.5">
      <c r="B452" s="31"/>
      <c r="D452" s="145" t="s">
        <v>173</v>
      </c>
      <c r="F452" s="146" t="s">
        <v>326</v>
      </c>
      <c r="I452" s="147"/>
      <c r="L452" s="31"/>
      <c r="M452" s="148"/>
      <c r="T452" s="55"/>
      <c r="AT452" s="16" t="s">
        <v>173</v>
      </c>
      <c r="AU452" s="16" t="s">
        <v>85</v>
      </c>
    </row>
    <row r="453" spans="2:65" s="1" customFormat="1">
      <c r="B453" s="31"/>
      <c r="D453" s="149" t="s">
        <v>175</v>
      </c>
      <c r="F453" s="150" t="s">
        <v>327</v>
      </c>
      <c r="I453" s="147"/>
      <c r="L453" s="31"/>
      <c r="M453" s="148"/>
      <c r="T453" s="55"/>
      <c r="AT453" s="16" t="s">
        <v>175</v>
      </c>
      <c r="AU453" s="16" t="s">
        <v>85</v>
      </c>
    </row>
    <row r="454" spans="2:65" s="1" customFormat="1" ht="24.2" customHeight="1">
      <c r="B454" s="31"/>
      <c r="C454" s="132" t="s">
        <v>328</v>
      </c>
      <c r="D454" s="132" t="s">
        <v>166</v>
      </c>
      <c r="E454" s="133" t="s">
        <v>329</v>
      </c>
      <c r="F454" s="134" t="s">
        <v>330</v>
      </c>
      <c r="G454" s="135" t="s">
        <v>311</v>
      </c>
      <c r="H454" s="136">
        <v>100.29</v>
      </c>
      <c r="I454" s="137"/>
      <c r="J454" s="138">
        <f>ROUND(I454*H454,2)</f>
        <v>0</v>
      </c>
      <c r="K454" s="134" t="s">
        <v>170</v>
      </c>
      <c r="L454" s="31"/>
      <c r="M454" s="139" t="s">
        <v>1</v>
      </c>
      <c r="N454" s="140" t="s">
        <v>40</v>
      </c>
      <c r="P454" s="141">
        <f>O454*H454</f>
        <v>0</v>
      </c>
      <c r="Q454" s="141">
        <v>0</v>
      </c>
      <c r="R454" s="141">
        <f>Q454*H454</f>
        <v>0</v>
      </c>
      <c r="S454" s="141">
        <v>0</v>
      </c>
      <c r="T454" s="142">
        <f>S454*H454</f>
        <v>0</v>
      </c>
      <c r="AR454" s="143" t="s">
        <v>171</v>
      </c>
      <c r="AT454" s="143" t="s">
        <v>166</v>
      </c>
      <c r="AU454" s="143" t="s">
        <v>85</v>
      </c>
      <c r="AY454" s="16" t="s">
        <v>164</v>
      </c>
      <c r="BE454" s="144">
        <f>IF(N454="základní",J454,0)</f>
        <v>0</v>
      </c>
      <c r="BF454" s="144">
        <f>IF(N454="snížená",J454,0)</f>
        <v>0</v>
      </c>
      <c r="BG454" s="144">
        <f>IF(N454="zákl. přenesená",J454,0)</f>
        <v>0</v>
      </c>
      <c r="BH454" s="144">
        <f>IF(N454="sníž. přenesená",J454,0)</f>
        <v>0</v>
      </c>
      <c r="BI454" s="144">
        <f>IF(N454="nulová",J454,0)</f>
        <v>0</v>
      </c>
      <c r="BJ454" s="16" t="s">
        <v>83</v>
      </c>
      <c r="BK454" s="144">
        <f>ROUND(I454*H454,2)</f>
        <v>0</v>
      </c>
      <c r="BL454" s="16" t="s">
        <v>171</v>
      </c>
      <c r="BM454" s="143" t="s">
        <v>331</v>
      </c>
    </row>
    <row r="455" spans="2:65" s="1" customFormat="1" ht="19.5">
      <c r="B455" s="31"/>
      <c r="D455" s="145" t="s">
        <v>173</v>
      </c>
      <c r="F455" s="146" t="s">
        <v>332</v>
      </c>
      <c r="I455" s="147"/>
      <c r="L455" s="31"/>
      <c r="M455" s="148"/>
      <c r="T455" s="55"/>
      <c r="AT455" s="16" t="s">
        <v>173</v>
      </c>
      <c r="AU455" s="16" t="s">
        <v>85</v>
      </c>
    </row>
    <row r="456" spans="2:65" s="1" customFormat="1">
      <c r="B456" s="31"/>
      <c r="D456" s="149" t="s">
        <v>175</v>
      </c>
      <c r="F456" s="150" t="s">
        <v>333</v>
      </c>
      <c r="I456" s="147"/>
      <c r="L456" s="31"/>
      <c r="M456" s="148"/>
      <c r="T456" s="55"/>
      <c r="AT456" s="16" t="s">
        <v>175</v>
      </c>
      <c r="AU456" s="16" t="s">
        <v>85</v>
      </c>
    </row>
    <row r="457" spans="2:65" s="11" customFormat="1" ht="22.9" customHeight="1">
      <c r="B457" s="120"/>
      <c r="D457" s="121" t="s">
        <v>74</v>
      </c>
      <c r="E457" s="130" t="s">
        <v>301</v>
      </c>
      <c r="F457" s="130" t="s">
        <v>334</v>
      </c>
      <c r="I457" s="123"/>
      <c r="J457" s="131">
        <f>BK457</f>
        <v>0</v>
      </c>
      <c r="L457" s="120"/>
      <c r="M457" s="125"/>
      <c r="P457" s="126">
        <f>SUM(P458:P635)</f>
        <v>0</v>
      </c>
      <c r="R457" s="126">
        <f>SUM(R458:R635)</f>
        <v>0</v>
      </c>
      <c r="T457" s="127">
        <f>SUM(T458:T635)</f>
        <v>297.84359199999994</v>
      </c>
      <c r="AR457" s="121" t="s">
        <v>83</v>
      </c>
      <c r="AT457" s="128" t="s">
        <v>74</v>
      </c>
      <c r="AU457" s="128" t="s">
        <v>83</v>
      </c>
      <c r="AY457" s="121" t="s">
        <v>164</v>
      </c>
      <c r="BK457" s="129">
        <f>SUM(BK458:BK635)</f>
        <v>0</v>
      </c>
    </row>
    <row r="458" spans="2:65" s="1" customFormat="1" ht="24.2" customHeight="1">
      <c r="B458" s="31"/>
      <c r="C458" s="132" t="s">
        <v>335</v>
      </c>
      <c r="D458" s="132" t="s">
        <v>166</v>
      </c>
      <c r="E458" s="133" t="s">
        <v>336</v>
      </c>
      <c r="F458" s="134" t="s">
        <v>337</v>
      </c>
      <c r="G458" s="135" t="s">
        <v>311</v>
      </c>
      <c r="H458" s="136">
        <v>39.130000000000003</v>
      </c>
      <c r="I458" s="137"/>
      <c r="J458" s="138">
        <f>ROUND(I458*H458,2)</f>
        <v>0</v>
      </c>
      <c r="K458" s="134" t="s">
        <v>170</v>
      </c>
      <c r="L458" s="31"/>
      <c r="M458" s="139" t="s">
        <v>1</v>
      </c>
      <c r="N458" s="140" t="s">
        <v>40</v>
      </c>
      <c r="P458" s="141">
        <f>O458*H458</f>
        <v>0</v>
      </c>
      <c r="Q458" s="141">
        <v>0</v>
      </c>
      <c r="R458" s="141">
        <f>Q458*H458</f>
        <v>0</v>
      </c>
      <c r="S458" s="141">
        <v>0.188</v>
      </c>
      <c r="T458" s="142">
        <f>S458*H458</f>
        <v>7.3564400000000001</v>
      </c>
      <c r="AR458" s="143" t="s">
        <v>171</v>
      </c>
      <c r="AT458" s="143" t="s">
        <v>166</v>
      </c>
      <c r="AU458" s="143" t="s">
        <v>85</v>
      </c>
      <c r="AY458" s="16" t="s">
        <v>164</v>
      </c>
      <c r="BE458" s="144">
        <f>IF(N458="základní",J458,0)</f>
        <v>0</v>
      </c>
      <c r="BF458" s="144">
        <f>IF(N458="snížená",J458,0)</f>
        <v>0</v>
      </c>
      <c r="BG458" s="144">
        <f>IF(N458="zákl. přenesená",J458,0)</f>
        <v>0</v>
      </c>
      <c r="BH458" s="144">
        <f>IF(N458="sníž. přenesená",J458,0)</f>
        <v>0</v>
      </c>
      <c r="BI458" s="144">
        <f>IF(N458="nulová",J458,0)</f>
        <v>0</v>
      </c>
      <c r="BJ458" s="16" t="s">
        <v>83</v>
      </c>
      <c r="BK458" s="144">
        <f>ROUND(I458*H458,2)</f>
        <v>0</v>
      </c>
      <c r="BL458" s="16" t="s">
        <v>171</v>
      </c>
      <c r="BM458" s="143" t="s">
        <v>338</v>
      </c>
    </row>
    <row r="459" spans="2:65" s="1" customFormat="1" ht="19.5">
      <c r="B459" s="31"/>
      <c r="D459" s="145" t="s">
        <v>173</v>
      </c>
      <c r="F459" s="146" t="s">
        <v>339</v>
      </c>
      <c r="I459" s="147"/>
      <c r="L459" s="31"/>
      <c r="M459" s="148"/>
      <c r="T459" s="55"/>
      <c r="AT459" s="16" t="s">
        <v>173</v>
      </c>
      <c r="AU459" s="16" t="s">
        <v>85</v>
      </c>
    </row>
    <row r="460" spans="2:65" s="1" customFormat="1">
      <c r="B460" s="31"/>
      <c r="D460" s="149" t="s">
        <v>175</v>
      </c>
      <c r="F460" s="150" t="s">
        <v>340</v>
      </c>
      <c r="I460" s="147"/>
      <c r="L460" s="31"/>
      <c r="M460" s="148"/>
      <c r="T460" s="55"/>
      <c r="AT460" s="16" t="s">
        <v>175</v>
      </c>
      <c r="AU460" s="16" t="s">
        <v>85</v>
      </c>
    </row>
    <row r="461" spans="2:65" s="13" customFormat="1">
      <c r="B461" s="157"/>
      <c r="D461" s="145" t="s">
        <v>183</v>
      </c>
      <c r="E461" s="158" t="s">
        <v>1</v>
      </c>
      <c r="F461" s="159" t="s">
        <v>341</v>
      </c>
      <c r="H461" s="160">
        <v>20.57</v>
      </c>
      <c r="I461" s="161"/>
      <c r="L461" s="157"/>
      <c r="M461" s="162"/>
      <c r="T461" s="163"/>
      <c r="AT461" s="158" t="s">
        <v>183</v>
      </c>
      <c r="AU461" s="158" t="s">
        <v>85</v>
      </c>
      <c r="AV461" s="13" t="s">
        <v>85</v>
      </c>
      <c r="AW461" s="13" t="s">
        <v>32</v>
      </c>
      <c r="AX461" s="13" t="s">
        <v>75</v>
      </c>
      <c r="AY461" s="158" t="s">
        <v>164</v>
      </c>
    </row>
    <row r="462" spans="2:65" s="13" customFormat="1">
      <c r="B462" s="157"/>
      <c r="D462" s="145" t="s">
        <v>183</v>
      </c>
      <c r="E462" s="158" t="s">
        <v>1</v>
      </c>
      <c r="F462" s="159" t="s">
        <v>342</v>
      </c>
      <c r="H462" s="160">
        <v>16.82</v>
      </c>
      <c r="I462" s="161"/>
      <c r="L462" s="157"/>
      <c r="M462" s="162"/>
      <c r="T462" s="163"/>
      <c r="AT462" s="158" t="s">
        <v>183</v>
      </c>
      <c r="AU462" s="158" t="s">
        <v>85</v>
      </c>
      <c r="AV462" s="13" t="s">
        <v>85</v>
      </c>
      <c r="AW462" s="13" t="s">
        <v>32</v>
      </c>
      <c r="AX462" s="13" t="s">
        <v>75</v>
      </c>
      <c r="AY462" s="158" t="s">
        <v>164</v>
      </c>
    </row>
    <row r="463" spans="2:65" s="13" customFormat="1">
      <c r="B463" s="157"/>
      <c r="D463" s="145" t="s">
        <v>183</v>
      </c>
      <c r="E463" s="158" t="s">
        <v>1</v>
      </c>
      <c r="F463" s="159" t="s">
        <v>343</v>
      </c>
      <c r="H463" s="160">
        <v>1.74</v>
      </c>
      <c r="I463" s="161"/>
      <c r="L463" s="157"/>
      <c r="M463" s="162"/>
      <c r="T463" s="163"/>
      <c r="AT463" s="158" t="s">
        <v>183</v>
      </c>
      <c r="AU463" s="158" t="s">
        <v>85</v>
      </c>
      <c r="AV463" s="13" t="s">
        <v>85</v>
      </c>
      <c r="AW463" s="13" t="s">
        <v>32</v>
      </c>
      <c r="AX463" s="13" t="s">
        <v>75</v>
      </c>
      <c r="AY463" s="158" t="s">
        <v>164</v>
      </c>
    </row>
    <row r="464" spans="2:65" s="14" customFormat="1">
      <c r="B464" s="164"/>
      <c r="D464" s="145" t="s">
        <v>183</v>
      </c>
      <c r="E464" s="165" t="s">
        <v>1</v>
      </c>
      <c r="F464" s="166" t="s">
        <v>187</v>
      </c>
      <c r="H464" s="167">
        <v>39.130000000000003</v>
      </c>
      <c r="I464" s="168"/>
      <c r="L464" s="164"/>
      <c r="M464" s="169"/>
      <c r="T464" s="170"/>
      <c r="AT464" s="165" t="s">
        <v>183</v>
      </c>
      <c r="AU464" s="165" t="s">
        <v>85</v>
      </c>
      <c r="AV464" s="14" t="s">
        <v>171</v>
      </c>
      <c r="AW464" s="14" t="s">
        <v>32</v>
      </c>
      <c r="AX464" s="14" t="s">
        <v>83</v>
      </c>
      <c r="AY464" s="165" t="s">
        <v>164</v>
      </c>
    </row>
    <row r="465" spans="2:65" s="1" customFormat="1" ht="24.2" customHeight="1">
      <c r="B465" s="31"/>
      <c r="C465" s="132" t="s">
        <v>344</v>
      </c>
      <c r="D465" s="132" t="s">
        <v>166</v>
      </c>
      <c r="E465" s="133" t="s">
        <v>345</v>
      </c>
      <c r="F465" s="134" t="s">
        <v>346</v>
      </c>
      <c r="G465" s="135" t="s">
        <v>190</v>
      </c>
      <c r="H465" s="136">
        <v>56.128</v>
      </c>
      <c r="I465" s="137"/>
      <c r="J465" s="138">
        <f>ROUND(I465*H465,2)</f>
        <v>0</v>
      </c>
      <c r="K465" s="134" t="s">
        <v>170</v>
      </c>
      <c r="L465" s="31"/>
      <c r="M465" s="139" t="s">
        <v>1</v>
      </c>
      <c r="N465" s="140" t="s">
        <v>40</v>
      </c>
      <c r="P465" s="141">
        <f>O465*H465</f>
        <v>0</v>
      </c>
      <c r="Q465" s="141">
        <v>0</v>
      </c>
      <c r="R465" s="141">
        <f>Q465*H465</f>
        <v>0</v>
      </c>
      <c r="S465" s="141">
        <v>1</v>
      </c>
      <c r="T465" s="142">
        <f>S465*H465</f>
        <v>56.128</v>
      </c>
      <c r="AR465" s="143" t="s">
        <v>171</v>
      </c>
      <c r="AT465" s="143" t="s">
        <v>166</v>
      </c>
      <c r="AU465" s="143" t="s">
        <v>85</v>
      </c>
      <c r="AY465" s="16" t="s">
        <v>164</v>
      </c>
      <c r="BE465" s="144">
        <f>IF(N465="základní",J465,0)</f>
        <v>0</v>
      </c>
      <c r="BF465" s="144">
        <f>IF(N465="snížená",J465,0)</f>
        <v>0</v>
      </c>
      <c r="BG465" s="144">
        <f>IF(N465="zákl. přenesená",J465,0)</f>
        <v>0</v>
      </c>
      <c r="BH465" s="144">
        <f>IF(N465="sníž. přenesená",J465,0)</f>
        <v>0</v>
      </c>
      <c r="BI465" s="144">
        <f>IF(N465="nulová",J465,0)</f>
        <v>0</v>
      </c>
      <c r="BJ465" s="16" t="s">
        <v>83</v>
      </c>
      <c r="BK465" s="144">
        <f>ROUND(I465*H465,2)</f>
        <v>0</v>
      </c>
      <c r="BL465" s="16" t="s">
        <v>171</v>
      </c>
      <c r="BM465" s="143" t="s">
        <v>347</v>
      </c>
    </row>
    <row r="466" spans="2:65" s="1" customFormat="1" ht="19.5">
      <c r="B466" s="31"/>
      <c r="D466" s="145" t="s">
        <v>173</v>
      </c>
      <c r="F466" s="146" t="s">
        <v>348</v>
      </c>
      <c r="I466" s="147"/>
      <c r="L466" s="31"/>
      <c r="M466" s="148"/>
      <c r="T466" s="55"/>
      <c r="AT466" s="16" t="s">
        <v>173</v>
      </c>
      <c r="AU466" s="16" t="s">
        <v>85</v>
      </c>
    </row>
    <row r="467" spans="2:65" s="1" customFormat="1">
      <c r="B467" s="31"/>
      <c r="D467" s="149" t="s">
        <v>175</v>
      </c>
      <c r="F467" s="150" t="s">
        <v>349</v>
      </c>
      <c r="I467" s="147"/>
      <c r="L467" s="31"/>
      <c r="M467" s="148"/>
      <c r="T467" s="55"/>
      <c r="AT467" s="16" t="s">
        <v>175</v>
      </c>
      <c r="AU467" s="16" t="s">
        <v>85</v>
      </c>
    </row>
    <row r="468" spans="2:65" s="12" customFormat="1">
      <c r="B468" s="151"/>
      <c r="D468" s="145" t="s">
        <v>183</v>
      </c>
      <c r="E468" s="152" t="s">
        <v>1</v>
      </c>
      <c r="F468" s="153" t="s">
        <v>350</v>
      </c>
      <c r="H468" s="152" t="s">
        <v>1</v>
      </c>
      <c r="I468" s="154"/>
      <c r="L468" s="151"/>
      <c r="M468" s="155"/>
      <c r="T468" s="156"/>
      <c r="AT468" s="152" t="s">
        <v>183</v>
      </c>
      <c r="AU468" s="152" t="s">
        <v>85</v>
      </c>
      <c r="AV468" s="12" t="s">
        <v>83</v>
      </c>
      <c r="AW468" s="12" t="s">
        <v>32</v>
      </c>
      <c r="AX468" s="12" t="s">
        <v>75</v>
      </c>
      <c r="AY468" s="152" t="s">
        <v>164</v>
      </c>
    </row>
    <row r="469" spans="2:65" s="13" customFormat="1">
      <c r="B469" s="157"/>
      <c r="D469" s="145" t="s">
        <v>183</v>
      </c>
      <c r="E469" s="158" t="s">
        <v>1</v>
      </c>
      <c r="F469" s="159" t="s">
        <v>351</v>
      </c>
      <c r="H469" s="160">
        <v>5.0999999999999996</v>
      </c>
      <c r="I469" s="161"/>
      <c r="L469" s="157"/>
      <c r="M469" s="162"/>
      <c r="T469" s="163"/>
      <c r="AT469" s="158" t="s">
        <v>183</v>
      </c>
      <c r="AU469" s="158" t="s">
        <v>85</v>
      </c>
      <c r="AV469" s="13" t="s">
        <v>85</v>
      </c>
      <c r="AW469" s="13" t="s">
        <v>32</v>
      </c>
      <c r="AX469" s="13" t="s">
        <v>75</v>
      </c>
      <c r="AY469" s="158" t="s">
        <v>164</v>
      </c>
    </row>
    <row r="470" spans="2:65" s="12" customFormat="1">
      <c r="B470" s="151"/>
      <c r="D470" s="145" t="s">
        <v>183</v>
      </c>
      <c r="E470" s="152" t="s">
        <v>1</v>
      </c>
      <c r="F470" s="153" t="s">
        <v>352</v>
      </c>
      <c r="H470" s="152" t="s">
        <v>1</v>
      </c>
      <c r="I470" s="154"/>
      <c r="L470" s="151"/>
      <c r="M470" s="155"/>
      <c r="T470" s="156"/>
      <c r="AT470" s="152" t="s">
        <v>183</v>
      </c>
      <c r="AU470" s="152" t="s">
        <v>85</v>
      </c>
      <c r="AV470" s="12" t="s">
        <v>83</v>
      </c>
      <c r="AW470" s="12" t="s">
        <v>32</v>
      </c>
      <c r="AX470" s="12" t="s">
        <v>75</v>
      </c>
      <c r="AY470" s="152" t="s">
        <v>164</v>
      </c>
    </row>
    <row r="471" spans="2:65" s="13" customFormat="1">
      <c r="B471" s="157"/>
      <c r="D471" s="145" t="s">
        <v>183</v>
      </c>
      <c r="E471" s="158" t="s">
        <v>1</v>
      </c>
      <c r="F471" s="159" t="s">
        <v>353</v>
      </c>
      <c r="H471" s="160">
        <v>21.08</v>
      </c>
      <c r="I471" s="161"/>
      <c r="L471" s="157"/>
      <c r="M471" s="162"/>
      <c r="T471" s="163"/>
      <c r="AT471" s="158" t="s">
        <v>183</v>
      </c>
      <c r="AU471" s="158" t="s">
        <v>85</v>
      </c>
      <c r="AV471" s="13" t="s">
        <v>85</v>
      </c>
      <c r="AW471" s="13" t="s">
        <v>32</v>
      </c>
      <c r="AX471" s="13" t="s">
        <v>75</v>
      </c>
      <c r="AY471" s="158" t="s">
        <v>164</v>
      </c>
    </row>
    <row r="472" spans="2:65" s="12" customFormat="1">
      <c r="B472" s="151"/>
      <c r="D472" s="145" t="s">
        <v>183</v>
      </c>
      <c r="E472" s="152" t="s">
        <v>1</v>
      </c>
      <c r="F472" s="153" t="s">
        <v>354</v>
      </c>
      <c r="H472" s="152" t="s">
        <v>1</v>
      </c>
      <c r="I472" s="154"/>
      <c r="L472" s="151"/>
      <c r="M472" s="155"/>
      <c r="T472" s="156"/>
      <c r="AT472" s="152" t="s">
        <v>183</v>
      </c>
      <c r="AU472" s="152" t="s">
        <v>85</v>
      </c>
      <c r="AV472" s="12" t="s">
        <v>83</v>
      </c>
      <c r="AW472" s="12" t="s">
        <v>32</v>
      </c>
      <c r="AX472" s="12" t="s">
        <v>75</v>
      </c>
      <c r="AY472" s="152" t="s">
        <v>164</v>
      </c>
    </row>
    <row r="473" spans="2:65" s="13" customFormat="1">
      <c r="B473" s="157"/>
      <c r="D473" s="145" t="s">
        <v>183</v>
      </c>
      <c r="E473" s="158" t="s">
        <v>1</v>
      </c>
      <c r="F473" s="159" t="s">
        <v>355</v>
      </c>
      <c r="H473" s="160">
        <v>-6.32</v>
      </c>
      <c r="I473" s="161"/>
      <c r="L473" s="157"/>
      <c r="M473" s="162"/>
      <c r="T473" s="163"/>
      <c r="AT473" s="158" t="s">
        <v>183</v>
      </c>
      <c r="AU473" s="158" t="s">
        <v>85</v>
      </c>
      <c r="AV473" s="13" t="s">
        <v>85</v>
      </c>
      <c r="AW473" s="13" t="s">
        <v>32</v>
      </c>
      <c r="AX473" s="13" t="s">
        <v>75</v>
      </c>
      <c r="AY473" s="158" t="s">
        <v>164</v>
      </c>
    </row>
    <row r="474" spans="2:65" s="12" customFormat="1">
      <c r="B474" s="151"/>
      <c r="D474" s="145" t="s">
        <v>183</v>
      </c>
      <c r="E474" s="152" t="s">
        <v>1</v>
      </c>
      <c r="F474" s="153" t="s">
        <v>356</v>
      </c>
      <c r="H474" s="152" t="s">
        <v>1</v>
      </c>
      <c r="I474" s="154"/>
      <c r="L474" s="151"/>
      <c r="M474" s="155"/>
      <c r="T474" s="156"/>
      <c r="AT474" s="152" t="s">
        <v>183</v>
      </c>
      <c r="AU474" s="152" t="s">
        <v>85</v>
      </c>
      <c r="AV474" s="12" t="s">
        <v>83</v>
      </c>
      <c r="AW474" s="12" t="s">
        <v>32</v>
      </c>
      <c r="AX474" s="12" t="s">
        <v>75</v>
      </c>
      <c r="AY474" s="152" t="s">
        <v>164</v>
      </c>
    </row>
    <row r="475" spans="2:65" s="13" customFormat="1">
      <c r="B475" s="157"/>
      <c r="D475" s="145" t="s">
        <v>183</v>
      </c>
      <c r="E475" s="158" t="s">
        <v>1</v>
      </c>
      <c r="F475" s="159" t="s">
        <v>357</v>
      </c>
      <c r="H475" s="160">
        <v>9.8309999999999995</v>
      </c>
      <c r="I475" s="161"/>
      <c r="L475" s="157"/>
      <c r="M475" s="162"/>
      <c r="T475" s="163"/>
      <c r="AT475" s="158" t="s">
        <v>183</v>
      </c>
      <c r="AU475" s="158" t="s">
        <v>85</v>
      </c>
      <c r="AV475" s="13" t="s">
        <v>85</v>
      </c>
      <c r="AW475" s="13" t="s">
        <v>32</v>
      </c>
      <c r="AX475" s="13" t="s">
        <v>75</v>
      </c>
      <c r="AY475" s="158" t="s">
        <v>164</v>
      </c>
    </row>
    <row r="476" spans="2:65" s="13" customFormat="1">
      <c r="B476" s="157"/>
      <c r="D476" s="145" t="s">
        <v>183</v>
      </c>
      <c r="E476" s="158" t="s">
        <v>1</v>
      </c>
      <c r="F476" s="159" t="s">
        <v>358</v>
      </c>
      <c r="H476" s="160">
        <v>-0.441</v>
      </c>
      <c r="I476" s="161"/>
      <c r="L476" s="157"/>
      <c r="M476" s="162"/>
      <c r="T476" s="163"/>
      <c r="AT476" s="158" t="s">
        <v>183</v>
      </c>
      <c r="AU476" s="158" t="s">
        <v>85</v>
      </c>
      <c r="AV476" s="13" t="s">
        <v>85</v>
      </c>
      <c r="AW476" s="13" t="s">
        <v>32</v>
      </c>
      <c r="AX476" s="13" t="s">
        <v>75</v>
      </c>
      <c r="AY476" s="158" t="s">
        <v>164</v>
      </c>
    </row>
    <row r="477" spans="2:65" s="13" customFormat="1">
      <c r="B477" s="157"/>
      <c r="D477" s="145" t="s">
        <v>183</v>
      </c>
      <c r="E477" s="158" t="s">
        <v>1</v>
      </c>
      <c r="F477" s="159" t="s">
        <v>359</v>
      </c>
      <c r="H477" s="160">
        <v>4.7850000000000001</v>
      </c>
      <c r="I477" s="161"/>
      <c r="L477" s="157"/>
      <c r="M477" s="162"/>
      <c r="T477" s="163"/>
      <c r="AT477" s="158" t="s">
        <v>183</v>
      </c>
      <c r="AU477" s="158" t="s">
        <v>85</v>
      </c>
      <c r="AV477" s="13" t="s">
        <v>85</v>
      </c>
      <c r="AW477" s="13" t="s">
        <v>32</v>
      </c>
      <c r="AX477" s="13" t="s">
        <v>75</v>
      </c>
      <c r="AY477" s="158" t="s">
        <v>164</v>
      </c>
    </row>
    <row r="478" spans="2:65" s="13" customFormat="1">
      <c r="B478" s="157"/>
      <c r="D478" s="145" t="s">
        <v>183</v>
      </c>
      <c r="E478" s="158" t="s">
        <v>1</v>
      </c>
      <c r="F478" s="159" t="s">
        <v>360</v>
      </c>
      <c r="H478" s="160">
        <v>9.3960000000000008</v>
      </c>
      <c r="I478" s="161"/>
      <c r="L478" s="157"/>
      <c r="M478" s="162"/>
      <c r="T478" s="163"/>
      <c r="AT478" s="158" t="s">
        <v>183</v>
      </c>
      <c r="AU478" s="158" t="s">
        <v>85</v>
      </c>
      <c r="AV478" s="13" t="s">
        <v>85</v>
      </c>
      <c r="AW478" s="13" t="s">
        <v>32</v>
      </c>
      <c r="AX478" s="13" t="s">
        <v>75</v>
      </c>
      <c r="AY478" s="158" t="s">
        <v>164</v>
      </c>
    </row>
    <row r="479" spans="2:65" s="13" customFormat="1">
      <c r="B479" s="157"/>
      <c r="D479" s="145" t="s">
        <v>183</v>
      </c>
      <c r="E479" s="158" t="s">
        <v>1</v>
      </c>
      <c r="F479" s="159" t="s">
        <v>361</v>
      </c>
      <c r="H479" s="160">
        <v>5.9569999999999999</v>
      </c>
      <c r="I479" s="161"/>
      <c r="L479" s="157"/>
      <c r="M479" s="162"/>
      <c r="T479" s="163"/>
      <c r="AT479" s="158" t="s">
        <v>183</v>
      </c>
      <c r="AU479" s="158" t="s">
        <v>85</v>
      </c>
      <c r="AV479" s="13" t="s">
        <v>85</v>
      </c>
      <c r="AW479" s="13" t="s">
        <v>32</v>
      </c>
      <c r="AX479" s="13" t="s">
        <v>75</v>
      </c>
      <c r="AY479" s="158" t="s">
        <v>164</v>
      </c>
    </row>
    <row r="480" spans="2:65" s="13" customFormat="1">
      <c r="B480" s="157"/>
      <c r="D480" s="145" t="s">
        <v>183</v>
      </c>
      <c r="E480" s="158" t="s">
        <v>1</v>
      </c>
      <c r="F480" s="159" t="s">
        <v>362</v>
      </c>
      <c r="H480" s="160">
        <v>6.74</v>
      </c>
      <c r="I480" s="161"/>
      <c r="L480" s="157"/>
      <c r="M480" s="162"/>
      <c r="T480" s="163"/>
      <c r="AT480" s="158" t="s">
        <v>183</v>
      </c>
      <c r="AU480" s="158" t="s">
        <v>85</v>
      </c>
      <c r="AV480" s="13" t="s">
        <v>85</v>
      </c>
      <c r="AW480" s="13" t="s">
        <v>32</v>
      </c>
      <c r="AX480" s="13" t="s">
        <v>75</v>
      </c>
      <c r="AY480" s="158" t="s">
        <v>164</v>
      </c>
    </row>
    <row r="481" spans="2:65" s="14" customFormat="1">
      <c r="B481" s="164"/>
      <c r="D481" s="145" t="s">
        <v>183</v>
      </c>
      <c r="E481" s="165" t="s">
        <v>1</v>
      </c>
      <c r="F481" s="166" t="s">
        <v>187</v>
      </c>
      <c r="H481" s="167">
        <v>56.128</v>
      </c>
      <c r="I481" s="168"/>
      <c r="L481" s="164"/>
      <c r="M481" s="169"/>
      <c r="T481" s="170"/>
      <c r="AT481" s="165" t="s">
        <v>183</v>
      </c>
      <c r="AU481" s="165" t="s">
        <v>85</v>
      </c>
      <c r="AV481" s="14" t="s">
        <v>171</v>
      </c>
      <c r="AW481" s="14" t="s">
        <v>32</v>
      </c>
      <c r="AX481" s="14" t="s">
        <v>83</v>
      </c>
      <c r="AY481" s="165" t="s">
        <v>164</v>
      </c>
    </row>
    <row r="482" spans="2:65" s="1" customFormat="1" ht="16.5" customHeight="1">
      <c r="B482" s="31"/>
      <c r="C482" s="132" t="s">
        <v>363</v>
      </c>
      <c r="D482" s="132" t="s">
        <v>166</v>
      </c>
      <c r="E482" s="133" t="s">
        <v>364</v>
      </c>
      <c r="F482" s="134" t="s">
        <v>365</v>
      </c>
      <c r="G482" s="135" t="s">
        <v>190</v>
      </c>
      <c r="H482" s="136">
        <v>2.4</v>
      </c>
      <c r="I482" s="137"/>
      <c r="J482" s="138">
        <f>ROUND(I482*H482,2)</f>
        <v>0</v>
      </c>
      <c r="K482" s="134" t="s">
        <v>1</v>
      </c>
      <c r="L482" s="31"/>
      <c r="M482" s="139" t="s">
        <v>1</v>
      </c>
      <c r="N482" s="140" t="s">
        <v>40</v>
      </c>
      <c r="P482" s="141">
        <f>O482*H482</f>
        <v>0</v>
      </c>
      <c r="Q482" s="141">
        <v>0</v>
      </c>
      <c r="R482" s="141">
        <f>Q482*H482</f>
        <v>0</v>
      </c>
      <c r="S482" s="141">
        <v>2.2000000000000002</v>
      </c>
      <c r="T482" s="142">
        <f>S482*H482</f>
        <v>5.28</v>
      </c>
      <c r="AR482" s="143" t="s">
        <v>171</v>
      </c>
      <c r="AT482" s="143" t="s">
        <v>166</v>
      </c>
      <c r="AU482" s="143" t="s">
        <v>85</v>
      </c>
      <c r="AY482" s="16" t="s">
        <v>164</v>
      </c>
      <c r="BE482" s="144">
        <f>IF(N482="základní",J482,0)</f>
        <v>0</v>
      </c>
      <c r="BF482" s="144">
        <f>IF(N482="snížená",J482,0)</f>
        <v>0</v>
      </c>
      <c r="BG482" s="144">
        <f>IF(N482="zákl. přenesená",J482,0)</f>
        <v>0</v>
      </c>
      <c r="BH482" s="144">
        <f>IF(N482="sníž. přenesená",J482,0)</f>
        <v>0</v>
      </c>
      <c r="BI482" s="144">
        <f>IF(N482="nulová",J482,0)</f>
        <v>0</v>
      </c>
      <c r="BJ482" s="16" t="s">
        <v>83</v>
      </c>
      <c r="BK482" s="144">
        <f>ROUND(I482*H482,2)</f>
        <v>0</v>
      </c>
      <c r="BL482" s="16" t="s">
        <v>171</v>
      </c>
      <c r="BM482" s="143" t="s">
        <v>366</v>
      </c>
    </row>
    <row r="483" spans="2:65" s="1" customFormat="1">
      <c r="B483" s="31"/>
      <c r="D483" s="145" t="s">
        <v>173</v>
      </c>
      <c r="F483" s="146" t="s">
        <v>365</v>
      </c>
      <c r="I483" s="147"/>
      <c r="L483" s="31"/>
      <c r="M483" s="148"/>
      <c r="T483" s="55"/>
      <c r="AT483" s="16" t="s">
        <v>173</v>
      </c>
      <c r="AU483" s="16" t="s">
        <v>85</v>
      </c>
    </row>
    <row r="484" spans="2:65" s="13" customFormat="1">
      <c r="B484" s="157"/>
      <c r="D484" s="145" t="s">
        <v>183</v>
      </c>
      <c r="E484" s="158" t="s">
        <v>1</v>
      </c>
      <c r="F484" s="159" t="s">
        <v>367</v>
      </c>
      <c r="H484" s="160">
        <v>2.4</v>
      </c>
      <c r="I484" s="161"/>
      <c r="L484" s="157"/>
      <c r="M484" s="162"/>
      <c r="T484" s="163"/>
      <c r="AT484" s="158" t="s">
        <v>183</v>
      </c>
      <c r="AU484" s="158" t="s">
        <v>85</v>
      </c>
      <c r="AV484" s="13" t="s">
        <v>85</v>
      </c>
      <c r="AW484" s="13" t="s">
        <v>32</v>
      </c>
      <c r="AX484" s="13" t="s">
        <v>83</v>
      </c>
      <c r="AY484" s="158" t="s">
        <v>164</v>
      </c>
    </row>
    <row r="485" spans="2:65" s="1" customFormat="1" ht="21.75" customHeight="1">
      <c r="B485" s="31"/>
      <c r="C485" s="132" t="s">
        <v>368</v>
      </c>
      <c r="D485" s="132" t="s">
        <v>166</v>
      </c>
      <c r="E485" s="133" t="s">
        <v>369</v>
      </c>
      <c r="F485" s="134" t="s">
        <v>370</v>
      </c>
      <c r="G485" s="135" t="s">
        <v>371</v>
      </c>
      <c r="H485" s="136">
        <v>2</v>
      </c>
      <c r="I485" s="137"/>
      <c r="J485" s="138">
        <f>ROUND(I485*H485,2)</f>
        <v>0</v>
      </c>
      <c r="K485" s="134" t="s">
        <v>1</v>
      </c>
      <c r="L485" s="31"/>
      <c r="M485" s="139" t="s">
        <v>1</v>
      </c>
      <c r="N485" s="140" t="s">
        <v>40</v>
      </c>
      <c r="P485" s="141">
        <f>O485*H485</f>
        <v>0</v>
      </c>
      <c r="Q485" s="141">
        <v>0</v>
      </c>
      <c r="R485" s="141">
        <f>Q485*H485</f>
        <v>0</v>
      </c>
      <c r="S485" s="141">
        <v>0.35</v>
      </c>
      <c r="T485" s="142">
        <f>S485*H485</f>
        <v>0.7</v>
      </c>
      <c r="AR485" s="143" t="s">
        <v>171</v>
      </c>
      <c r="AT485" s="143" t="s">
        <v>166</v>
      </c>
      <c r="AU485" s="143" t="s">
        <v>85</v>
      </c>
      <c r="AY485" s="16" t="s">
        <v>164</v>
      </c>
      <c r="BE485" s="144">
        <f>IF(N485="základní",J485,0)</f>
        <v>0</v>
      </c>
      <c r="BF485" s="144">
        <f>IF(N485="snížená",J485,0)</f>
        <v>0</v>
      </c>
      <c r="BG485" s="144">
        <f>IF(N485="zákl. přenesená",J485,0)</f>
        <v>0</v>
      </c>
      <c r="BH485" s="144">
        <f>IF(N485="sníž. přenesená",J485,0)</f>
        <v>0</v>
      </c>
      <c r="BI485" s="144">
        <f>IF(N485="nulová",J485,0)</f>
        <v>0</v>
      </c>
      <c r="BJ485" s="16" t="s">
        <v>83</v>
      </c>
      <c r="BK485" s="144">
        <f>ROUND(I485*H485,2)</f>
        <v>0</v>
      </c>
      <c r="BL485" s="16" t="s">
        <v>171</v>
      </c>
      <c r="BM485" s="143" t="s">
        <v>372</v>
      </c>
    </row>
    <row r="486" spans="2:65" s="1" customFormat="1">
      <c r="B486" s="31"/>
      <c r="D486" s="145" t="s">
        <v>173</v>
      </c>
      <c r="F486" s="146" t="s">
        <v>370</v>
      </c>
      <c r="I486" s="147"/>
      <c r="L486" s="31"/>
      <c r="M486" s="148"/>
      <c r="T486" s="55"/>
      <c r="AT486" s="16" t="s">
        <v>173</v>
      </c>
      <c r="AU486" s="16" t="s">
        <v>85</v>
      </c>
    </row>
    <row r="487" spans="2:65" s="1" customFormat="1" ht="24.2" customHeight="1">
      <c r="B487" s="31"/>
      <c r="C487" s="132" t="s">
        <v>373</v>
      </c>
      <c r="D487" s="132" t="s">
        <v>166</v>
      </c>
      <c r="E487" s="133" t="s">
        <v>374</v>
      </c>
      <c r="F487" s="134" t="s">
        <v>375</v>
      </c>
      <c r="G487" s="135" t="s">
        <v>311</v>
      </c>
      <c r="H487" s="136">
        <v>154.67099999999999</v>
      </c>
      <c r="I487" s="137"/>
      <c r="J487" s="138">
        <f>ROUND(I487*H487,2)</f>
        <v>0</v>
      </c>
      <c r="K487" s="134" t="s">
        <v>170</v>
      </c>
      <c r="L487" s="31"/>
      <c r="M487" s="139" t="s">
        <v>1</v>
      </c>
      <c r="N487" s="140" t="s">
        <v>40</v>
      </c>
      <c r="P487" s="141">
        <f>O487*H487</f>
        <v>0</v>
      </c>
      <c r="Q487" s="141">
        <v>0</v>
      </c>
      <c r="R487" s="141">
        <f>Q487*H487</f>
        <v>0</v>
      </c>
      <c r="S487" s="141">
        <v>0.108</v>
      </c>
      <c r="T487" s="142">
        <f>S487*H487</f>
        <v>16.704467999999999</v>
      </c>
      <c r="AR487" s="143" t="s">
        <v>171</v>
      </c>
      <c r="AT487" s="143" t="s">
        <v>166</v>
      </c>
      <c r="AU487" s="143" t="s">
        <v>85</v>
      </c>
      <c r="AY487" s="16" t="s">
        <v>164</v>
      </c>
      <c r="BE487" s="144">
        <f>IF(N487="základní",J487,0)</f>
        <v>0</v>
      </c>
      <c r="BF487" s="144">
        <f>IF(N487="snížená",J487,0)</f>
        <v>0</v>
      </c>
      <c r="BG487" s="144">
        <f>IF(N487="zákl. přenesená",J487,0)</f>
        <v>0</v>
      </c>
      <c r="BH487" s="144">
        <f>IF(N487="sníž. přenesená",J487,0)</f>
        <v>0</v>
      </c>
      <c r="BI487" s="144">
        <f>IF(N487="nulová",J487,0)</f>
        <v>0</v>
      </c>
      <c r="BJ487" s="16" t="s">
        <v>83</v>
      </c>
      <c r="BK487" s="144">
        <f>ROUND(I487*H487,2)</f>
        <v>0</v>
      </c>
      <c r="BL487" s="16" t="s">
        <v>171</v>
      </c>
      <c r="BM487" s="143" t="s">
        <v>376</v>
      </c>
    </row>
    <row r="488" spans="2:65" s="1" customFormat="1" ht="19.5">
      <c r="B488" s="31"/>
      <c r="D488" s="145" t="s">
        <v>173</v>
      </c>
      <c r="F488" s="146" t="s">
        <v>377</v>
      </c>
      <c r="I488" s="147"/>
      <c r="L488" s="31"/>
      <c r="M488" s="148"/>
      <c r="T488" s="55"/>
      <c r="AT488" s="16" t="s">
        <v>173</v>
      </c>
      <c r="AU488" s="16" t="s">
        <v>85</v>
      </c>
    </row>
    <row r="489" spans="2:65" s="1" customFormat="1">
      <c r="B489" s="31"/>
      <c r="D489" s="149" t="s">
        <v>175</v>
      </c>
      <c r="F489" s="150" t="s">
        <v>378</v>
      </c>
      <c r="I489" s="147"/>
      <c r="L489" s="31"/>
      <c r="M489" s="148"/>
      <c r="T489" s="55"/>
      <c r="AT489" s="16" t="s">
        <v>175</v>
      </c>
      <c r="AU489" s="16" t="s">
        <v>85</v>
      </c>
    </row>
    <row r="490" spans="2:65" s="13" customFormat="1">
      <c r="B490" s="157"/>
      <c r="D490" s="145" t="s">
        <v>183</v>
      </c>
      <c r="E490" s="158" t="s">
        <v>1</v>
      </c>
      <c r="F490" s="159" t="s">
        <v>379</v>
      </c>
      <c r="H490" s="160">
        <v>34.075000000000003</v>
      </c>
      <c r="I490" s="161"/>
      <c r="L490" s="157"/>
      <c r="M490" s="162"/>
      <c r="T490" s="163"/>
      <c r="AT490" s="158" t="s">
        <v>183</v>
      </c>
      <c r="AU490" s="158" t="s">
        <v>85</v>
      </c>
      <c r="AV490" s="13" t="s">
        <v>85</v>
      </c>
      <c r="AW490" s="13" t="s">
        <v>32</v>
      </c>
      <c r="AX490" s="13" t="s">
        <v>75</v>
      </c>
      <c r="AY490" s="158" t="s">
        <v>164</v>
      </c>
    </row>
    <row r="491" spans="2:65" s="13" customFormat="1">
      <c r="B491" s="157"/>
      <c r="D491" s="145" t="s">
        <v>183</v>
      </c>
      <c r="E491" s="158" t="s">
        <v>1</v>
      </c>
      <c r="F491" s="159" t="s">
        <v>380</v>
      </c>
      <c r="H491" s="160">
        <v>-6.06</v>
      </c>
      <c r="I491" s="161"/>
      <c r="L491" s="157"/>
      <c r="M491" s="162"/>
      <c r="T491" s="163"/>
      <c r="AT491" s="158" t="s">
        <v>183</v>
      </c>
      <c r="AU491" s="158" t="s">
        <v>85</v>
      </c>
      <c r="AV491" s="13" t="s">
        <v>85</v>
      </c>
      <c r="AW491" s="13" t="s">
        <v>32</v>
      </c>
      <c r="AX491" s="13" t="s">
        <v>75</v>
      </c>
      <c r="AY491" s="158" t="s">
        <v>164</v>
      </c>
    </row>
    <row r="492" spans="2:65" s="13" customFormat="1">
      <c r="B492" s="157"/>
      <c r="D492" s="145" t="s">
        <v>183</v>
      </c>
      <c r="E492" s="158" t="s">
        <v>1</v>
      </c>
      <c r="F492" s="159" t="s">
        <v>381</v>
      </c>
      <c r="H492" s="160">
        <v>18.626999999999999</v>
      </c>
      <c r="I492" s="161"/>
      <c r="L492" s="157"/>
      <c r="M492" s="162"/>
      <c r="T492" s="163"/>
      <c r="AT492" s="158" t="s">
        <v>183</v>
      </c>
      <c r="AU492" s="158" t="s">
        <v>85</v>
      </c>
      <c r="AV492" s="13" t="s">
        <v>85</v>
      </c>
      <c r="AW492" s="13" t="s">
        <v>32</v>
      </c>
      <c r="AX492" s="13" t="s">
        <v>75</v>
      </c>
      <c r="AY492" s="158" t="s">
        <v>164</v>
      </c>
    </row>
    <row r="493" spans="2:65" s="13" customFormat="1">
      <c r="B493" s="157"/>
      <c r="D493" s="145" t="s">
        <v>183</v>
      </c>
      <c r="E493" s="158" t="s">
        <v>1</v>
      </c>
      <c r="F493" s="159" t="s">
        <v>382</v>
      </c>
      <c r="H493" s="160">
        <v>9.984</v>
      </c>
      <c r="I493" s="161"/>
      <c r="L493" s="157"/>
      <c r="M493" s="162"/>
      <c r="T493" s="163"/>
      <c r="AT493" s="158" t="s">
        <v>183</v>
      </c>
      <c r="AU493" s="158" t="s">
        <v>85</v>
      </c>
      <c r="AV493" s="13" t="s">
        <v>85</v>
      </c>
      <c r="AW493" s="13" t="s">
        <v>32</v>
      </c>
      <c r="AX493" s="13" t="s">
        <v>75</v>
      </c>
      <c r="AY493" s="158" t="s">
        <v>164</v>
      </c>
    </row>
    <row r="494" spans="2:65" s="13" customFormat="1">
      <c r="B494" s="157"/>
      <c r="D494" s="145" t="s">
        <v>183</v>
      </c>
      <c r="E494" s="158" t="s">
        <v>1</v>
      </c>
      <c r="F494" s="159" t="s">
        <v>383</v>
      </c>
      <c r="H494" s="160">
        <v>26.349</v>
      </c>
      <c r="I494" s="161"/>
      <c r="L494" s="157"/>
      <c r="M494" s="162"/>
      <c r="T494" s="163"/>
      <c r="AT494" s="158" t="s">
        <v>183</v>
      </c>
      <c r="AU494" s="158" t="s">
        <v>85</v>
      </c>
      <c r="AV494" s="13" t="s">
        <v>85</v>
      </c>
      <c r="AW494" s="13" t="s">
        <v>32</v>
      </c>
      <c r="AX494" s="13" t="s">
        <v>75</v>
      </c>
      <c r="AY494" s="158" t="s">
        <v>164</v>
      </c>
    </row>
    <row r="495" spans="2:65" s="13" customFormat="1">
      <c r="B495" s="157"/>
      <c r="D495" s="145" t="s">
        <v>183</v>
      </c>
      <c r="E495" s="158" t="s">
        <v>1</v>
      </c>
      <c r="F495" s="159" t="s">
        <v>384</v>
      </c>
      <c r="H495" s="160">
        <v>40.015000000000001</v>
      </c>
      <c r="I495" s="161"/>
      <c r="L495" s="157"/>
      <c r="M495" s="162"/>
      <c r="T495" s="163"/>
      <c r="AT495" s="158" t="s">
        <v>183</v>
      </c>
      <c r="AU495" s="158" t="s">
        <v>85</v>
      </c>
      <c r="AV495" s="13" t="s">
        <v>85</v>
      </c>
      <c r="AW495" s="13" t="s">
        <v>32</v>
      </c>
      <c r="AX495" s="13" t="s">
        <v>75</v>
      </c>
      <c r="AY495" s="158" t="s">
        <v>164</v>
      </c>
    </row>
    <row r="496" spans="2:65" s="13" customFormat="1">
      <c r="B496" s="157"/>
      <c r="D496" s="145" t="s">
        <v>183</v>
      </c>
      <c r="E496" s="158" t="s">
        <v>1</v>
      </c>
      <c r="F496" s="159" t="s">
        <v>385</v>
      </c>
      <c r="H496" s="160">
        <v>31.681000000000001</v>
      </c>
      <c r="I496" s="161"/>
      <c r="L496" s="157"/>
      <c r="M496" s="162"/>
      <c r="T496" s="163"/>
      <c r="AT496" s="158" t="s">
        <v>183</v>
      </c>
      <c r="AU496" s="158" t="s">
        <v>85</v>
      </c>
      <c r="AV496" s="13" t="s">
        <v>85</v>
      </c>
      <c r="AW496" s="13" t="s">
        <v>32</v>
      </c>
      <c r="AX496" s="13" t="s">
        <v>75</v>
      </c>
      <c r="AY496" s="158" t="s">
        <v>164</v>
      </c>
    </row>
    <row r="497" spans="2:65" s="14" customFormat="1">
      <c r="B497" s="164"/>
      <c r="D497" s="145" t="s">
        <v>183</v>
      </c>
      <c r="E497" s="165" t="s">
        <v>1</v>
      </c>
      <c r="F497" s="166" t="s">
        <v>187</v>
      </c>
      <c r="H497" s="167">
        <v>154.67099999999999</v>
      </c>
      <c r="I497" s="168"/>
      <c r="L497" s="164"/>
      <c r="M497" s="169"/>
      <c r="T497" s="170"/>
      <c r="AT497" s="165" t="s">
        <v>183</v>
      </c>
      <c r="AU497" s="165" t="s">
        <v>85</v>
      </c>
      <c r="AV497" s="14" t="s">
        <v>171</v>
      </c>
      <c r="AW497" s="14" t="s">
        <v>32</v>
      </c>
      <c r="AX497" s="14" t="s">
        <v>83</v>
      </c>
      <c r="AY497" s="165" t="s">
        <v>164</v>
      </c>
    </row>
    <row r="498" spans="2:65" s="1" customFormat="1" ht="24.2" customHeight="1">
      <c r="B498" s="31"/>
      <c r="C498" s="132" t="s">
        <v>386</v>
      </c>
      <c r="D498" s="132" t="s">
        <v>166</v>
      </c>
      <c r="E498" s="133" t="s">
        <v>387</v>
      </c>
      <c r="F498" s="134" t="s">
        <v>388</v>
      </c>
      <c r="G498" s="135" t="s">
        <v>311</v>
      </c>
      <c r="H498" s="136">
        <v>15.472</v>
      </c>
      <c r="I498" s="137"/>
      <c r="J498" s="138">
        <f>ROUND(I498*H498,2)</f>
        <v>0</v>
      </c>
      <c r="K498" s="134" t="s">
        <v>170</v>
      </c>
      <c r="L498" s="31"/>
      <c r="M498" s="139" t="s">
        <v>1</v>
      </c>
      <c r="N498" s="140" t="s">
        <v>40</v>
      </c>
      <c r="P498" s="141">
        <f>O498*H498</f>
        <v>0</v>
      </c>
      <c r="Q498" s="141">
        <v>0</v>
      </c>
      <c r="R498" s="141">
        <f>Q498*H498</f>
        <v>0</v>
      </c>
      <c r="S498" s="141">
        <v>0.128</v>
      </c>
      <c r="T498" s="142">
        <f>S498*H498</f>
        <v>1.980416</v>
      </c>
      <c r="AR498" s="143" t="s">
        <v>171</v>
      </c>
      <c r="AT498" s="143" t="s">
        <v>166</v>
      </c>
      <c r="AU498" s="143" t="s">
        <v>85</v>
      </c>
      <c r="AY498" s="16" t="s">
        <v>164</v>
      </c>
      <c r="BE498" s="144">
        <f>IF(N498="základní",J498,0)</f>
        <v>0</v>
      </c>
      <c r="BF498" s="144">
        <f>IF(N498="snížená",J498,0)</f>
        <v>0</v>
      </c>
      <c r="BG498" s="144">
        <f>IF(N498="zákl. přenesená",J498,0)</f>
        <v>0</v>
      </c>
      <c r="BH498" s="144">
        <f>IF(N498="sníž. přenesená",J498,0)</f>
        <v>0</v>
      </c>
      <c r="BI498" s="144">
        <f>IF(N498="nulová",J498,0)</f>
        <v>0</v>
      </c>
      <c r="BJ498" s="16" t="s">
        <v>83</v>
      </c>
      <c r="BK498" s="144">
        <f>ROUND(I498*H498,2)</f>
        <v>0</v>
      </c>
      <c r="BL498" s="16" t="s">
        <v>171</v>
      </c>
      <c r="BM498" s="143" t="s">
        <v>389</v>
      </c>
    </row>
    <row r="499" spans="2:65" s="1" customFormat="1" ht="19.5">
      <c r="B499" s="31"/>
      <c r="D499" s="145" t="s">
        <v>173</v>
      </c>
      <c r="F499" s="146" t="s">
        <v>390</v>
      </c>
      <c r="I499" s="147"/>
      <c r="L499" s="31"/>
      <c r="M499" s="148"/>
      <c r="T499" s="55"/>
      <c r="AT499" s="16" t="s">
        <v>173</v>
      </c>
      <c r="AU499" s="16" t="s">
        <v>85</v>
      </c>
    </row>
    <row r="500" spans="2:65" s="1" customFormat="1">
      <c r="B500" s="31"/>
      <c r="D500" s="149" t="s">
        <v>175</v>
      </c>
      <c r="F500" s="150" t="s">
        <v>391</v>
      </c>
      <c r="I500" s="147"/>
      <c r="L500" s="31"/>
      <c r="M500" s="148"/>
      <c r="T500" s="55"/>
      <c r="AT500" s="16" t="s">
        <v>175</v>
      </c>
      <c r="AU500" s="16" t="s">
        <v>85</v>
      </c>
    </row>
    <row r="501" spans="2:65" s="13" customFormat="1">
      <c r="B501" s="157"/>
      <c r="D501" s="145" t="s">
        <v>183</v>
      </c>
      <c r="E501" s="158" t="s">
        <v>1</v>
      </c>
      <c r="F501" s="159" t="s">
        <v>392</v>
      </c>
      <c r="H501" s="160">
        <v>15.472</v>
      </c>
      <c r="I501" s="161"/>
      <c r="L501" s="157"/>
      <c r="M501" s="162"/>
      <c r="T501" s="163"/>
      <c r="AT501" s="158" t="s">
        <v>183</v>
      </c>
      <c r="AU501" s="158" t="s">
        <v>85</v>
      </c>
      <c r="AV501" s="13" t="s">
        <v>85</v>
      </c>
      <c r="AW501" s="13" t="s">
        <v>32</v>
      </c>
      <c r="AX501" s="13" t="s">
        <v>83</v>
      </c>
      <c r="AY501" s="158" t="s">
        <v>164</v>
      </c>
    </row>
    <row r="502" spans="2:65" s="1" customFormat="1" ht="16.5" customHeight="1">
      <c r="B502" s="31"/>
      <c r="C502" s="132" t="s">
        <v>393</v>
      </c>
      <c r="D502" s="132" t="s">
        <v>166</v>
      </c>
      <c r="E502" s="133" t="s">
        <v>394</v>
      </c>
      <c r="F502" s="134" t="s">
        <v>395</v>
      </c>
      <c r="G502" s="135" t="s">
        <v>190</v>
      </c>
      <c r="H502" s="136">
        <v>8.0229999999999997</v>
      </c>
      <c r="I502" s="137"/>
      <c r="J502" s="138">
        <f>ROUND(I502*H502,2)</f>
        <v>0</v>
      </c>
      <c r="K502" s="134" t="s">
        <v>170</v>
      </c>
      <c r="L502" s="31"/>
      <c r="M502" s="139" t="s">
        <v>1</v>
      </c>
      <c r="N502" s="140" t="s">
        <v>40</v>
      </c>
      <c r="P502" s="141">
        <f>O502*H502</f>
        <v>0</v>
      </c>
      <c r="Q502" s="141">
        <v>0</v>
      </c>
      <c r="R502" s="141">
        <f>Q502*H502</f>
        <v>0</v>
      </c>
      <c r="S502" s="141">
        <v>2.4</v>
      </c>
      <c r="T502" s="142">
        <f>S502*H502</f>
        <v>19.255199999999999</v>
      </c>
      <c r="AR502" s="143" t="s">
        <v>171</v>
      </c>
      <c r="AT502" s="143" t="s">
        <v>166</v>
      </c>
      <c r="AU502" s="143" t="s">
        <v>85</v>
      </c>
      <c r="AY502" s="16" t="s">
        <v>164</v>
      </c>
      <c r="BE502" s="144">
        <f>IF(N502="základní",J502,0)</f>
        <v>0</v>
      </c>
      <c r="BF502" s="144">
        <f>IF(N502="snížená",J502,0)</f>
        <v>0</v>
      </c>
      <c r="BG502" s="144">
        <f>IF(N502="zákl. přenesená",J502,0)</f>
        <v>0</v>
      </c>
      <c r="BH502" s="144">
        <f>IF(N502="sníž. přenesená",J502,0)</f>
        <v>0</v>
      </c>
      <c r="BI502" s="144">
        <f>IF(N502="nulová",J502,0)</f>
        <v>0</v>
      </c>
      <c r="BJ502" s="16" t="s">
        <v>83</v>
      </c>
      <c r="BK502" s="144">
        <f>ROUND(I502*H502,2)</f>
        <v>0</v>
      </c>
      <c r="BL502" s="16" t="s">
        <v>171</v>
      </c>
      <c r="BM502" s="143" t="s">
        <v>396</v>
      </c>
    </row>
    <row r="503" spans="2:65" s="1" customFormat="1">
      <c r="B503" s="31"/>
      <c r="D503" s="145" t="s">
        <v>173</v>
      </c>
      <c r="F503" s="146" t="s">
        <v>397</v>
      </c>
      <c r="I503" s="147"/>
      <c r="L503" s="31"/>
      <c r="M503" s="148"/>
      <c r="T503" s="55"/>
      <c r="AT503" s="16" t="s">
        <v>173</v>
      </c>
      <c r="AU503" s="16" t="s">
        <v>85</v>
      </c>
    </row>
    <row r="504" spans="2:65" s="1" customFormat="1">
      <c r="B504" s="31"/>
      <c r="D504" s="149" t="s">
        <v>175</v>
      </c>
      <c r="F504" s="150" t="s">
        <v>398</v>
      </c>
      <c r="I504" s="147"/>
      <c r="L504" s="31"/>
      <c r="M504" s="148"/>
      <c r="T504" s="55"/>
      <c r="AT504" s="16" t="s">
        <v>175</v>
      </c>
      <c r="AU504" s="16" t="s">
        <v>85</v>
      </c>
    </row>
    <row r="505" spans="2:65" s="12" customFormat="1">
      <c r="B505" s="151"/>
      <c r="D505" s="145" t="s">
        <v>183</v>
      </c>
      <c r="E505" s="152" t="s">
        <v>1</v>
      </c>
      <c r="F505" s="153" t="s">
        <v>315</v>
      </c>
      <c r="H505" s="152" t="s">
        <v>1</v>
      </c>
      <c r="I505" s="154"/>
      <c r="L505" s="151"/>
      <c r="M505" s="155"/>
      <c r="T505" s="156"/>
      <c r="AT505" s="152" t="s">
        <v>183</v>
      </c>
      <c r="AU505" s="152" t="s">
        <v>85</v>
      </c>
      <c r="AV505" s="12" t="s">
        <v>83</v>
      </c>
      <c r="AW505" s="12" t="s">
        <v>32</v>
      </c>
      <c r="AX505" s="12" t="s">
        <v>75</v>
      </c>
      <c r="AY505" s="152" t="s">
        <v>164</v>
      </c>
    </row>
    <row r="506" spans="2:65" s="13" customFormat="1">
      <c r="B506" s="157"/>
      <c r="D506" s="145" t="s">
        <v>183</v>
      </c>
      <c r="E506" s="158" t="s">
        <v>1</v>
      </c>
      <c r="F506" s="159" t="s">
        <v>399</v>
      </c>
      <c r="H506" s="160">
        <v>8.0229999999999997</v>
      </c>
      <c r="I506" s="161"/>
      <c r="L506" s="157"/>
      <c r="M506" s="162"/>
      <c r="T506" s="163"/>
      <c r="AT506" s="158" t="s">
        <v>183</v>
      </c>
      <c r="AU506" s="158" t="s">
        <v>85</v>
      </c>
      <c r="AV506" s="13" t="s">
        <v>85</v>
      </c>
      <c r="AW506" s="13" t="s">
        <v>32</v>
      </c>
      <c r="AX506" s="13" t="s">
        <v>83</v>
      </c>
      <c r="AY506" s="158" t="s">
        <v>164</v>
      </c>
    </row>
    <row r="507" spans="2:65" s="1" customFormat="1" ht="24.2" customHeight="1">
      <c r="B507" s="31"/>
      <c r="C507" s="132" t="s">
        <v>7</v>
      </c>
      <c r="D507" s="132" t="s">
        <v>166</v>
      </c>
      <c r="E507" s="133" t="s">
        <v>400</v>
      </c>
      <c r="F507" s="134" t="s">
        <v>401</v>
      </c>
      <c r="G507" s="135" t="s">
        <v>295</v>
      </c>
      <c r="H507" s="136">
        <v>0.104</v>
      </c>
      <c r="I507" s="137"/>
      <c r="J507" s="138">
        <f>ROUND(I507*H507,2)</f>
        <v>0</v>
      </c>
      <c r="K507" s="134" t="s">
        <v>170</v>
      </c>
      <c r="L507" s="31"/>
      <c r="M507" s="139" t="s">
        <v>1</v>
      </c>
      <c r="N507" s="140" t="s">
        <v>40</v>
      </c>
      <c r="P507" s="141">
        <f>O507*H507</f>
        <v>0</v>
      </c>
      <c r="Q507" s="141">
        <v>0</v>
      </c>
      <c r="R507" s="141">
        <f>Q507*H507</f>
        <v>0</v>
      </c>
      <c r="S507" s="141">
        <v>1.258</v>
      </c>
      <c r="T507" s="142">
        <f>S507*H507</f>
        <v>0.130832</v>
      </c>
      <c r="AR507" s="143" t="s">
        <v>171</v>
      </c>
      <c r="AT507" s="143" t="s">
        <v>166</v>
      </c>
      <c r="AU507" s="143" t="s">
        <v>85</v>
      </c>
      <c r="AY507" s="16" t="s">
        <v>164</v>
      </c>
      <c r="BE507" s="144">
        <f>IF(N507="základní",J507,0)</f>
        <v>0</v>
      </c>
      <c r="BF507" s="144">
        <f>IF(N507="snížená",J507,0)</f>
        <v>0</v>
      </c>
      <c r="BG507" s="144">
        <f>IF(N507="zákl. přenesená",J507,0)</f>
        <v>0</v>
      </c>
      <c r="BH507" s="144">
        <f>IF(N507="sníž. přenesená",J507,0)</f>
        <v>0</v>
      </c>
      <c r="BI507" s="144">
        <f>IF(N507="nulová",J507,0)</f>
        <v>0</v>
      </c>
      <c r="BJ507" s="16" t="s">
        <v>83</v>
      </c>
      <c r="BK507" s="144">
        <f>ROUND(I507*H507,2)</f>
        <v>0</v>
      </c>
      <c r="BL507" s="16" t="s">
        <v>171</v>
      </c>
      <c r="BM507" s="143" t="s">
        <v>402</v>
      </c>
    </row>
    <row r="508" spans="2:65" s="1" customFormat="1" ht="19.5">
      <c r="B508" s="31"/>
      <c r="D508" s="145" t="s">
        <v>173</v>
      </c>
      <c r="F508" s="146" t="s">
        <v>403</v>
      </c>
      <c r="I508" s="147"/>
      <c r="L508" s="31"/>
      <c r="M508" s="148"/>
      <c r="T508" s="55"/>
      <c r="AT508" s="16" t="s">
        <v>173</v>
      </c>
      <c r="AU508" s="16" t="s">
        <v>85</v>
      </c>
    </row>
    <row r="509" spans="2:65" s="1" customFormat="1">
      <c r="B509" s="31"/>
      <c r="D509" s="149" t="s">
        <v>175</v>
      </c>
      <c r="F509" s="150" t="s">
        <v>404</v>
      </c>
      <c r="I509" s="147"/>
      <c r="L509" s="31"/>
      <c r="M509" s="148"/>
      <c r="T509" s="55"/>
      <c r="AT509" s="16" t="s">
        <v>175</v>
      </c>
      <c r="AU509" s="16" t="s">
        <v>85</v>
      </c>
    </row>
    <row r="510" spans="2:65" s="12" customFormat="1">
      <c r="B510" s="151"/>
      <c r="D510" s="145" t="s">
        <v>183</v>
      </c>
      <c r="E510" s="152" t="s">
        <v>1</v>
      </c>
      <c r="F510" s="153" t="s">
        <v>405</v>
      </c>
      <c r="H510" s="152" t="s">
        <v>1</v>
      </c>
      <c r="I510" s="154"/>
      <c r="L510" s="151"/>
      <c r="M510" s="155"/>
      <c r="T510" s="156"/>
      <c r="AT510" s="152" t="s">
        <v>183</v>
      </c>
      <c r="AU510" s="152" t="s">
        <v>85</v>
      </c>
      <c r="AV510" s="12" t="s">
        <v>83</v>
      </c>
      <c r="AW510" s="12" t="s">
        <v>32</v>
      </c>
      <c r="AX510" s="12" t="s">
        <v>75</v>
      </c>
      <c r="AY510" s="152" t="s">
        <v>164</v>
      </c>
    </row>
    <row r="511" spans="2:65" s="13" customFormat="1">
      <c r="B511" s="157"/>
      <c r="D511" s="145" t="s">
        <v>183</v>
      </c>
      <c r="E511" s="158" t="s">
        <v>1</v>
      </c>
      <c r="F511" s="159" t="s">
        <v>406</v>
      </c>
      <c r="H511" s="160">
        <v>0.104</v>
      </c>
      <c r="I511" s="161"/>
      <c r="L511" s="157"/>
      <c r="M511" s="162"/>
      <c r="T511" s="163"/>
      <c r="AT511" s="158" t="s">
        <v>183</v>
      </c>
      <c r="AU511" s="158" t="s">
        <v>85</v>
      </c>
      <c r="AV511" s="13" t="s">
        <v>85</v>
      </c>
      <c r="AW511" s="13" t="s">
        <v>32</v>
      </c>
      <c r="AX511" s="13" t="s">
        <v>83</v>
      </c>
      <c r="AY511" s="158" t="s">
        <v>164</v>
      </c>
    </row>
    <row r="512" spans="2:65" s="1" customFormat="1" ht="24.2" customHeight="1">
      <c r="B512" s="31"/>
      <c r="C512" s="132" t="s">
        <v>407</v>
      </c>
      <c r="D512" s="132" t="s">
        <v>166</v>
      </c>
      <c r="E512" s="133" t="s">
        <v>408</v>
      </c>
      <c r="F512" s="134" t="s">
        <v>409</v>
      </c>
      <c r="G512" s="135" t="s">
        <v>295</v>
      </c>
      <c r="H512" s="136">
        <v>2.3079999999999998</v>
      </c>
      <c r="I512" s="137"/>
      <c r="J512" s="138">
        <f>ROUND(I512*H512,2)</f>
        <v>0</v>
      </c>
      <c r="K512" s="134" t="s">
        <v>170</v>
      </c>
      <c r="L512" s="31"/>
      <c r="M512" s="139" t="s">
        <v>1</v>
      </c>
      <c r="N512" s="140" t="s">
        <v>40</v>
      </c>
      <c r="P512" s="141">
        <f>O512*H512</f>
        <v>0</v>
      </c>
      <c r="Q512" s="141">
        <v>0</v>
      </c>
      <c r="R512" s="141">
        <f>Q512*H512</f>
        <v>0</v>
      </c>
      <c r="S512" s="141">
        <v>1.2609999999999999</v>
      </c>
      <c r="T512" s="142">
        <f>S512*H512</f>
        <v>2.9103879999999998</v>
      </c>
      <c r="AR512" s="143" t="s">
        <v>171</v>
      </c>
      <c r="AT512" s="143" t="s">
        <v>166</v>
      </c>
      <c r="AU512" s="143" t="s">
        <v>85</v>
      </c>
      <c r="AY512" s="16" t="s">
        <v>164</v>
      </c>
      <c r="BE512" s="144">
        <f>IF(N512="základní",J512,0)</f>
        <v>0</v>
      </c>
      <c r="BF512" s="144">
        <f>IF(N512="snížená",J512,0)</f>
        <v>0</v>
      </c>
      <c r="BG512" s="144">
        <f>IF(N512="zákl. přenesená",J512,0)</f>
        <v>0</v>
      </c>
      <c r="BH512" s="144">
        <f>IF(N512="sníž. přenesená",J512,0)</f>
        <v>0</v>
      </c>
      <c r="BI512" s="144">
        <f>IF(N512="nulová",J512,0)</f>
        <v>0</v>
      </c>
      <c r="BJ512" s="16" t="s">
        <v>83</v>
      </c>
      <c r="BK512" s="144">
        <f>ROUND(I512*H512,2)</f>
        <v>0</v>
      </c>
      <c r="BL512" s="16" t="s">
        <v>171</v>
      </c>
      <c r="BM512" s="143" t="s">
        <v>410</v>
      </c>
    </row>
    <row r="513" spans="2:65" s="1" customFormat="1" ht="19.5">
      <c r="B513" s="31"/>
      <c r="D513" s="145" t="s">
        <v>173</v>
      </c>
      <c r="F513" s="146" t="s">
        <v>411</v>
      </c>
      <c r="I513" s="147"/>
      <c r="L513" s="31"/>
      <c r="M513" s="148"/>
      <c r="T513" s="55"/>
      <c r="AT513" s="16" t="s">
        <v>173</v>
      </c>
      <c r="AU513" s="16" t="s">
        <v>85</v>
      </c>
    </row>
    <row r="514" spans="2:65" s="1" customFormat="1">
      <c r="B514" s="31"/>
      <c r="D514" s="149" t="s">
        <v>175</v>
      </c>
      <c r="F514" s="150" t="s">
        <v>412</v>
      </c>
      <c r="I514" s="147"/>
      <c r="L514" s="31"/>
      <c r="M514" s="148"/>
      <c r="T514" s="55"/>
      <c r="AT514" s="16" t="s">
        <v>175</v>
      </c>
      <c r="AU514" s="16" t="s">
        <v>85</v>
      </c>
    </row>
    <row r="515" spans="2:65" s="12" customFormat="1">
      <c r="B515" s="151"/>
      <c r="D515" s="145" t="s">
        <v>183</v>
      </c>
      <c r="E515" s="152" t="s">
        <v>1</v>
      </c>
      <c r="F515" s="153" t="s">
        <v>413</v>
      </c>
      <c r="H515" s="152" t="s">
        <v>1</v>
      </c>
      <c r="I515" s="154"/>
      <c r="L515" s="151"/>
      <c r="M515" s="155"/>
      <c r="T515" s="156"/>
      <c r="AT515" s="152" t="s">
        <v>183</v>
      </c>
      <c r="AU515" s="152" t="s">
        <v>85</v>
      </c>
      <c r="AV515" s="12" t="s">
        <v>83</v>
      </c>
      <c r="AW515" s="12" t="s">
        <v>32</v>
      </c>
      <c r="AX515" s="12" t="s">
        <v>75</v>
      </c>
      <c r="AY515" s="152" t="s">
        <v>164</v>
      </c>
    </row>
    <row r="516" spans="2:65" s="13" customFormat="1">
      <c r="B516" s="157"/>
      <c r="D516" s="145" t="s">
        <v>183</v>
      </c>
      <c r="E516" s="158" t="s">
        <v>1</v>
      </c>
      <c r="F516" s="159" t="s">
        <v>414</v>
      </c>
      <c r="H516" s="160">
        <v>2.3079999999999998</v>
      </c>
      <c r="I516" s="161"/>
      <c r="L516" s="157"/>
      <c r="M516" s="162"/>
      <c r="T516" s="163"/>
      <c r="AT516" s="158" t="s">
        <v>183</v>
      </c>
      <c r="AU516" s="158" t="s">
        <v>85</v>
      </c>
      <c r="AV516" s="13" t="s">
        <v>85</v>
      </c>
      <c r="AW516" s="13" t="s">
        <v>32</v>
      </c>
      <c r="AX516" s="13" t="s">
        <v>83</v>
      </c>
      <c r="AY516" s="158" t="s">
        <v>164</v>
      </c>
    </row>
    <row r="517" spans="2:65" s="1" customFormat="1" ht="37.9" customHeight="1">
      <c r="B517" s="31"/>
      <c r="C517" s="132" t="s">
        <v>415</v>
      </c>
      <c r="D517" s="132" t="s">
        <v>166</v>
      </c>
      <c r="E517" s="133" t="s">
        <v>416</v>
      </c>
      <c r="F517" s="134" t="s">
        <v>417</v>
      </c>
      <c r="G517" s="135" t="s">
        <v>190</v>
      </c>
      <c r="H517" s="136">
        <v>14.887</v>
      </c>
      <c r="I517" s="137"/>
      <c r="J517" s="138">
        <f>ROUND(I517*H517,2)</f>
        <v>0</v>
      </c>
      <c r="K517" s="134" t="s">
        <v>170</v>
      </c>
      <c r="L517" s="31"/>
      <c r="M517" s="139" t="s">
        <v>1</v>
      </c>
      <c r="N517" s="140" t="s">
        <v>40</v>
      </c>
      <c r="P517" s="141">
        <f>O517*H517</f>
        <v>0</v>
      </c>
      <c r="Q517" s="141">
        <v>0</v>
      </c>
      <c r="R517" s="141">
        <f>Q517*H517</f>
        <v>0</v>
      </c>
      <c r="S517" s="141">
        <v>2.2000000000000002</v>
      </c>
      <c r="T517" s="142">
        <f>S517*H517</f>
        <v>32.751400000000004</v>
      </c>
      <c r="AR517" s="143" t="s">
        <v>171</v>
      </c>
      <c r="AT517" s="143" t="s">
        <v>166</v>
      </c>
      <c r="AU517" s="143" t="s">
        <v>85</v>
      </c>
      <c r="AY517" s="16" t="s">
        <v>164</v>
      </c>
      <c r="BE517" s="144">
        <f>IF(N517="základní",J517,0)</f>
        <v>0</v>
      </c>
      <c r="BF517" s="144">
        <f>IF(N517="snížená",J517,0)</f>
        <v>0</v>
      </c>
      <c r="BG517" s="144">
        <f>IF(N517="zákl. přenesená",J517,0)</f>
        <v>0</v>
      </c>
      <c r="BH517" s="144">
        <f>IF(N517="sníž. přenesená",J517,0)</f>
        <v>0</v>
      </c>
      <c r="BI517" s="144">
        <f>IF(N517="nulová",J517,0)</f>
        <v>0</v>
      </c>
      <c r="BJ517" s="16" t="s">
        <v>83</v>
      </c>
      <c r="BK517" s="144">
        <f>ROUND(I517*H517,2)</f>
        <v>0</v>
      </c>
      <c r="BL517" s="16" t="s">
        <v>171</v>
      </c>
      <c r="BM517" s="143" t="s">
        <v>418</v>
      </c>
    </row>
    <row r="518" spans="2:65" s="1" customFormat="1" ht="19.5">
      <c r="B518" s="31"/>
      <c r="D518" s="145" t="s">
        <v>173</v>
      </c>
      <c r="F518" s="146" t="s">
        <v>419</v>
      </c>
      <c r="I518" s="147"/>
      <c r="L518" s="31"/>
      <c r="M518" s="148"/>
      <c r="T518" s="55"/>
      <c r="AT518" s="16" t="s">
        <v>173</v>
      </c>
      <c r="AU518" s="16" t="s">
        <v>85</v>
      </c>
    </row>
    <row r="519" spans="2:65" s="1" customFormat="1">
      <c r="B519" s="31"/>
      <c r="D519" s="149" t="s">
        <v>175</v>
      </c>
      <c r="F519" s="150" t="s">
        <v>420</v>
      </c>
      <c r="I519" s="147"/>
      <c r="L519" s="31"/>
      <c r="M519" s="148"/>
      <c r="T519" s="55"/>
      <c r="AT519" s="16" t="s">
        <v>175</v>
      </c>
      <c r="AU519" s="16" t="s">
        <v>85</v>
      </c>
    </row>
    <row r="520" spans="2:65" s="13" customFormat="1">
      <c r="B520" s="157"/>
      <c r="D520" s="145" t="s">
        <v>183</v>
      </c>
      <c r="E520" s="158" t="s">
        <v>1</v>
      </c>
      <c r="F520" s="159" t="s">
        <v>421</v>
      </c>
      <c r="H520" s="160">
        <v>4.74</v>
      </c>
      <c r="I520" s="161"/>
      <c r="L520" s="157"/>
      <c r="M520" s="162"/>
      <c r="T520" s="163"/>
      <c r="AT520" s="158" t="s">
        <v>183</v>
      </c>
      <c r="AU520" s="158" t="s">
        <v>85</v>
      </c>
      <c r="AV520" s="13" t="s">
        <v>85</v>
      </c>
      <c r="AW520" s="13" t="s">
        <v>32</v>
      </c>
      <c r="AX520" s="13" t="s">
        <v>75</v>
      </c>
      <c r="AY520" s="158" t="s">
        <v>164</v>
      </c>
    </row>
    <row r="521" spans="2:65" s="13" customFormat="1">
      <c r="B521" s="157"/>
      <c r="D521" s="145" t="s">
        <v>183</v>
      </c>
      <c r="E521" s="158" t="s">
        <v>1</v>
      </c>
      <c r="F521" s="159" t="s">
        <v>422</v>
      </c>
      <c r="H521" s="160">
        <v>1.04</v>
      </c>
      <c r="I521" s="161"/>
      <c r="L521" s="157"/>
      <c r="M521" s="162"/>
      <c r="T521" s="163"/>
      <c r="AT521" s="158" t="s">
        <v>183</v>
      </c>
      <c r="AU521" s="158" t="s">
        <v>85</v>
      </c>
      <c r="AV521" s="13" t="s">
        <v>85</v>
      </c>
      <c r="AW521" s="13" t="s">
        <v>32</v>
      </c>
      <c r="AX521" s="13" t="s">
        <v>75</v>
      </c>
      <c r="AY521" s="158" t="s">
        <v>164</v>
      </c>
    </row>
    <row r="522" spans="2:65" s="13" customFormat="1">
      <c r="B522" s="157"/>
      <c r="D522" s="145" t="s">
        <v>183</v>
      </c>
      <c r="E522" s="158" t="s">
        <v>1</v>
      </c>
      <c r="F522" s="159" t="s">
        <v>423</v>
      </c>
      <c r="H522" s="160">
        <v>5.806</v>
      </c>
      <c r="I522" s="161"/>
      <c r="L522" s="157"/>
      <c r="M522" s="162"/>
      <c r="T522" s="163"/>
      <c r="AT522" s="158" t="s">
        <v>183</v>
      </c>
      <c r="AU522" s="158" t="s">
        <v>85</v>
      </c>
      <c r="AV522" s="13" t="s">
        <v>85</v>
      </c>
      <c r="AW522" s="13" t="s">
        <v>32</v>
      </c>
      <c r="AX522" s="13" t="s">
        <v>75</v>
      </c>
      <c r="AY522" s="158" t="s">
        <v>164</v>
      </c>
    </row>
    <row r="523" spans="2:65" s="13" customFormat="1">
      <c r="B523" s="157"/>
      <c r="D523" s="145" t="s">
        <v>183</v>
      </c>
      <c r="E523" s="158" t="s">
        <v>1</v>
      </c>
      <c r="F523" s="159" t="s">
        <v>424</v>
      </c>
      <c r="H523" s="160">
        <v>1.893</v>
      </c>
      <c r="I523" s="161"/>
      <c r="L523" s="157"/>
      <c r="M523" s="162"/>
      <c r="T523" s="163"/>
      <c r="AT523" s="158" t="s">
        <v>183</v>
      </c>
      <c r="AU523" s="158" t="s">
        <v>85</v>
      </c>
      <c r="AV523" s="13" t="s">
        <v>85</v>
      </c>
      <c r="AW523" s="13" t="s">
        <v>32</v>
      </c>
      <c r="AX523" s="13" t="s">
        <v>75</v>
      </c>
      <c r="AY523" s="158" t="s">
        <v>164</v>
      </c>
    </row>
    <row r="524" spans="2:65" s="13" customFormat="1">
      <c r="B524" s="157"/>
      <c r="D524" s="145" t="s">
        <v>183</v>
      </c>
      <c r="E524" s="158" t="s">
        <v>1</v>
      </c>
      <c r="F524" s="159" t="s">
        <v>425</v>
      </c>
      <c r="H524" s="160">
        <v>1.4079999999999999</v>
      </c>
      <c r="I524" s="161"/>
      <c r="L524" s="157"/>
      <c r="M524" s="162"/>
      <c r="T524" s="163"/>
      <c r="AT524" s="158" t="s">
        <v>183</v>
      </c>
      <c r="AU524" s="158" t="s">
        <v>85</v>
      </c>
      <c r="AV524" s="13" t="s">
        <v>85</v>
      </c>
      <c r="AW524" s="13" t="s">
        <v>32</v>
      </c>
      <c r="AX524" s="13" t="s">
        <v>75</v>
      </c>
      <c r="AY524" s="158" t="s">
        <v>164</v>
      </c>
    </row>
    <row r="525" spans="2:65" s="14" customFormat="1">
      <c r="B525" s="164"/>
      <c r="D525" s="145" t="s">
        <v>183</v>
      </c>
      <c r="E525" s="165" t="s">
        <v>1</v>
      </c>
      <c r="F525" s="166" t="s">
        <v>187</v>
      </c>
      <c r="H525" s="167">
        <v>14.887</v>
      </c>
      <c r="I525" s="168"/>
      <c r="L525" s="164"/>
      <c r="M525" s="169"/>
      <c r="T525" s="170"/>
      <c r="AT525" s="165" t="s">
        <v>183</v>
      </c>
      <c r="AU525" s="165" t="s">
        <v>85</v>
      </c>
      <c r="AV525" s="14" t="s">
        <v>171</v>
      </c>
      <c r="AW525" s="14" t="s">
        <v>32</v>
      </c>
      <c r="AX525" s="14" t="s">
        <v>83</v>
      </c>
      <c r="AY525" s="165" t="s">
        <v>164</v>
      </c>
    </row>
    <row r="526" spans="2:65" s="1" customFormat="1">
      <c r="B526" s="31"/>
      <c r="D526" s="145" t="s">
        <v>194</v>
      </c>
      <c r="F526" s="171" t="s">
        <v>209</v>
      </c>
      <c r="L526" s="31"/>
      <c r="M526" s="148"/>
      <c r="T526" s="55"/>
      <c r="AU526" s="16" t="s">
        <v>85</v>
      </c>
    </row>
    <row r="527" spans="2:65" s="1" customFormat="1">
      <c r="B527" s="31"/>
      <c r="D527" s="145" t="s">
        <v>194</v>
      </c>
      <c r="F527" s="172" t="s">
        <v>210</v>
      </c>
      <c r="H527" s="173">
        <v>0</v>
      </c>
      <c r="L527" s="31"/>
      <c r="M527" s="148"/>
      <c r="T527" s="55"/>
      <c r="AU527" s="16" t="s">
        <v>85</v>
      </c>
    </row>
    <row r="528" spans="2:65" s="1" customFormat="1">
      <c r="B528" s="31"/>
      <c r="D528" s="145" t="s">
        <v>194</v>
      </c>
      <c r="F528" s="172" t="s">
        <v>211</v>
      </c>
      <c r="H528" s="173">
        <v>10.5</v>
      </c>
      <c r="L528" s="31"/>
      <c r="M528" s="148"/>
      <c r="T528" s="55"/>
      <c r="AU528" s="16" t="s">
        <v>85</v>
      </c>
    </row>
    <row r="529" spans="2:47" s="1" customFormat="1">
      <c r="B529" s="31"/>
      <c r="D529" s="145" t="s">
        <v>194</v>
      </c>
      <c r="F529" s="172" t="s">
        <v>212</v>
      </c>
      <c r="H529" s="173">
        <v>0</v>
      </c>
      <c r="L529" s="31"/>
      <c r="M529" s="148"/>
      <c r="T529" s="55"/>
      <c r="AU529" s="16" t="s">
        <v>85</v>
      </c>
    </row>
    <row r="530" spans="2:47" s="1" customFormat="1">
      <c r="B530" s="31"/>
      <c r="D530" s="145" t="s">
        <v>194</v>
      </c>
      <c r="F530" s="172" t="s">
        <v>213</v>
      </c>
      <c r="H530" s="173">
        <v>27.8</v>
      </c>
      <c r="L530" s="31"/>
      <c r="M530" s="148"/>
      <c r="T530" s="55"/>
      <c r="AU530" s="16" t="s">
        <v>85</v>
      </c>
    </row>
    <row r="531" spans="2:47" s="1" customFormat="1">
      <c r="B531" s="31"/>
      <c r="D531" s="145" t="s">
        <v>194</v>
      </c>
      <c r="F531" s="172" t="s">
        <v>214</v>
      </c>
      <c r="H531" s="173">
        <v>0</v>
      </c>
      <c r="L531" s="31"/>
      <c r="M531" s="148"/>
      <c r="T531" s="55"/>
      <c r="AU531" s="16" t="s">
        <v>85</v>
      </c>
    </row>
    <row r="532" spans="2:47" s="1" customFormat="1">
      <c r="B532" s="31"/>
      <c r="D532" s="145" t="s">
        <v>194</v>
      </c>
      <c r="F532" s="172" t="s">
        <v>215</v>
      </c>
      <c r="H532" s="173">
        <v>11.7</v>
      </c>
      <c r="L532" s="31"/>
      <c r="M532" s="148"/>
      <c r="T532" s="55"/>
      <c r="AU532" s="16" t="s">
        <v>85</v>
      </c>
    </row>
    <row r="533" spans="2:47" s="1" customFormat="1">
      <c r="B533" s="31"/>
      <c r="D533" s="145" t="s">
        <v>194</v>
      </c>
      <c r="F533" s="172" t="s">
        <v>216</v>
      </c>
      <c r="H533" s="173">
        <v>0</v>
      </c>
      <c r="L533" s="31"/>
      <c r="M533" s="148"/>
      <c r="T533" s="55"/>
      <c r="AU533" s="16" t="s">
        <v>85</v>
      </c>
    </row>
    <row r="534" spans="2:47" s="1" customFormat="1">
      <c r="B534" s="31"/>
      <c r="D534" s="145" t="s">
        <v>194</v>
      </c>
      <c r="F534" s="172" t="s">
        <v>217</v>
      </c>
      <c r="H534" s="173">
        <v>2.5</v>
      </c>
      <c r="L534" s="31"/>
      <c r="M534" s="148"/>
      <c r="T534" s="55"/>
      <c r="AU534" s="16" t="s">
        <v>85</v>
      </c>
    </row>
    <row r="535" spans="2:47" s="1" customFormat="1">
      <c r="B535" s="31"/>
      <c r="D535" s="145" t="s">
        <v>194</v>
      </c>
      <c r="F535" s="172" t="s">
        <v>218</v>
      </c>
      <c r="H535" s="173">
        <v>0</v>
      </c>
      <c r="L535" s="31"/>
      <c r="M535" s="148"/>
      <c r="T535" s="55"/>
      <c r="AU535" s="16" t="s">
        <v>85</v>
      </c>
    </row>
    <row r="536" spans="2:47" s="1" customFormat="1">
      <c r="B536" s="31"/>
      <c r="D536" s="145" t="s">
        <v>194</v>
      </c>
      <c r="F536" s="172" t="s">
        <v>219</v>
      </c>
      <c r="H536" s="173">
        <v>5.8</v>
      </c>
      <c r="L536" s="31"/>
      <c r="M536" s="148"/>
      <c r="T536" s="55"/>
      <c r="AU536" s="16" t="s">
        <v>85</v>
      </c>
    </row>
    <row r="537" spans="2:47" s="1" customFormat="1">
      <c r="B537" s="31"/>
      <c r="D537" s="145" t="s">
        <v>194</v>
      </c>
      <c r="F537" s="172" t="s">
        <v>220</v>
      </c>
      <c r="H537" s="173">
        <v>0</v>
      </c>
      <c r="L537" s="31"/>
      <c r="M537" s="148"/>
      <c r="T537" s="55"/>
      <c r="AU537" s="16" t="s">
        <v>85</v>
      </c>
    </row>
    <row r="538" spans="2:47" s="1" customFormat="1">
      <c r="B538" s="31"/>
      <c r="D538" s="145" t="s">
        <v>194</v>
      </c>
      <c r="F538" s="172" t="s">
        <v>221</v>
      </c>
      <c r="H538" s="173">
        <v>18</v>
      </c>
      <c r="L538" s="31"/>
      <c r="M538" s="148"/>
      <c r="T538" s="55"/>
      <c r="AU538" s="16" t="s">
        <v>85</v>
      </c>
    </row>
    <row r="539" spans="2:47" s="1" customFormat="1">
      <c r="B539" s="31"/>
      <c r="D539" s="145" t="s">
        <v>194</v>
      </c>
      <c r="F539" s="172" t="s">
        <v>222</v>
      </c>
      <c r="H539" s="173">
        <v>0</v>
      </c>
      <c r="L539" s="31"/>
      <c r="M539" s="148"/>
      <c r="T539" s="55"/>
      <c r="AU539" s="16" t="s">
        <v>85</v>
      </c>
    </row>
    <row r="540" spans="2:47" s="1" customFormat="1">
      <c r="B540" s="31"/>
      <c r="D540" s="145" t="s">
        <v>194</v>
      </c>
      <c r="F540" s="172" t="s">
        <v>223</v>
      </c>
      <c r="H540" s="173">
        <v>18.5</v>
      </c>
      <c r="L540" s="31"/>
      <c r="M540" s="148"/>
      <c r="T540" s="55"/>
      <c r="AU540" s="16" t="s">
        <v>85</v>
      </c>
    </row>
    <row r="541" spans="2:47" s="1" customFormat="1">
      <c r="B541" s="31"/>
      <c r="D541" s="145" t="s">
        <v>194</v>
      </c>
      <c r="F541" s="172" t="s">
        <v>187</v>
      </c>
      <c r="H541" s="173">
        <v>94.8</v>
      </c>
      <c r="L541" s="31"/>
      <c r="M541" s="148"/>
      <c r="T541" s="55"/>
      <c r="AU541" s="16" t="s">
        <v>85</v>
      </c>
    </row>
    <row r="542" spans="2:47" s="1" customFormat="1">
      <c r="B542" s="31"/>
      <c r="D542" s="145" t="s">
        <v>194</v>
      </c>
      <c r="F542" s="171" t="s">
        <v>224</v>
      </c>
      <c r="L542" s="31"/>
      <c r="M542" s="148"/>
      <c r="T542" s="55"/>
      <c r="AU542" s="16" t="s">
        <v>85</v>
      </c>
    </row>
    <row r="543" spans="2:47" s="1" customFormat="1">
      <c r="B543" s="31"/>
      <c r="D543" s="145" t="s">
        <v>194</v>
      </c>
      <c r="F543" s="172" t="s">
        <v>225</v>
      </c>
      <c r="H543" s="173">
        <v>0</v>
      </c>
      <c r="L543" s="31"/>
      <c r="M543" s="148"/>
      <c r="T543" s="55"/>
      <c r="AU543" s="16" t="s">
        <v>85</v>
      </c>
    </row>
    <row r="544" spans="2:47" s="1" customFormat="1">
      <c r="B544" s="31"/>
      <c r="D544" s="145" t="s">
        <v>194</v>
      </c>
      <c r="F544" s="172" t="s">
        <v>226</v>
      </c>
      <c r="H544" s="173">
        <v>1.5</v>
      </c>
      <c r="L544" s="31"/>
      <c r="M544" s="148"/>
      <c r="T544" s="55"/>
      <c r="AU544" s="16" t="s">
        <v>85</v>
      </c>
    </row>
    <row r="545" spans="2:47" s="1" customFormat="1">
      <c r="B545" s="31"/>
      <c r="D545" s="145" t="s">
        <v>194</v>
      </c>
      <c r="F545" s="172" t="s">
        <v>227</v>
      </c>
      <c r="H545" s="173">
        <v>0</v>
      </c>
      <c r="L545" s="31"/>
      <c r="M545" s="148"/>
      <c r="T545" s="55"/>
      <c r="AU545" s="16" t="s">
        <v>85</v>
      </c>
    </row>
    <row r="546" spans="2:47" s="1" customFormat="1">
      <c r="B546" s="31"/>
      <c r="D546" s="145" t="s">
        <v>194</v>
      </c>
      <c r="F546" s="172" t="s">
        <v>228</v>
      </c>
      <c r="H546" s="173">
        <v>5.4</v>
      </c>
      <c r="L546" s="31"/>
      <c r="M546" s="148"/>
      <c r="T546" s="55"/>
      <c r="AU546" s="16" t="s">
        <v>85</v>
      </c>
    </row>
    <row r="547" spans="2:47" s="1" customFormat="1">
      <c r="B547" s="31"/>
      <c r="D547" s="145" t="s">
        <v>194</v>
      </c>
      <c r="F547" s="172" t="s">
        <v>229</v>
      </c>
      <c r="H547" s="173">
        <v>0</v>
      </c>
      <c r="L547" s="31"/>
      <c r="M547" s="148"/>
      <c r="T547" s="55"/>
      <c r="AU547" s="16" t="s">
        <v>85</v>
      </c>
    </row>
    <row r="548" spans="2:47" s="1" customFormat="1">
      <c r="B548" s="31"/>
      <c r="D548" s="145" t="s">
        <v>194</v>
      </c>
      <c r="F548" s="172" t="s">
        <v>230</v>
      </c>
      <c r="H548" s="173">
        <v>1.4</v>
      </c>
      <c r="L548" s="31"/>
      <c r="M548" s="148"/>
      <c r="T548" s="55"/>
      <c r="AU548" s="16" t="s">
        <v>85</v>
      </c>
    </row>
    <row r="549" spans="2:47" s="1" customFormat="1">
      <c r="B549" s="31"/>
      <c r="D549" s="145" t="s">
        <v>194</v>
      </c>
      <c r="F549" s="172" t="s">
        <v>231</v>
      </c>
      <c r="H549" s="173">
        <v>0</v>
      </c>
      <c r="L549" s="31"/>
      <c r="M549" s="148"/>
      <c r="T549" s="55"/>
      <c r="AU549" s="16" t="s">
        <v>85</v>
      </c>
    </row>
    <row r="550" spans="2:47" s="1" customFormat="1">
      <c r="B550" s="31"/>
      <c r="D550" s="145" t="s">
        <v>194</v>
      </c>
      <c r="F550" s="172" t="s">
        <v>232</v>
      </c>
      <c r="H550" s="173">
        <v>1.6</v>
      </c>
      <c r="L550" s="31"/>
      <c r="M550" s="148"/>
      <c r="T550" s="55"/>
      <c r="AU550" s="16" t="s">
        <v>85</v>
      </c>
    </row>
    <row r="551" spans="2:47" s="1" customFormat="1">
      <c r="B551" s="31"/>
      <c r="D551" s="145" t="s">
        <v>194</v>
      </c>
      <c r="F551" s="172" t="s">
        <v>233</v>
      </c>
      <c r="H551" s="173">
        <v>0</v>
      </c>
      <c r="L551" s="31"/>
      <c r="M551" s="148"/>
      <c r="T551" s="55"/>
      <c r="AU551" s="16" t="s">
        <v>85</v>
      </c>
    </row>
    <row r="552" spans="2:47" s="1" customFormat="1">
      <c r="B552" s="31"/>
      <c r="D552" s="145" t="s">
        <v>194</v>
      </c>
      <c r="F552" s="172" t="s">
        <v>232</v>
      </c>
      <c r="H552" s="173">
        <v>1.6</v>
      </c>
      <c r="L552" s="31"/>
      <c r="M552" s="148"/>
      <c r="T552" s="55"/>
      <c r="AU552" s="16" t="s">
        <v>85</v>
      </c>
    </row>
    <row r="553" spans="2:47" s="1" customFormat="1">
      <c r="B553" s="31"/>
      <c r="D553" s="145" t="s">
        <v>194</v>
      </c>
      <c r="F553" s="172" t="s">
        <v>234</v>
      </c>
      <c r="H553" s="173">
        <v>0</v>
      </c>
      <c r="L553" s="31"/>
      <c r="M553" s="148"/>
      <c r="T553" s="55"/>
      <c r="AU553" s="16" t="s">
        <v>85</v>
      </c>
    </row>
    <row r="554" spans="2:47" s="1" customFormat="1">
      <c r="B554" s="31"/>
      <c r="D554" s="145" t="s">
        <v>194</v>
      </c>
      <c r="F554" s="172" t="s">
        <v>228</v>
      </c>
      <c r="H554" s="173">
        <v>5.4</v>
      </c>
      <c r="L554" s="31"/>
      <c r="M554" s="148"/>
      <c r="T554" s="55"/>
      <c r="AU554" s="16" t="s">
        <v>85</v>
      </c>
    </row>
    <row r="555" spans="2:47" s="1" customFormat="1">
      <c r="B555" s="31"/>
      <c r="D555" s="145" t="s">
        <v>194</v>
      </c>
      <c r="F555" s="172" t="s">
        <v>235</v>
      </c>
      <c r="H555" s="173">
        <v>0</v>
      </c>
      <c r="L555" s="31"/>
      <c r="M555" s="148"/>
      <c r="T555" s="55"/>
      <c r="AU555" s="16" t="s">
        <v>85</v>
      </c>
    </row>
    <row r="556" spans="2:47" s="1" customFormat="1">
      <c r="B556" s="31"/>
      <c r="D556" s="145" t="s">
        <v>194</v>
      </c>
      <c r="F556" s="172" t="s">
        <v>230</v>
      </c>
      <c r="H556" s="173">
        <v>1.4</v>
      </c>
      <c r="L556" s="31"/>
      <c r="M556" s="148"/>
      <c r="T556" s="55"/>
      <c r="AU556" s="16" t="s">
        <v>85</v>
      </c>
    </row>
    <row r="557" spans="2:47" s="1" customFormat="1">
      <c r="B557" s="31"/>
      <c r="D557" s="145" t="s">
        <v>194</v>
      </c>
      <c r="F557" s="172" t="s">
        <v>236</v>
      </c>
      <c r="H557" s="173">
        <v>0</v>
      </c>
      <c r="L557" s="31"/>
      <c r="M557" s="148"/>
      <c r="T557" s="55"/>
      <c r="AU557" s="16" t="s">
        <v>85</v>
      </c>
    </row>
    <row r="558" spans="2:47" s="1" customFormat="1">
      <c r="B558" s="31"/>
      <c r="D558" s="145" t="s">
        <v>194</v>
      </c>
      <c r="F558" s="172" t="s">
        <v>217</v>
      </c>
      <c r="H558" s="173">
        <v>2.5</v>
      </c>
      <c r="L558" s="31"/>
      <c r="M558" s="148"/>
      <c r="T558" s="55"/>
      <c r="AU558" s="16" t="s">
        <v>85</v>
      </c>
    </row>
    <row r="559" spans="2:47" s="1" customFormat="1">
      <c r="B559" s="31"/>
      <c r="D559" s="145" t="s">
        <v>194</v>
      </c>
      <c r="F559" s="172" t="s">
        <v>187</v>
      </c>
      <c r="H559" s="173">
        <v>20.8</v>
      </c>
      <c r="L559" s="31"/>
      <c r="M559" s="148"/>
      <c r="T559" s="55"/>
      <c r="AU559" s="16" t="s">
        <v>85</v>
      </c>
    </row>
    <row r="560" spans="2:47" s="1" customFormat="1">
      <c r="B560" s="31"/>
      <c r="D560" s="145" t="s">
        <v>194</v>
      </c>
      <c r="F560" s="171" t="s">
        <v>237</v>
      </c>
      <c r="L560" s="31"/>
      <c r="M560" s="148"/>
      <c r="T560" s="55"/>
      <c r="AU560" s="16" t="s">
        <v>85</v>
      </c>
    </row>
    <row r="561" spans="2:47" s="1" customFormat="1">
      <c r="B561" s="31"/>
      <c r="D561" s="145" t="s">
        <v>194</v>
      </c>
      <c r="F561" s="172" t="s">
        <v>238</v>
      </c>
      <c r="H561" s="173">
        <v>0</v>
      </c>
      <c r="L561" s="31"/>
      <c r="M561" s="148"/>
      <c r="T561" s="55"/>
      <c r="AU561" s="16" t="s">
        <v>85</v>
      </c>
    </row>
    <row r="562" spans="2:47" s="1" customFormat="1">
      <c r="B562" s="31"/>
      <c r="D562" s="145" t="s">
        <v>194</v>
      </c>
      <c r="F562" s="172" t="s">
        <v>239</v>
      </c>
      <c r="H562" s="173">
        <v>36.799999999999997</v>
      </c>
      <c r="L562" s="31"/>
      <c r="M562" s="148"/>
      <c r="T562" s="55"/>
      <c r="AU562" s="16" t="s">
        <v>85</v>
      </c>
    </row>
    <row r="563" spans="2:47" s="1" customFormat="1">
      <c r="B563" s="31"/>
      <c r="D563" s="145" t="s">
        <v>194</v>
      </c>
      <c r="F563" s="172" t="s">
        <v>240</v>
      </c>
      <c r="H563" s="173">
        <v>0</v>
      </c>
      <c r="L563" s="31"/>
      <c r="M563" s="148"/>
      <c r="T563" s="55"/>
      <c r="AU563" s="16" t="s">
        <v>85</v>
      </c>
    </row>
    <row r="564" spans="2:47" s="1" customFormat="1">
      <c r="B564" s="31"/>
      <c r="D564" s="145" t="s">
        <v>194</v>
      </c>
      <c r="F564" s="172" t="s">
        <v>241</v>
      </c>
      <c r="H564" s="173">
        <v>31.5</v>
      </c>
      <c r="L564" s="31"/>
      <c r="M564" s="148"/>
      <c r="T564" s="55"/>
      <c r="AU564" s="16" t="s">
        <v>85</v>
      </c>
    </row>
    <row r="565" spans="2:47" s="1" customFormat="1">
      <c r="B565" s="31"/>
      <c r="D565" s="145" t="s">
        <v>194</v>
      </c>
      <c r="F565" s="172" t="s">
        <v>187</v>
      </c>
      <c r="H565" s="173">
        <v>68.3</v>
      </c>
      <c r="L565" s="31"/>
      <c r="M565" s="148"/>
      <c r="T565" s="55"/>
      <c r="AU565" s="16" t="s">
        <v>85</v>
      </c>
    </row>
    <row r="566" spans="2:47" s="1" customFormat="1">
      <c r="B566" s="31"/>
      <c r="D566" s="145" t="s">
        <v>194</v>
      </c>
      <c r="F566" s="171" t="s">
        <v>245</v>
      </c>
      <c r="L566" s="31"/>
      <c r="M566" s="148"/>
      <c r="T566" s="55"/>
      <c r="AU566" s="16" t="s">
        <v>85</v>
      </c>
    </row>
    <row r="567" spans="2:47" s="1" customFormat="1">
      <c r="B567" s="31"/>
      <c r="D567" s="145" t="s">
        <v>194</v>
      </c>
      <c r="F567" s="172" t="s">
        <v>246</v>
      </c>
      <c r="H567" s="173">
        <v>0</v>
      </c>
      <c r="L567" s="31"/>
      <c r="M567" s="148"/>
      <c r="T567" s="55"/>
      <c r="AU567" s="16" t="s">
        <v>85</v>
      </c>
    </row>
    <row r="568" spans="2:47" s="1" customFormat="1">
      <c r="B568" s="31"/>
      <c r="D568" s="145" t="s">
        <v>194</v>
      </c>
      <c r="F568" s="172" t="s">
        <v>247</v>
      </c>
      <c r="H568" s="173">
        <v>10.1</v>
      </c>
      <c r="L568" s="31"/>
      <c r="M568" s="148"/>
      <c r="T568" s="55"/>
      <c r="AU568" s="16" t="s">
        <v>85</v>
      </c>
    </row>
    <row r="569" spans="2:47" s="1" customFormat="1">
      <c r="B569" s="31"/>
      <c r="D569" s="145" t="s">
        <v>194</v>
      </c>
      <c r="F569" s="172" t="s">
        <v>248</v>
      </c>
      <c r="H569" s="173">
        <v>0</v>
      </c>
      <c r="L569" s="31"/>
      <c r="M569" s="148"/>
      <c r="T569" s="55"/>
      <c r="AU569" s="16" t="s">
        <v>85</v>
      </c>
    </row>
    <row r="570" spans="2:47" s="1" customFormat="1">
      <c r="B570" s="31"/>
      <c r="D570" s="145" t="s">
        <v>194</v>
      </c>
      <c r="F570" s="172" t="s">
        <v>249</v>
      </c>
      <c r="H570" s="173">
        <v>8.1</v>
      </c>
      <c r="L570" s="31"/>
      <c r="M570" s="148"/>
      <c r="T570" s="55"/>
      <c r="AU570" s="16" t="s">
        <v>85</v>
      </c>
    </row>
    <row r="571" spans="2:47" s="1" customFormat="1">
      <c r="B571" s="31"/>
      <c r="D571" s="145" t="s">
        <v>194</v>
      </c>
      <c r="F571" s="172" t="s">
        <v>187</v>
      </c>
      <c r="H571" s="173">
        <v>18.2</v>
      </c>
      <c r="L571" s="31"/>
      <c r="M571" s="148"/>
      <c r="T571" s="55"/>
      <c r="AU571" s="16" t="s">
        <v>85</v>
      </c>
    </row>
    <row r="572" spans="2:47" s="1" customFormat="1">
      <c r="B572" s="31"/>
      <c r="D572" s="145" t="s">
        <v>194</v>
      </c>
      <c r="F572" s="171" t="s">
        <v>250</v>
      </c>
      <c r="L572" s="31"/>
      <c r="M572" s="148"/>
      <c r="T572" s="55"/>
      <c r="AU572" s="16" t="s">
        <v>85</v>
      </c>
    </row>
    <row r="573" spans="2:47" s="1" customFormat="1">
      <c r="B573" s="31"/>
      <c r="D573" s="145" t="s">
        <v>194</v>
      </c>
      <c r="F573" s="172" t="s">
        <v>251</v>
      </c>
      <c r="H573" s="173">
        <v>0</v>
      </c>
      <c r="L573" s="31"/>
      <c r="M573" s="148"/>
      <c r="T573" s="55"/>
      <c r="AU573" s="16" t="s">
        <v>85</v>
      </c>
    </row>
    <row r="574" spans="2:47" s="1" customFormat="1">
      <c r="B574" s="31"/>
      <c r="D574" s="145" t="s">
        <v>194</v>
      </c>
      <c r="F574" s="172" t="s">
        <v>252</v>
      </c>
      <c r="H574" s="173">
        <v>12</v>
      </c>
      <c r="L574" s="31"/>
      <c r="M574" s="148"/>
      <c r="T574" s="55"/>
      <c r="AU574" s="16" t="s">
        <v>85</v>
      </c>
    </row>
    <row r="575" spans="2:47" s="1" customFormat="1">
      <c r="B575" s="31"/>
      <c r="D575" s="145" t="s">
        <v>194</v>
      </c>
      <c r="F575" s="172" t="s">
        <v>253</v>
      </c>
      <c r="H575" s="173">
        <v>0</v>
      </c>
      <c r="L575" s="31"/>
      <c r="M575" s="148"/>
      <c r="T575" s="55"/>
      <c r="AU575" s="16" t="s">
        <v>85</v>
      </c>
    </row>
    <row r="576" spans="2:47" s="1" customFormat="1">
      <c r="B576" s="31"/>
      <c r="D576" s="145" t="s">
        <v>194</v>
      </c>
      <c r="F576" s="172" t="s">
        <v>254</v>
      </c>
      <c r="H576" s="173">
        <v>13.6</v>
      </c>
      <c r="L576" s="31"/>
      <c r="M576" s="148"/>
      <c r="T576" s="55"/>
      <c r="AU576" s="16" t="s">
        <v>85</v>
      </c>
    </row>
    <row r="577" spans="2:65" s="1" customFormat="1">
      <c r="B577" s="31"/>
      <c r="D577" s="145" t="s">
        <v>194</v>
      </c>
      <c r="F577" s="172" t="s">
        <v>187</v>
      </c>
      <c r="H577" s="173">
        <v>25.6</v>
      </c>
      <c r="L577" s="31"/>
      <c r="M577" s="148"/>
      <c r="T577" s="55"/>
      <c r="AU577" s="16" t="s">
        <v>85</v>
      </c>
    </row>
    <row r="578" spans="2:65" s="1" customFormat="1" ht="33" customHeight="1">
      <c r="B578" s="31"/>
      <c r="C578" s="132" t="s">
        <v>426</v>
      </c>
      <c r="D578" s="132" t="s">
        <v>166</v>
      </c>
      <c r="E578" s="133" t="s">
        <v>427</v>
      </c>
      <c r="F578" s="134" t="s">
        <v>428</v>
      </c>
      <c r="G578" s="135" t="s">
        <v>190</v>
      </c>
      <c r="H578" s="136">
        <v>14.887</v>
      </c>
      <c r="I578" s="137"/>
      <c r="J578" s="138">
        <f>ROUND(I578*H578,2)</f>
        <v>0</v>
      </c>
      <c r="K578" s="134" t="s">
        <v>170</v>
      </c>
      <c r="L578" s="31"/>
      <c r="M578" s="139" t="s">
        <v>1</v>
      </c>
      <c r="N578" s="140" t="s">
        <v>40</v>
      </c>
      <c r="P578" s="141">
        <f>O578*H578</f>
        <v>0</v>
      </c>
      <c r="Q578" s="141">
        <v>0</v>
      </c>
      <c r="R578" s="141">
        <f>Q578*H578</f>
        <v>0</v>
      </c>
      <c r="S578" s="141">
        <v>4.3999999999999997E-2</v>
      </c>
      <c r="T578" s="142">
        <f>S578*H578</f>
        <v>0.65502799999999994</v>
      </c>
      <c r="AR578" s="143" t="s">
        <v>171</v>
      </c>
      <c r="AT578" s="143" t="s">
        <v>166</v>
      </c>
      <c r="AU578" s="143" t="s">
        <v>85</v>
      </c>
      <c r="AY578" s="16" t="s">
        <v>164</v>
      </c>
      <c r="BE578" s="144">
        <f>IF(N578="základní",J578,0)</f>
        <v>0</v>
      </c>
      <c r="BF578" s="144">
        <f>IF(N578="snížená",J578,0)</f>
        <v>0</v>
      </c>
      <c r="BG578" s="144">
        <f>IF(N578="zákl. přenesená",J578,0)</f>
        <v>0</v>
      </c>
      <c r="BH578" s="144">
        <f>IF(N578="sníž. přenesená",J578,0)</f>
        <v>0</v>
      </c>
      <c r="BI578" s="144">
        <f>IF(N578="nulová",J578,0)</f>
        <v>0</v>
      </c>
      <c r="BJ578" s="16" t="s">
        <v>83</v>
      </c>
      <c r="BK578" s="144">
        <f>ROUND(I578*H578,2)</f>
        <v>0</v>
      </c>
      <c r="BL578" s="16" t="s">
        <v>171</v>
      </c>
      <c r="BM578" s="143" t="s">
        <v>429</v>
      </c>
    </row>
    <row r="579" spans="2:65" s="1" customFormat="1" ht="19.5">
      <c r="B579" s="31"/>
      <c r="D579" s="145" t="s">
        <v>173</v>
      </c>
      <c r="F579" s="146" t="s">
        <v>430</v>
      </c>
      <c r="I579" s="147"/>
      <c r="L579" s="31"/>
      <c r="M579" s="148"/>
      <c r="T579" s="55"/>
      <c r="AT579" s="16" t="s">
        <v>173</v>
      </c>
      <c r="AU579" s="16" t="s">
        <v>85</v>
      </c>
    </row>
    <row r="580" spans="2:65" s="1" customFormat="1">
      <c r="B580" s="31"/>
      <c r="D580" s="149" t="s">
        <v>175</v>
      </c>
      <c r="F580" s="150" t="s">
        <v>431</v>
      </c>
      <c r="I580" s="147"/>
      <c r="L580" s="31"/>
      <c r="M580" s="148"/>
      <c r="T580" s="55"/>
      <c r="AT580" s="16" t="s">
        <v>175</v>
      </c>
      <c r="AU580" s="16" t="s">
        <v>85</v>
      </c>
    </row>
    <row r="581" spans="2:65" s="1" customFormat="1" ht="16.5" customHeight="1">
      <c r="B581" s="31"/>
      <c r="C581" s="132" t="s">
        <v>432</v>
      </c>
      <c r="D581" s="132" t="s">
        <v>166</v>
      </c>
      <c r="E581" s="133" t="s">
        <v>433</v>
      </c>
      <c r="F581" s="134" t="s">
        <v>434</v>
      </c>
      <c r="G581" s="135" t="s">
        <v>190</v>
      </c>
      <c r="H581" s="136">
        <v>43.77</v>
      </c>
      <c r="I581" s="137"/>
      <c r="J581" s="138">
        <f>ROUND(I581*H581,2)</f>
        <v>0</v>
      </c>
      <c r="K581" s="134" t="s">
        <v>170</v>
      </c>
      <c r="L581" s="31"/>
      <c r="M581" s="139" t="s">
        <v>1</v>
      </c>
      <c r="N581" s="140" t="s">
        <v>40</v>
      </c>
      <c r="P581" s="141">
        <f>O581*H581</f>
        <v>0</v>
      </c>
      <c r="Q581" s="141">
        <v>0</v>
      </c>
      <c r="R581" s="141">
        <f>Q581*H581</f>
        <v>0</v>
      </c>
      <c r="S581" s="141">
        <v>2.4</v>
      </c>
      <c r="T581" s="142">
        <f>S581*H581</f>
        <v>105.048</v>
      </c>
      <c r="AR581" s="143" t="s">
        <v>171</v>
      </c>
      <c r="AT581" s="143" t="s">
        <v>166</v>
      </c>
      <c r="AU581" s="143" t="s">
        <v>85</v>
      </c>
      <c r="AY581" s="16" t="s">
        <v>164</v>
      </c>
      <c r="BE581" s="144">
        <f>IF(N581="základní",J581,0)</f>
        <v>0</v>
      </c>
      <c r="BF581" s="144">
        <f>IF(N581="snížená",J581,0)</f>
        <v>0</v>
      </c>
      <c r="BG581" s="144">
        <f>IF(N581="zákl. přenesená",J581,0)</f>
        <v>0</v>
      </c>
      <c r="BH581" s="144">
        <f>IF(N581="sníž. přenesená",J581,0)</f>
        <v>0</v>
      </c>
      <c r="BI581" s="144">
        <f>IF(N581="nulová",J581,0)</f>
        <v>0</v>
      </c>
      <c r="BJ581" s="16" t="s">
        <v>83</v>
      </c>
      <c r="BK581" s="144">
        <f>ROUND(I581*H581,2)</f>
        <v>0</v>
      </c>
      <c r="BL581" s="16" t="s">
        <v>171</v>
      </c>
      <c r="BM581" s="143" t="s">
        <v>435</v>
      </c>
    </row>
    <row r="582" spans="2:65" s="1" customFormat="1">
      <c r="B582" s="31"/>
      <c r="D582" s="145" t="s">
        <v>173</v>
      </c>
      <c r="F582" s="146" t="s">
        <v>436</v>
      </c>
      <c r="I582" s="147"/>
      <c r="L582" s="31"/>
      <c r="M582" s="148"/>
      <c r="T582" s="55"/>
      <c r="AT582" s="16" t="s">
        <v>173</v>
      </c>
      <c r="AU582" s="16" t="s">
        <v>85</v>
      </c>
    </row>
    <row r="583" spans="2:65" s="1" customFormat="1">
      <c r="B583" s="31"/>
      <c r="D583" s="149" t="s">
        <v>175</v>
      </c>
      <c r="F583" s="150" t="s">
        <v>437</v>
      </c>
      <c r="I583" s="147"/>
      <c r="L583" s="31"/>
      <c r="M583" s="148"/>
      <c r="T583" s="55"/>
      <c r="AT583" s="16" t="s">
        <v>175</v>
      </c>
      <c r="AU583" s="16" t="s">
        <v>85</v>
      </c>
    </row>
    <row r="584" spans="2:65" s="12" customFormat="1">
      <c r="B584" s="151"/>
      <c r="D584" s="145" t="s">
        <v>183</v>
      </c>
      <c r="E584" s="152" t="s">
        <v>1</v>
      </c>
      <c r="F584" s="153" t="s">
        <v>438</v>
      </c>
      <c r="H584" s="152" t="s">
        <v>1</v>
      </c>
      <c r="I584" s="154"/>
      <c r="L584" s="151"/>
      <c r="M584" s="155"/>
      <c r="T584" s="156"/>
      <c r="AT584" s="152" t="s">
        <v>183</v>
      </c>
      <c r="AU584" s="152" t="s">
        <v>85</v>
      </c>
      <c r="AV584" s="12" t="s">
        <v>83</v>
      </c>
      <c r="AW584" s="12" t="s">
        <v>32</v>
      </c>
      <c r="AX584" s="12" t="s">
        <v>75</v>
      </c>
      <c r="AY584" s="152" t="s">
        <v>164</v>
      </c>
    </row>
    <row r="585" spans="2:65" s="12" customFormat="1">
      <c r="B585" s="151"/>
      <c r="D585" s="145" t="s">
        <v>183</v>
      </c>
      <c r="E585" s="152" t="s">
        <v>1</v>
      </c>
      <c r="F585" s="153" t="s">
        <v>439</v>
      </c>
      <c r="H585" s="152" t="s">
        <v>1</v>
      </c>
      <c r="I585" s="154"/>
      <c r="L585" s="151"/>
      <c r="M585" s="155"/>
      <c r="T585" s="156"/>
      <c r="AT585" s="152" t="s">
        <v>183</v>
      </c>
      <c r="AU585" s="152" t="s">
        <v>85</v>
      </c>
      <c r="AV585" s="12" t="s">
        <v>83</v>
      </c>
      <c r="AW585" s="12" t="s">
        <v>32</v>
      </c>
      <c r="AX585" s="12" t="s">
        <v>75</v>
      </c>
      <c r="AY585" s="152" t="s">
        <v>164</v>
      </c>
    </row>
    <row r="586" spans="2:65" s="13" customFormat="1">
      <c r="B586" s="157"/>
      <c r="D586" s="145" t="s">
        <v>183</v>
      </c>
      <c r="E586" s="158" t="s">
        <v>1</v>
      </c>
      <c r="F586" s="159" t="s">
        <v>440</v>
      </c>
      <c r="H586" s="160">
        <v>33.200000000000003</v>
      </c>
      <c r="I586" s="161"/>
      <c r="L586" s="157"/>
      <c r="M586" s="162"/>
      <c r="T586" s="163"/>
      <c r="AT586" s="158" t="s">
        <v>183</v>
      </c>
      <c r="AU586" s="158" t="s">
        <v>85</v>
      </c>
      <c r="AV586" s="13" t="s">
        <v>85</v>
      </c>
      <c r="AW586" s="13" t="s">
        <v>32</v>
      </c>
      <c r="AX586" s="13" t="s">
        <v>75</v>
      </c>
      <c r="AY586" s="158" t="s">
        <v>164</v>
      </c>
    </row>
    <row r="587" spans="2:65" s="12" customFormat="1">
      <c r="B587" s="151"/>
      <c r="D587" s="145" t="s">
        <v>183</v>
      </c>
      <c r="E587" s="152" t="s">
        <v>1</v>
      </c>
      <c r="F587" s="153" t="s">
        <v>441</v>
      </c>
      <c r="H587" s="152" t="s">
        <v>1</v>
      </c>
      <c r="I587" s="154"/>
      <c r="L587" s="151"/>
      <c r="M587" s="155"/>
      <c r="T587" s="156"/>
      <c r="AT587" s="152" t="s">
        <v>183</v>
      </c>
      <c r="AU587" s="152" t="s">
        <v>85</v>
      </c>
      <c r="AV587" s="12" t="s">
        <v>83</v>
      </c>
      <c r="AW587" s="12" t="s">
        <v>32</v>
      </c>
      <c r="AX587" s="12" t="s">
        <v>75</v>
      </c>
      <c r="AY587" s="152" t="s">
        <v>164</v>
      </c>
    </row>
    <row r="588" spans="2:65" s="13" customFormat="1">
      <c r="B588" s="157"/>
      <c r="D588" s="145" t="s">
        <v>183</v>
      </c>
      <c r="E588" s="158" t="s">
        <v>1</v>
      </c>
      <c r="F588" s="159" t="s">
        <v>442</v>
      </c>
      <c r="H588" s="160">
        <v>4.28</v>
      </c>
      <c r="I588" s="161"/>
      <c r="L588" s="157"/>
      <c r="M588" s="162"/>
      <c r="T588" s="163"/>
      <c r="AT588" s="158" t="s">
        <v>183</v>
      </c>
      <c r="AU588" s="158" t="s">
        <v>85</v>
      </c>
      <c r="AV588" s="13" t="s">
        <v>85</v>
      </c>
      <c r="AW588" s="13" t="s">
        <v>32</v>
      </c>
      <c r="AX588" s="13" t="s">
        <v>75</v>
      </c>
      <c r="AY588" s="158" t="s">
        <v>164</v>
      </c>
    </row>
    <row r="589" spans="2:65" s="13" customFormat="1">
      <c r="B589" s="157"/>
      <c r="D589" s="145" t="s">
        <v>183</v>
      </c>
      <c r="E589" s="158" t="s">
        <v>1</v>
      </c>
      <c r="F589" s="159" t="s">
        <v>443</v>
      </c>
      <c r="H589" s="160">
        <v>0.57399999999999995</v>
      </c>
      <c r="I589" s="161"/>
      <c r="L589" s="157"/>
      <c r="M589" s="162"/>
      <c r="T589" s="163"/>
      <c r="AT589" s="158" t="s">
        <v>183</v>
      </c>
      <c r="AU589" s="158" t="s">
        <v>85</v>
      </c>
      <c r="AV589" s="13" t="s">
        <v>85</v>
      </c>
      <c r="AW589" s="13" t="s">
        <v>32</v>
      </c>
      <c r="AX589" s="13" t="s">
        <v>75</v>
      </c>
      <c r="AY589" s="158" t="s">
        <v>164</v>
      </c>
    </row>
    <row r="590" spans="2:65" s="12" customFormat="1">
      <c r="B590" s="151"/>
      <c r="D590" s="145" t="s">
        <v>183</v>
      </c>
      <c r="E590" s="152" t="s">
        <v>1</v>
      </c>
      <c r="F590" s="153" t="s">
        <v>444</v>
      </c>
      <c r="H590" s="152" t="s">
        <v>1</v>
      </c>
      <c r="I590" s="154"/>
      <c r="L590" s="151"/>
      <c r="M590" s="155"/>
      <c r="T590" s="156"/>
      <c r="AT590" s="152" t="s">
        <v>183</v>
      </c>
      <c r="AU590" s="152" t="s">
        <v>85</v>
      </c>
      <c r="AV590" s="12" t="s">
        <v>83</v>
      </c>
      <c r="AW590" s="12" t="s">
        <v>32</v>
      </c>
      <c r="AX590" s="12" t="s">
        <v>75</v>
      </c>
      <c r="AY590" s="152" t="s">
        <v>164</v>
      </c>
    </row>
    <row r="591" spans="2:65" s="13" customFormat="1">
      <c r="B591" s="157"/>
      <c r="D591" s="145" t="s">
        <v>183</v>
      </c>
      <c r="E591" s="158" t="s">
        <v>1</v>
      </c>
      <c r="F591" s="159" t="s">
        <v>445</v>
      </c>
      <c r="H591" s="160">
        <v>2.48</v>
      </c>
      <c r="I591" s="161"/>
      <c r="L591" s="157"/>
      <c r="M591" s="162"/>
      <c r="T591" s="163"/>
      <c r="AT591" s="158" t="s">
        <v>183</v>
      </c>
      <c r="AU591" s="158" t="s">
        <v>85</v>
      </c>
      <c r="AV591" s="13" t="s">
        <v>85</v>
      </c>
      <c r="AW591" s="13" t="s">
        <v>32</v>
      </c>
      <c r="AX591" s="13" t="s">
        <v>75</v>
      </c>
      <c r="AY591" s="158" t="s">
        <v>164</v>
      </c>
    </row>
    <row r="592" spans="2:65" s="13" customFormat="1">
      <c r="B592" s="157"/>
      <c r="D592" s="145" t="s">
        <v>183</v>
      </c>
      <c r="E592" s="158" t="s">
        <v>1</v>
      </c>
      <c r="F592" s="159" t="s">
        <v>446</v>
      </c>
      <c r="H592" s="160">
        <v>0.246</v>
      </c>
      <c r="I592" s="161"/>
      <c r="L592" s="157"/>
      <c r="M592" s="162"/>
      <c r="T592" s="163"/>
      <c r="AT592" s="158" t="s">
        <v>183</v>
      </c>
      <c r="AU592" s="158" t="s">
        <v>85</v>
      </c>
      <c r="AV592" s="13" t="s">
        <v>85</v>
      </c>
      <c r="AW592" s="13" t="s">
        <v>32</v>
      </c>
      <c r="AX592" s="13" t="s">
        <v>75</v>
      </c>
      <c r="AY592" s="158" t="s">
        <v>164</v>
      </c>
    </row>
    <row r="593" spans="2:65" s="12" customFormat="1">
      <c r="B593" s="151"/>
      <c r="D593" s="145" t="s">
        <v>183</v>
      </c>
      <c r="E593" s="152" t="s">
        <v>1</v>
      </c>
      <c r="F593" s="153" t="s">
        <v>447</v>
      </c>
      <c r="H593" s="152" t="s">
        <v>1</v>
      </c>
      <c r="I593" s="154"/>
      <c r="L593" s="151"/>
      <c r="M593" s="155"/>
      <c r="T593" s="156"/>
      <c r="AT593" s="152" t="s">
        <v>183</v>
      </c>
      <c r="AU593" s="152" t="s">
        <v>85</v>
      </c>
      <c r="AV593" s="12" t="s">
        <v>83</v>
      </c>
      <c r="AW593" s="12" t="s">
        <v>32</v>
      </c>
      <c r="AX593" s="12" t="s">
        <v>75</v>
      </c>
      <c r="AY593" s="152" t="s">
        <v>164</v>
      </c>
    </row>
    <row r="594" spans="2:65" s="13" customFormat="1">
      <c r="B594" s="157"/>
      <c r="D594" s="145" t="s">
        <v>183</v>
      </c>
      <c r="E594" s="158" t="s">
        <v>1</v>
      </c>
      <c r="F594" s="159" t="s">
        <v>448</v>
      </c>
      <c r="H594" s="160">
        <v>2.5579999999999998</v>
      </c>
      <c r="I594" s="161"/>
      <c r="L594" s="157"/>
      <c r="M594" s="162"/>
      <c r="T594" s="163"/>
      <c r="AT594" s="158" t="s">
        <v>183</v>
      </c>
      <c r="AU594" s="158" t="s">
        <v>85</v>
      </c>
      <c r="AV594" s="13" t="s">
        <v>85</v>
      </c>
      <c r="AW594" s="13" t="s">
        <v>32</v>
      </c>
      <c r="AX594" s="13" t="s">
        <v>75</v>
      </c>
      <c r="AY594" s="158" t="s">
        <v>164</v>
      </c>
    </row>
    <row r="595" spans="2:65" s="13" customFormat="1">
      <c r="B595" s="157"/>
      <c r="D595" s="145" t="s">
        <v>183</v>
      </c>
      <c r="E595" s="158" t="s">
        <v>1</v>
      </c>
      <c r="F595" s="159" t="s">
        <v>449</v>
      </c>
      <c r="H595" s="160">
        <v>0.432</v>
      </c>
      <c r="I595" s="161"/>
      <c r="L595" s="157"/>
      <c r="M595" s="162"/>
      <c r="T595" s="163"/>
      <c r="AT595" s="158" t="s">
        <v>183</v>
      </c>
      <c r="AU595" s="158" t="s">
        <v>85</v>
      </c>
      <c r="AV595" s="13" t="s">
        <v>85</v>
      </c>
      <c r="AW595" s="13" t="s">
        <v>32</v>
      </c>
      <c r="AX595" s="13" t="s">
        <v>75</v>
      </c>
      <c r="AY595" s="158" t="s">
        <v>164</v>
      </c>
    </row>
    <row r="596" spans="2:65" s="14" customFormat="1">
      <c r="B596" s="164"/>
      <c r="D596" s="145" t="s">
        <v>183</v>
      </c>
      <c r="E596" s="165" t="s">
        <v>1</v>
      </c>
      <c r="F596" s="166" t="s">
        <v>187</v>
      </c>
      <c r="H596" s="167">
        <v>43.77</v>
      </c>
      <c r="I596" s="168"/>
      <c r="L596" s="164"/>
      <c r="M596" s="169"/>
      <c r="T596" s="170"/>
      <c r="AT596" s="165" t="s">
        <v>183</v>
      </c>
      <c r="AU596" s="165" t="s">
        <v>85</v>
      </c>
      <c r="AV596" s="14" t="s">
        <v>171</v>
      </c>
      <c r="AW596" s="14" t="s">
        <v>32</v>
      </c>
      <c r="AX596" s="14" t="s">
        <v>83</v>
      </c>
      <c r="AY596" s="165" t="s">
        <v>164</v>
      </c>
    </row>
    <row r="597" spans="2:65" s="1" customFormat="1" ht="16.5" customHeight="1">
      <c r="B597" s="31"/>
      <c r="C597" s="132" t="s">
        <v>450</v>
      </c>
      <c r="D597" s="132" t="s">
        <v>166</v>
      </c>
      <c r="E597" s="133" t="s">
        <v>451</v>
      </c>
      <c r="F597" s="134" t="s">
        <v>452</v>
      </c>
      <c r="G597" s="135" t="s">
        <v>190</v>
      </c>
      <c r="H597" s="136">
        <v>15.614000000000001</v>
      </c>
      <c r="I597" s="137"/>
      <c r="J597" s="138">
        <f>ROUND(I597*H597,2)</f>
        <v>0</v>
      </c>
      <c r="K597" s="134" t="s">
        <v>170</v>
      </c>
      <c r="L597" s="31"/>
      <c r="M597" s="139" t="s">
        <v>1</v>
      </c>
      <c r="N597" s="140" t="s">
        <v>40</v>
      </c>
      <c r="P597" s="141">
        <f>O597*H597</f>
        <v>0</v>
      </c>
      <c r="Q597" s="141">
        <v>0</v>
      </c>
      <c r="R597" s="141">
        <f>Q597*H597</f>
        <v>0</v>
      </c>
      <c r="S597" s="141">
        <v>2</v>
      </c>
      <c r="T597" s="142">
        <f>S597*H597</f>
        <v>31.228000000000002</v>
      </c>
      <c r="AR597" s="143" t="s">
        <v>171</v>
      </c>
      <c r="AT597" s="143" t="s">
        <v>166</v>
      </c>
      <c r="AU597" s="143" t="s">
        <v>85</v>
      </c>
      <c r="AY597" s="16" t="s">
        <v>164</v>
      </c>
      <c r="BE597" s="144">
        <f>IF(N597="základní",J597,0)</f>
        <v>0</v>
      </c>
      <c r="BF597" s="144">
        <f>IF(N597="snížená",J597,0)</f>
        <v>0</v>
      </c>
      <c r="BG597" s="144">
        <f>IF(N597="zákl. přenesená",J597,0)</f>
        <v>0</v>
      </c>
      <c r="BH597" s="144">
        <f>IF(N597="sníž. přenesená",J597,0)</f>
        <v>0</v>
      </c>
      <c r="BI597" s="144">
        <f>IF(N597="nulová",J597,0)</f>
        <v>0</v>
      </c>
      <c r="BJ597" s="16" t="s">
        <v>83</v>
      </c>
      <c r="BK597" s="144">
        <f>ROUND(I597*H597,2)</f>
        <v>0</v>
      </c>
      <c r="BL597" s="16" t="s">
        <v>171</v>
      </c>
      <c r="BM597" s="143" t="s">
        <v>453</v>
      </c>
    </row>
    <row r="598" spans="2:65" s="1" customFormat="1">
      <c r="B598" s="31"/>
      <c r="D598" s="145" t="s">
        <v>173</v>
      </c>
      <c r="F598" s="146" t="s">
        <v>452</v>
      </c>
      <c r="I598" s="147"/>
      <c r="L598" s="31"/>
      <c r="M598" s="148"/>
      <c r="T598" s="55"/>
      <c r="AT598" s="16" t="s">
        <v>173</v>
      </c>
      <c r="AU598" s="16" t="s">
        <v>85</v>
      </c>
    </row>
    <row r="599" spans="2:65" s="1" customFormat="1">
      <c r="B599" s="31"/>
      <c r="D599" s="149" t="s">
        <v>175</v>
      </c>
      <c r="F599" s="150" t="s">
        <v>454</v>
      </c>
      <c r="I599" s="147"/>
      <c r="L599" s="31"/>
      <c r="M599" s="148"/>
      <c r="T599" s="55"/>
      <c r="AT599" s="16" t="s">
        <v>175</v>
      </c>
      <c r="AU599" s="16" t="s">
        <v>85</v>
      </c>
    </row>
    <row r="600" spans="2:65" s="12" customFormat="1">
      <c r="B600" s="151"/>
      <c r="D600" s="145" t="s">
        <v>183</v>
      </c>
      <c r="E600" s="152" t="s">
        <v>1</v>
      </c>
      <c r="F600" s="153" t="s">
        <v>455</v>
      </c>
      <c r="H600" s="152" t="s">
        <v>1</v>
      </c>
      <c r="I600" s="154"/>
      <c r="L600" s="151"/>
      <c r="M600" s="155"/>
      <c r="T600" s="156"/>
      <c r="AT600" s="152" t="s">
        <v>183</v>
      </c>
      <c r="AU600" s="152" t="s">
        <v>85</v>
      </c>
      <c r="AV600" s="12" t="s">
        <v>83</v>
      </c>
      <c r="AW600" s="12" t="s">
        <v>32</v>
      </c>
      <c r="AX600" s="12" t="s">
        <v>75</v>
      </c>
      <c r="AY600" s="152" t="s">
        <v>164</v>
      </c>
    </row>
    <row r="601" spans="2:65" s="13" customFormat="1">
      <c r="B601" s="157"/>
      <c r="D601" s="145" t="s">
        <v>183</v>
      </c>
      <c r="E601" s="158" t="s">
        <v>1</v>
      </c>
      <c r="F601" s="159" t="s">
        <v>456</v>
      </c>
      <c r="H601" s="160">
        <v>4.5759999999999996</v>
      </c>
      <c r="I601" s="161"/>
      <c r="L601" s="157"/>
      <c r="M601" s="162"/>
      <c r="T601" s="163"/>
      <c r="AT601" s="158" t="s">
        <v>183</v>
      </c>
      <c r="AU601" s="158" t="s">
        <v>85</v>
      </c>
      <c r="AV601" s="13" t="s">
        <v>85</v>
      </c>
      <c r="AW601" s="13" t="s">
        <v>32</v>
      </c>
      <c r="AX601" s="13" t="s">
        <v>75</v>
      </c>
      <c r="AY601" s="158" t="s">
        <v>164</v>
      </c>
    </row>
    <row r="602" spans="2:65" s="13" customFormat="1">
      <c r="B602" s="157"/>
      <c r="D602" s="145" t="s">
        <v>183</v>
      </c>
      <c r="E602" s="158" t="s">
        <v>1</v>
      </c>
      <c r="F602" s="159" t="s">
        <v>457</v>
      </c>
      <c r="H602" s="160">
        <v>5.6470000000000002</v>
      </c>
      <c r="I602" s="161"/>
      <c r="L602" s="157"/>
      <c r="M602" s="162"/>
      <c r="T602" s="163"/>
      <c r="AT602" s="158" t="s">
        <v>183</v>
      </c>
      <c r="AU602" s="158" t="s">
        <v>85</v>
      </c>
      <c r="AV602" s="13" t="s">
        <v>85</v>
      </c>
      <c r="AW602" s="13" t="s">
        <v>32</v>
      </c>
      <c r="AX602" s="13" t="s">
        <v>75</v>
      </c>
      <c r="AY602" s="158" t="s">
        <v>164</v>
      </c>
    </row>
    <row r="603" spans="2:65" s="12" customFormat="1">
      <c r="B603" s="151"/>
      <c r="D603" s="145" t="s">
        <v>183</v>
      </c>
      <c r="E603" s="152" t="s">
        <v>1</v>
      </c>
      <c r="F603" s="153" t="s">
        <v>458</v>
      </c>
      <c r="H603" s="152" t="s">
        <v>1</v>
      </c>
      <c r="I603" s="154"/>
      <c r="L603" s="151"/>
      <c r="M603" s="155"/>
      <c r="T603" s="156"/>
      <c r="AT603" s="152" t="s">
        <v>183</v>
      </c>
      <c r="AU603" s="152" t="s">
        <v>85</v>
      </c>
      <c r="AV603" s="12" t="s">
        <v>83</v>
      </c>
      <c r="AW603" s="12" t="s">
        <v>32</v>
      </c>
      <c r="AX603" s="12" t="s">
        <v>75</v>
      </c>
      <c r="AY603" s="152" t="s">
        <v>164</v>
      </c>
    </row>
    <row r="604" spans="2:65" s="13" customFormat="1">
      <c r="B604" s="157"/>
      <c r="D604" s="145" t="s">
        <v>183</v>
      </c>
      <c r="E604" s="158" t="s">
        <v>1</v>
      </c>
      <c r="F604" s="159" t="s">
        <v>459</v>
      </c>
      <c r="H604" s="160">
        <v>5.391</v>
      </c>
      <c r="I604" s="161"/>
      <c r="L604" s="157"/>
      <c r="M604" s="162"/>
      <c r="T604" s="163"/>
      <c r="AT604" s="158" t="s">
        <v>183</v>
      </c>
      <c r="AU604" s="158" t="s">
        <v>85</v>
      </c>
      <c r="AV604" s="13" t="s">
        <v>85</v>
      </c>
      <c r="AW604" s="13" t="s">
        <v>32</v>
      </c>
      <c r="AX604" s="13" t="s">
        <v>75</v>
      </c>
      <c r="AY604" s="158" t="s">
        <v>164</v>
      </c>
    </row>
    <row r="605" spans="2:65" s="14" customFormat="1">
      <c r="B605" s="164"/>
      <c r="D605" s="145" t="s">
        <v>183</v>
      </c>
      <c r="E605" s="165" t="s">
        <v>1</v>
      </c>
      <c r="F605" s="166" t="s">
        <v>187</v>
      </c>
      <c r="H605" s="167">
        <v>15.614000000000001</v>
      </c>
      <c r="I605" s="168"/>
      <c r="L605" s="164"/>
      <c r="M605" s="169"/>
      <c r="T605" s="170"/>
      <c r="AT605" s="165" t="s">
        <v>183</v>
      </c>
      <c r="AU605" s="165" t="s">
        <v>85</v>
      </c>
      <c r="AV605" s="14" t="s">
        <v>171</v>
      </c>
      <c r="AW605" s="14" t="s">
        <v>32</v>
      </c>
      <c r="AX605" s="14" t="s">
        <v>83</v>
      </c>
      <c r="AY605" s="165" t="s">
        <v>164</v>
      </c>
    </row>
    <row r="606" spans="2:65" s="1" customFormat="1" ht="21.75" customHeight="1">
      <c r="B606" s="31"/>
      <c r="C606" s="132" t="s">
        <v>460</v>
      </c>
      <c r="D606" s="132" t="s">
        <v>166</v>
      </c>
      <c r="E606" s="133" t="s">
        <v>461</v>
      </c>
      <c r="F606" s="134" t="s">
        <v>462</v>
      </c>
      <c r="G606" s="135" t="s">
        <v>311</v>
      </c>
      <c r="H606" s="136">
        <v>67.39</v>
      </c>
      <c r="I606" s="137"/>
      <c r="J606" s="138">
        <f>ROUND(I606*H606,2)</f>
        <v>0</v>
      </c>
      <c r="K606" s="134" t="s">
        <v>1</v>
      </c>
      <c r="L606" s="31"/>
      <c r="M606" s="139" t="s">
        <v>1</v>
      </c>
      <c r="N606" s="140" t="s">
        <v>40</v>
      </c>
      <c r="P606" s="141">
        <f>O606*H606</f>
        <v>0</v>
      </c>
      <c r="Q606" s="141">
        <v>0</v>
      </c>
      <c r="R606" s="141">
        <f>Q606*H606</f>
        <v>0</v>
      </c>
      <c r="S606" s="141">
        <v>6.6000000000000003E-2</v>
      </c>
      <c r="T606" s="142">
        <f>S606*H606</f>
        <v>4.4477400000000005</v>
      </c>
      <c r="AR606" s="143" t="s">
        <v>171</v>
      </c>
      <c r="AT606" s="143" t="s">
        <v>166</v>
      </c>
      <c r="AU606" s="143" t="s">
        <v>85</v>
      </c>
      <c r="AY606" s="16" t="s">
        <v>164</v>
      </c>
      <c r="BE606" s="144">
        <f>IF(N606="základní",J606,0)</f>
        <v>0</v>
      </c>
      <c r="BF606" s="144">
        <f>IF(N606="snížená",J606,0)</f>
        <v>0</v>
      </c>
      <c r="BG606" s="144">
        <f>IF(N606="zákl. přenesená",J606,0)</f>
        <v>0</v>
      </c>
      <c r="BH606" s="144">
        <f>IF(N606="sníž. přenesená",J606,0)</f>
        <v>0</v>
      </c>
      <c r="BI606" s="144">
        <f>IF(N606="nulová",J606,0)</f>
        <v>0</v>
      </c>
      <c r="BJ606" s="16" t="s">
        <v>83</v>
      </c>
      <c r="BK606" s="144">
        <f>ROUND(I606*H606,2)</f>
        <v>0</v>
      </c>
      <c r="BL606" s="16" t="s">
        <v>171</v>
      </c>
      <c r="BM606" s="143" t="s">
        <v>463</v>
      </c>
    </row>
    <row r="607" spans="2:65" s="1" customFormat="1" ht="19.5">
      <c r="B607" s="31"/>
      <c r="D607" s="145" t="s">
        <v>173</v>
      </c>
      <c r="F607" s="146" t="s">
        <v>464</v>
      </c>
      <c r="I607" s="147"/>
      <c r="L607" s="31"/>
      <c r="M607" s="148"/>
      <c r="T607" s="55"/>
      <c r="AT607" s="16" t="s">
        <v>173</v>
      </c>
      <c r="AU607" s="16" t="s">
        <v>85</v>
      </c>
    </row>
    <row r="608" spans="2:65" s="12" customFormat="1">
      <c r="B608" s="151"/>
      <c r="D608" s="145" t="s">
        <v>183</v>
      </c>
      <c r="E608" s="152" t="s">
        <v>1</v>
      </c>
      <c r="F608" s="153" t="s">
        <v>458</v>
      </c>
      <c r="H608" s="152" t="s">
        <v>1</v>
      </c>
      <c r="I608" s="154"/>
      <c r="L608" s="151"/>
      <c r="M608" s="155"/>
      <c r="T608" s="156"/>
      <c r="AT608" s="152" t="s">
        <v>183</v>
      </c>
      <c r="AU608" s="152" t="s">
        <v>85</v>
      </c>
      <c r="AV608" s="12" t="s">
        <v>83</v>
      </c>
      <c r="AW608" s="12" t="s">
        <v>32</v>
      </c>
      <c r="AX608" s="12" t="s">
        <v>75</v>
      </c>
      <c r="AY608" s="152" t="s">
        <v>164</v>
      </c>
    </row>
    <row r="609" spans="2:65" s="13" customFormat="1">
      <c r="B609" s="157"/>
      <c r="D609" s="145" t="s">
        <v>183</v>
      </c>
      <c r="E609" s="158" t="s">
        <v>1</v>
      </c>
      <c r="F609" s="159" t="s">
        <v>465</v>
      </c>
      <c r="H609" s="160">
        <v>67.39</v>
      </c>
      <c r="I609" s="161"/>
      <c r="L609" s="157"/>
      <c r="M609" s="162"/>
      <c r="T609" s="163"/>
      <c r="AT609" s="158" t="s">
        <v>183</v>
      </c>
      <c r="AU609" s="158" t="s">
        <v>85</v>
      </c>
      <c r="AV609" s="13" t="s">
        <v>85</v>
      </c>
      <c r="AW609" s="13" t="s">
        <v>32</v>
      </c>
      <c r="AX609" s="13" t="s">
        <v>83</v>
      </c>
      <c r="AY609" s="158" t="s">
        <v>164</v>
      </c>
    </row>
    <row r="610" spans="2:65" s="1" customFormat="1" ht="33" customHeight="1">
      <c r="B610" s="31"/>
      <c r="C610" s="132" t="s">
        <v>466</v>
      </c>
      <c r="D610" s="132" t="s">
        <v>166</v>
      </c>
      <c r="E610" s="133" t="s">
        <v>467</v>
      </c>
      <c r="F610" s="134" t="s">
        <v>468</v>
      </c>
      <c r="G610" s="135" t="s">
        <v>311</v>
      </c>
      <c r="H610" s="136">
        <v>51</v>
      </c>
      <c r="I610" s="137"/>
      <c r="J610" s="138">
        <f>ROUND(I610*H610,2)</f>
        <v>0</v>
      </c>
      <c r="K610" s="134" t="s">
        <v>170</v>
      </c>
      <c r="L610" s="31"/>
      <c r="M610" s="139" t="s">
        <v>1</v>
      </c>
      <c r="N610" s="140" t="s">
        <v>40</v>
      </c>
      <c r="P610" s="141">
        <f>O610*H610</f>
        <v>0</v>
      </c>
      <c r="Q610" s="141">
        <v>0</v>
      </c>
      <c r="R610" s="141">
        <f>Q610*H610</f>
        <v>0</v>
      </c>
      <c r="S610" s="141">
        <v>0.19</v>
      </c>
      <c r="T610" s="142">
        <f>S610*H610</f>
        <v>9.69</v>
      </c>
      <c r="AR610" s="143" t="s">
        <v>171</v>
      </c>
      <c r="AT610" s="143" t="s">
        <v>166</v>
      </c>
      <c r="AU610" s="143" t="s">
        <v>85</v>
      </c>
      <c r="AY610" s="16" t="s">
        <v>164</v>
      </c>
      <c r="BE610" s="144">
        <f>IF(N610="základní",J610,0)</f>
        <v>0</v>
      </c>
      <c r="BF610" s="144">
        <f>IF(N610="snížená",J610,0)</f>
        <v>0</v>
      </c>
      <c r="BG610" s="144">
        <f>IF(N610="zákl. přenesená",J610,0)</f>
        <v>0</v>
      </c>
      <c r="BH610" s="144">
        <f>IF(N610="sníž. přenesená",J610,0)</f>
        <v>0</v>
      </c>
      <c r="BI610" s="144">
        <f>IF(N610="nulová",J610,0)</f>
        <v>0</v>
      </c>
      <c r="BJ610" s="16" t="s">
        <v>83</v>
      </c>
      <c r="BK610" s="144">
        <f>ROUND(I610*H610,2)</f>
        <v>0</v>
      </c>
      <c r="BL610" s="16" t="s">
        <v>171</v>
      </c>
      <c r="BM610" s="143" t="s">
        <v>469</v>
      </c>
    </row>
    <row r="611" spans="2:65" s="1" customFormat="1" ht="29.25">
      <c r="B611" s="31"/>
      <c r="D611" s="145" t="s">
        <v>173</v>
      </c>
      <c r="F611" s="146" t="s">
        <v>470</v>
      </c>
      <c r="I611" s="147"/>
      <c r="L611" s="31"/>
      <c r="M611" s="148"/>
      <c r="T611" s="55"/>
      <c r="AT611" s="16" t="s">
        <v>173</v>
      </c>
      <c r="AU611" s="16" t="s">
        <v>85</v>
      </c>
    </row>
    <row r="612" spans="2:65" s="1" customFormat="1">
      <c r="B612" s="31"/>
      <c r="D612" s="149" t="s">
        <v>175</v>
      </c>
      <c r="F612" s="150" t="s">
        <v>471</v>
      </c>
      <c r="I612" s="147"/>
      <c r="L612" s="31"/>
      <c r="M612" s="148"/>
      <c r="T612" s="55"/>
      <c r="AT612" s="16" t="s">
        <v>175</v>
      </c>
      <c r="AU612" s="16" t="s">
        <v>85</v>
      </c>
    </row>
    <row r="613" spans="2:65" s="12" customFormat="1">
      <c r="B613" s="151"/>
      <c r="D613" s="145" t="s">
        <v>183</v>
      </c>
      <c r="E613" s="152" t="s">
        <v>1</v>
      </c>
      <c r="F613" s="153" t="s">
        <v>203</v>
      </c>
      <c r="H613" s="152" t="s">
        <v>1</v>
      </c>
      <c r="I613" s="154"/>
      <c r="L613" s="151"/>
      <c r="M613" s="155"/>
      <c r="T613" s="156"/>
      <c r="AT613" s="152" t="s">
        <v>183</v>
      </c>
      <c r="AU613" s="152" t="s">
        <v>85</v>
      </c>
      <c r="AV613" s="12" t="s">
        <v>83</v>
      </c>
      <c r="AW613" s="12" t="s">
        <v>32</v>
      </c>
      <c r="AX613" s="12" t="s">
        <v>75</v>
      </c>
      <c r="AY613" s="152" t="s">
        <v>164</v>
      </c>
    </row>
    <row r="614" spans="2:65" s="13" customFormat="1">
      <c r="B614" s="157"/>
      <c r="D614" s="145" t="s">
        <v>183</v>
      </c>
      <c r="E614" s="158" t="s">
        <v>1</v>
      </c>
      <c r="F614" s="159" t="s">
        <v>472</v>
      </c>
      <c r="H614" s="160">
        <v>51</v>
      </c>
      <c r="I614" s="161"/>
      <c r="L614" s="157"/>
      <c r="M614" s="162"/>
      <c r="T614" s="163"/>
      <c r="AT614" s="158" t="s">
        <v>183</v>
      </c>
      <c r="AU614" s="158" t="s">
        <v>85</v>
      </c>
      <c r="AV614" s="13" t="s">
        <v>85</v>
      </c>
      <c r="AW614" s="13" t="s">
        <v>32</v>
      </c>
      <c r="AX614" s="13" t="s">
        <v>83</v>
      </c>
      <c r="AY614" s="158" t="s">
        <v>164</v>
      </c>
    </row>
    <row r="615" spans="2:65" s="1" customFormat="1" ht="24.2" customHeight="1">
      <c r="B615" s="31"/>
      <c r="C615" s="132" t="s">
        <v>473</v>
      </c>
      <c r="D615" s="132" t="s">
        <v>166</v>
      </c>
      <c r="E615" s="133" t="s">
        <v>474</v>
      </c>
      <c r="F615" s="134" t="s">
        <v>475</v>
      </c>
      <c r="G615" s="135" t="s">
        <v>311</v>
      </c>
      <c r="H615" s="136">
        <v>22.5</v>
      </c>
      <c r="I615" s="137"/>
      <c r="J615" s="138">
        <f>ROUND(I615*H615,2)</f>
        <v>0</v>
      </c>
      <c r="K615" s="134" t="s">
        <v>170</v>
      </c>
      <c r="L615" s="31"/>
      <c r="M615" s="139" t="s">
        <v>1</v>
      </c>
      <c r="N615" s="140" t="s">
        <v>40</v>
      </c>
      <c r="P615" s="141">
        <f>O615*H615</f>
        <v>0</v>
      </c>
      <c r="Q615" s="141">
        <v>0</v>
      </c>
      <c r="R615" s="141">
        <f>Q615*H615</f>
        <v>0</v>
      </c>
      <c r="S615" s="141">
        <v>1.4E-2</v>
      </c>
      <c r="T615" s="142">
        <f>S615*H615</f>
        <v>0.315</v>
      </c>
      <c r="AR615" s="143" t="s">
        <v>171</v>
      </c>
      <c r="AT615" s="143" t="s">
        <v>166</v>
      </c>
      <c r="AU615" s="143" t="s">
        <v>85</v>
      </c>
      <c r="AY615" s="16" t="s">
        <v>164</v>
      </c>
      <c r="BE615" s="144">
        <f>IF(N615="základní",J615,0)</f>
        <v>0</v>
      </c>
      <c r="BF615" s="144">
        <f>IF(N615="snížená",J615,0)</f>
        <v>0</v>
      </c>
      <c r="BG615" s="144">
        <f>IF(N615="zákl. přenesená",J615,0)</f>
        <v>0</v>
      </c>
      <c r="BH615" s="144">
        <f>IF(N615="sníž. přenesená",J615,0)</f>
        <v>0</v>
      </c>
      <c r="BI615" s="144">
        <f>IF(N615="nulová",J615,0)</f>
        <v>0</v>
      </c>
      <c r="BJ615" s="16" t="s">
        <v>83</v>
      </c>
      <c r="BK615" s="144">
        <f>ROUND(I615*H615,2)</f>
        <v>0</v>
      </c>
      <c r="BL615" s="16" t="s">
        <v>171</v>
      </c>
      <c r="BM615" s="143" t="s">
        <v>476</v>
      </c>
    </row>
    <row r="616" spans="2:65" s="1" customFormat="1" ht="29.25">
      <c r="B616" s="31"/>
      <c r="D616" s="145" t="s">
        <v>173</v>
      </c>
      <c r="F616" s="146" t="s">
        <v>477</v>
      </c>
      <c r="I616" s="147"/>
      <c r="L616" s="31"/>
      <c r="M616" s="148"/>
      <c r="T616" s="55"/>
      <c r="AT616" s="16" t="s">
        <v>173</v>
      </c>
      <c r="AU616" s="16" t="s">
        <v>85</v>
      </c>
    </row>
    <row r="617" spans="2:65" s="1" customFormat="1">
      <c r="B617" s="31"/>
      <c r="D617" s="149" t="s">
        <v>175</v>
      </c>
      <c r="F617" s="150" t="s">
        <v>478</v>
      </c>
      <c r="I617" s="147"/>
      <c r="L617" s="31"/>
      <c r="M617" s="148"/>
      <c r="T617" s="55"/>
      <c r="AT617" s="16" t="s">
        <v>175</v>
      </c>
      <c r="AU617" s="16" t="s">
        <v>85</v>
      </c>
    </row>
    <row r="618" spans="2:65" s="13" customFormat="1">
      <c r="B618" s="157"/>
      <c r="D618" s="145" t="s">
        <v>183</v>
      </c>
      <c r="E618" s="158" t="s">
        <v>1</v>
      </c>
      <c r="F618" s="159" t="s">
        <v>109</v>
      </c>
      <c r="H618" s="160">
        <v>22.5</v>
      </c>
      <c r="I618" s="161"/>
      <c r="L618" s="157"/>
      <c r="M618" s="162"/>
      <c r="T618" s="163"/>
      <c r="AT618" s="158" t="s">
        <v>183</v>
      </c>
      <c r="AU618" s="158" t="s">
        <v>85</v>
      </c>
      <c r="AV618" s="13" t="s">
        <v>85</v>
      </c>
      <c r="AW618" s="13" t="s">
        <v>32</v>
      </c>
      <c r="AX618" s="13" t="s">
        <v>83</v>
      </c>
      <c r="AY618" s="158" t="s">
        <v>164</v>
      </c>
    </row>
    <row r="619" spans="2:65" s="1" customFormat="1">
      <c r="B619" s="31"/>
      <c r="D619" s="145" t="s">
        <v>194</v>
      </c>
      <c r="F619" s="171" t="s">
        <v>479</v>
      </c>
      <c r="L619" s="31"/>
      <c r="M619" s="148"/>
      <c r="T619" s="55"/>
      <c r="AU619" s="16" t="s">
        <v>85</v>
      </c>
    </row>
    <row r="620" spans="2:65" s="1" customFormat="1">
      <c r="B620" s="31"/>
      <c r="D620" s="145" t="s">
        <v>194</v>
      </c>
      <c r="F620" s="172" t="s">
        <v>110</v>
      </c>
      <c r="H620" s="173">
        <v>22.5</v>
      </c>
      <c r="L620" s="31"/>
      <c r="M620" s="148"/>
      <c r="T620" s="55"/>
      <c r="AU620" s="16" t="s">
        <v>85</v>
      </c>
    </row>
    <row r="621" spans="2:65" s="1" customFormat="1" ht="24.2" customHeight="1">
      <c r="B621" s="31"/>
      <c r="C621" s="132" t="s">
        <v>480</v>
      </c>
      <c r="D621" s="132" t="s">
        <v>166</v>
      </c>
      <c r="E621" s="133" t="s">
        <v>481</v>
      </c>
      <c r="F621" s="134" t="s">
        <v>482</v>
      </c>
      <c r="G621" s="135" t="s">
        <v>311</v>
      </c>
      <c r="H621" s="136">
        <v>61.56</v>
      </c>
      <c r="I621" s="137"/>
      <c r="J621" s="138">
        <f>ROUND(I621*H621,2)</f>
        <v>0</v>
      </c>
      <c r="K621" s="134" t="s">
        <v>170</v>
      </c>
      <c r="L621" s="31"/>
      <c r="M621" s="139" t="s">
        <v>1</v>
      </c>
      <c r="N621" s="140" t="s">
        <v>40</v>
      </c>
      <c r="P621" s="141">
        <f>O621*H621</f>
        <v>0</v>
      </c>
      <c r="Q621" s="141">
        <v>0</v>
      </c>
      <c r="R621" s="141">
        <f>Q621*H621</f>
        <v>0</v>
      </c>
      <c r="S621" s="141">
        <v>5.2999999999999999E-2</v>
      </c>
      <c r="T621" s="142">
        <f>S621*H621</f>
        <v>3.26268</v>
      </c>
      <c r="AR621" s="143" t="s">
        <v>171</v>
      </c>
      <c r="AT621" s="143" t="s">
        <v>166</v>
      </c>
      <c r="AU621" s="143" t="s">
        <v>85</v>
      </c>
      <c r="AY621" s="16" t="s">
        <v>164</v>
      </c>
      <c r="BE621" s="144">
        <f>IF(N621="základní",J621,0)</f>
        <v>0</v>
      </c>
      <c r="BF621" s="144">
        <f>IF(N621="snížená",J621,0)</f>
        <v>0</v>
      </c>
      <c r="BG621" s="144">
        <f>IF(N621="zákl. přenesená",J621,0)</f>
        <v>0</v>
      </c>
      <c r="BH621" s="144">
        <f>IF(N621="sníž. přenesená",J621,0)</f>
        <v>0</v>
      </c>
      <c r="BI621" s="144">
        <f>IF(N621="nulová",J621,0)</f>
        <v>0</v>
      </c>
      <c r="BJ621" s="16" t="s">
        <v>83</v>
      </c>
      <c r="BK621" s="144">
        <f>ROUND(I621*H621,2)</f>
        <v>0</v>
      </c>
      <c r="BL621" s="16" t="s">
        <v>171</v>
      </c>
      <c r="BM621" s="143" t="s">
        <v>483</v>
      </c>
    </row>
    <row r="622" spans="2:65" s="1" customFormat="1" ht="29.25">
      <c r="B622" s="31"/>
      <c r="D622" s="145" t="s">
        <v>173</v>
      </c>
      <c r="F622" s="146" t="s">
        <v>484</v>
      </c>
      <c r="I622" s="147"/>
      <c r="L622" s="31"/>
      <c r="M622" s="148"/>
      <c r="T622" s="55"/>
      <c r="AT622" s="16" t="s">
        <v>173</v>
      </c>
      <c r="AU622" s="16" t="s">
        <v>85</v>
      </c>
    </row>
    <row r="623" spans="2:65" s="1" customFormat="1">
      <c r="B623" s="31"/>
      <c r="D623" s="149" t="s">
        <v>175</v>
      </c>
      <c r="F623" s="150" t="s">
        <v>485</v>
      </c>
      <c r="I623" s="147"/>
      <c r="L623" s="31"/>
      <c r="M623" s="148"/>
      <c r="T623" s="55"/>
      <c r="AT623" s="16" t="s">
        <v>175</v>
      </c>
      <c r="AU623" s="16" t="s">
        <v>85</v>
      </c>
    </row>
    <row r="624" spans="2:65" s="13" customFormat="1">
      <c r="B624" s="157"/>
      <c r="D624" s="145" t="s">
        <v>183</v>
      </c>
      <c r="E624" s="158" t="s">
        <v>1</v>
      </c>
      <c r="F624" s="159" t="s">
        <v>486</v>
      </c>
      <c r="H624" s="160">
        <v>10.8</v>
      </c>
      <c r="I624" s="161"/>
      <c r="L624" s="157"/>
      <c r="M624" s="162"/>
      <c r="T624" s="163"/>
      <c r="AT624" s="158" t="s">
        <v>183</v>
      </c>
      <c r="AU624" s="158" t="s">
        <v>85</v>
      </c>
      <c r="AV624" s="13" t="s">
        <v>85</v>
      </c>
      <c r="AW624" s="13" t="s">
        <v>32</v>
      </c>
      <c r="AX624" s="13" t="s">
        <v>75</v>
      </c>
      <c r="AY624" s="158" t="s">
        <v>164</v>
      </c>
    </row>
    <row r="625" spans="2:65" s="13" customFormat="1">
      <c r="B625" s="157"/>
      <c r="D625" s="145" t="s">
        <v>183</v>
      </c>
      <c r="E625" s="158" t="s">
        <v>1</v>
      </c>
      <c r="F625" s="159" t="s">
        <v>487</v>
      </c>
      <c r="H625" s="160">
        <v>5.4</v>
      </c>
      <c r="I625" s="161"/>
      <c r="L625" s="157"/>
      <c r="M625" s="162"/>
      <c r="T625" s="163"/>
      <c r="AT625" s="158" t="s">
        <v>183</v>
      </c>
      <c r="AU625" s="158" t="s">
        <v>85</v>
      </c>
      <c r="AV625" s="13" t="s">
        <v>85</v>
      </c>
      <c r="AW625" s="13" t="s">
        <v>32</v>
      </c>
      <c r="AX625" s="13" t="s">
        <v>75</v>
      </c>
      <c r="AY625" s="158" t="s">
        <v>164</v>
      </c>
    </row>
    <row r="626" spans="2:65" s="13" customFormat="1" ht="22.5">
      <c r="B626" s="157"/>
      <c r="D626" s="145" t="s">
        <v>183</v>
      </c>
      <c r="E626" s="158" t="s">
        <v>1</v>
      </c>
      <c r="F626" s="159" t="s">
        <v>488</v>
      </c>
      <c r="H626" s="160">
        <v>45.36</v>
      </c>
      <c r="I626" s="161"/>
      <c r="L626" s="157"/>
      <c r="M626" s="162"/>
      <c r="T626" s="163"/>
      <c r="AT626" s="158" t="s">
        <v>183</v>
      </c>
      <c r="AU626" s="158" t="s">
        <v>85</v>
      </c>
      <c r="AV626" s="13" t="s">
        <v>85</v>
      </c>
      <c r="AW626" s="13" t="s">
        <v>32</v>
      </c>
      <c r="AX626" s="13" t="s">
        <v>75</v>
      </c>
      <c r="AY626" s="158" t="s">
        <v>164</v>
      </c>
    </row>
    <row r="627" spans="2:65" s="14" customFormat="1">
      <c r="B627" s="164"/>
      <c r="D627" s="145" t="s">
        <v>183</v>
      </c>
      <c r="E627" s="165" t="s">
        <v>1</v>
      </c>
      <c r="F627" s="166" t="s">
        <v>187</v>
      </c>
      <c r="H627" s="167">
        <v>61.56</v>
      </c>
      <c r="I627" s="168"/>
      <c r="L627" s="164"/>
      <c r="M627" s="169"/>
      <c r="T627" s="170"/>
      <c r="AT627" s="165" t="s">
        <v>183</v>
      </c>
      <c r="AU627" s="165" t="s">
        <v>85</v>
      </c>
      <c r="AV627" s="14" t="s">
        <v>171</v>
      </c>
      <c r="AW627" s="14" t="s">
        <v>32</v>
      </c>
      <c r="AX627" s="14" t="s">
        <v>83</v>
      </c>
      <c r="AY627" s="165" t="s">
        <v>164</v>
      </c>
    </row>
    <row r="628" spans="2:65" s="1" customFormat="1" ht="24.2" customHeight="1">
      <c r="B628" s="31"/>
      <c r="C628" s="132" t="s">
        <v>489</v>
      </c>
      <c r="D628" s="132" t="s">
        <v>166</v>
      </c>
      <c r="E628" s="133" t="s">
        <v>490</v>
      </c>
      <c r="F628" s="134" t="s">
        <v>491</v>
      </c>
      <c r="G628" s="135" t="s">
        <v>492</v>
      </c>
      <c r="H628" s="136">
        <v>2</v>
      </c>
      <c r="I628" s="137"/>
      <c r="J628" s="138">
        <f>ROUND(I628*H628,2)</f>
        <v>0</v>
      </c>
      <c r="K628" s="134" t="s">
        <v>1</v>
      </c>
      <c r="L628" s="31"/>
      <c r="M628" s="139" t="s">
        <v>1</v>
      </c>
      <c r="N628" s="140" t="s">
        <v>40</v>
      </c>
      <c r="P628" s="141">
        <f>O628*H628</f>
        <v>0</v>
      </c>
      <c r="Q628" s="141">
        <v>0</v>
      </c>
      <c r="R628" s="141">
        <f>Q628*H628</f>
        <v>0</v>
      </c>
      <c r="S628" s="141">
        <v>0</v>
      </c>
      <c r="T628" s="142">
        <f>S628*H628</f>
        <v>0</v>
      </c>
      <c r="AR628" s="143" t="s">
        <v>171</v>
      </c>
      <c r="AT628" s="143" t="s">
        <v>166</v>
      </c>
      <c r="AU628" s="143" t="s">
        <v>85</v>
      </c>
      <c r="AY628" s="16" t="s">
        <v>164</v>
      </c>
      <c r="BE628" s="144">
        <f>IF(N628="základní",J628,0)</f>
        <v>0</v>
      </c>
      <c r="BF628" s="144">
        <f>IF(N628="snížená",J628,0)</f>
        <v>0</v>
      </c>
      <c r="BG628" s="144">
        <f>IF(N628="zákl. přenesená",J628,0)</f>
        <v>0</v>
      </c>
      <c r="BH628" s="144">
        <f>IF(N628="sníž. přenesená",J628,0)</f>
        <v>0</v>
      </c>
      <c r="BI628" s="144">
        <f>IF(N628="nulová",J628,0)</f>
        <v>0</v>
      </c>
      <c r="BJ628" s="16" t="s">
        <v>83</v>
      </c>
      <c r="BK628" s="144">
        <f>ROUND(I628*H628,2)</f>
        <v>0</v>
      </c>
      <c r="BL628" s="16" t="s">
        <v>171</v>
      </c>
      <c r="BM628" s="143" t="s">
        <v>493</v>
      </c>
    </row>
    <row r="629" spans="2:65" s="1" customFormat="1" ht="19.5">
      <c r="B629" s="31"/>
      <c r="D629" s="145" t="s">
        <v>173</v>
      </c>
      <c r="F629" s="146" t="s">
        <v>491</v>
      </c>
      <c r="I629" s="147"/>
      <c r="L629" s="31"/>
      <c r="M629" s="148"/>
      <c r="T629" s="55"/>
      <c r="AT629" s="16" t="s">
        <v>173</v>
      </c>
      <c r="AU629" s="16" t="s">
        <v>85</v>
      </c>
    </row>
    <row r="630" spans="2:65" s="1" customFormat="1" ht="33" customHeight="1">
      <c r="B630" s="31"/>
      <c r="C630" s="132" t="s">
        <v>494</v>
      </c>
      <c r="D630" s="132" t="s">
        <v>166</v>
      </c>
      <c r="E630" s="133" t="s">
        <v>495</v>
      </c>
      <c r="F630" s="134" t="s">
        <v>496</v>
      </c>
      <c r="G630" s="135" t="s">
        <v>492</v>
      </c>
      <c r="H630" s="136">
        <v>1</v>
      </c>
      <c r="I630" s="137"/>
      <c r="J630" s="138">
        <f>ROUND(I630*H630,2)</f>
        <v>0</v>
      </c>
      <c r="K630" s="134" t="s">
        <v>1</v>
      </c>
      <c r="L630" s="31"/>
      <c r="M630" s="139" t="s">
        <v>1</v>
      </c>
      <c r="N630" s="140" t="s">
        <v>40</v>
      </c>
      <c r="P630" s="141">
        <f>O630*H630</f>
        <v>0</v>
      </c>
      <c r="Q630" s="141">
        <v>0</v>
      </c>
      <c r="R630" s="141">
        <f>Q630*H630</f>
        <v>0</v>
      </c>
      <c r="S630" s="141">
        <v>0</v>
      </c>
      <c r="T630" s="142">
        <f>S630*H630</f>
        <v>0</v>
      </c>
      <c r="AR630" s="143" t="s">
        <v>171</v>
      </c>
      <c r="AT630" s="143" t="s">
        <v>166</v>
      </c>
      <c r="AU630" s="143" t="s">
        <v>85</v>
      </c>
      <c r="AY630" s="16" t="s">
        <v>164</v>
      </c>
      <c r="BE630" s="144">
        <f>IF(N630="základní",J630,0)</f>
        <v>0</v>
      </c>
      <c r="BF630" s="144">
        <f>IF(N630="snížená",J630,0)</f>
        <v>0</v>
      </c>
      <c r="BG630" s="144">
        <f>IF(N630="zákl. přenesená",J630,0)</f>
        <v>0</v>
      </c>
      <c r="BH630" s="144">
        <f>IF(N630="sníž. přenesená",J630,0)</f>
        <v>0</v>
      </c>
      <c r="BI630" s="144">
        <f>IF(N630="nulová",J630,0)</f>
        <v>0</v>
      </c>
      <c r="BJ630" s="16" t="s">
        <v>83</v>
      </c>
      <c r="BK630" s="144">
        <f>ROUND(I630*H630,2)</f>
        <v>0</v>
      </c>
      <c r="BL630" s="16" t="s">
        <v>171</v>
      </c>
      <c r="BM630" s="143" t="s">
        <v>497</v>
      </c>
    </row>
    <row r="631" spans="2:65" s="1" customFormat="1" ht="19.5">
      <c r="B631" s="31"/>
      <c r="D631" s="145" t="s">
        <v>173</v>
      </c>
      <c r="F631" s="146" t="s">
        <v>496</v>
      </c>
      <c r="I631" s="147"/>
      <c r="L631" s="31"/>
      <c r="M631" s="148"/>
      <c r="T631" s="55"/>
      <c r="AT631" s="16" t="s">
        <v>173</v>
      </c>
      <c r="AU631" s="16" t="s">
        <v>85</v>
      </c>
    </row>
    <row r="632" spans="2:65" s="1" customFormat="1" ht="37.9" customHeight="1">
      <c r="B632" s="31"/>
      <c r="C632" s="132" t="s">
        <v>498</v>
      </c>
      <c r="D632" s="132" t="s">
        <v>166</v>
      </c>
      <c r="E632" s="133" t="s">
        <v>499</v>
      </c>
      <c r="F632" s="134" t="s">
        <v>500</v>
      </c>
      <c r="G632" s="135" t="s">
        <v>492</v>
      </c>
      <c r="H632" s="136">
        <v>1</v>
      </c>
      <c r="I632" s="137"/>
      <c r="J632" s="138">
        <f>ROUND(I632*H632,2)</f>
        <v>0</v>
      </c>
      <c r="K632" s="134" t="s">
        <v>1</v>
      </c>
      <c r="L632" s="31"/>
      <c r="M632" s="139" t="s">
        <v>1</v>
      </c>
      <c r="N632" s="140" t="s">
        <v>40</v>
      </c>
      <c r="P632" s="141">
        <f>O632*H632</f>
        <v>0</v>
      </c>
      <c r="Q632" s="141">
        <v>0</v>
      </c>
      <c r="R632" s="141">
        <f>Q632*H632</f>
        <v>0</v>
      </c>
      <c r="S632" s="141">
        <v>0</v>
      </c>
      <c r="T632" s="142">
        <f>S632*H632</f>
        <v>0</v>
      </c>
      <c r="AR632" s="143" t="s">
        <v>171</v>
      </c>
      <c r="AT632" s="143" t="s">
        <v>166</v>
      </c>
      <c r="AU632" s="143" t="s">
        <v>85</v>
      </c>
      <c r="AY632" s="16" t="s">
        <v>164</v>
      </c>
      <c r="BE632" s="144">
        <f>IF(N632="základní",J632,0)</f>
        <v>0</v>
      </c>
      <c r="BF632" s="144">
        <f>IF(N632="snížená",J632,0)</f>
        <v>0</v>
      </c>
      <c r="BG632" s="144">
        <f>IF(N632="zákl. přenesená",J632,0)</f>
        <v>0</v>
      </c>
      <c r="BH632" s="144">
        <f>IF(N632="sníž. přenesená",J632,0)</f>
        <v>0</v>
      </c>
      <c r="BI632" s="144">
        <f>IF(N632="nulová",J632,0)</f>
        <v>0</v>
      </c>
      <c r="BJ632" s="16" t="s">
        <v>83</v>
      </c>
      <c r="BK632" s="144">
        <f>ROUND(I632*H632,2)</f>
        <v>0</v>
      </c>
      <c r="BL632" s="16" t="s">
        <v>171</v>
      </c>
      <c r="BM632" s="143" t="s">
        <v>501</v>
      </c>
    </row>
    <row r="633" spans="2:65" s="1" customFormat="1" ht="29.25">
      <c r="B633" s="31"/>
      <c r="D633" s="145" t="s">
        <v>173</v>
      </c>
      <c r="F633" s="146" t="s">
        <v>500</v>
      </c>
      <c r="I633" s="147"/>
      <c r="L633" s="31"/>
      <c r="M633" s="148"/>
      <c r="T633" s="55"/>
      <c r="AT633" s="16" t="s">
        <v>173</v>
      </c>
      <c r="AU633" s="16" t="s">
        <v>85</v>
      </c>
    </row>
    <row r="634" spans="2:65" s="1" customFormat="1" ht="37.9" customHeight="1">
      <c r="B634" s="31"/>
      <c r="C634" s="132" t="s">
        <v>502</v>
      </c>
      <c r="D634" s="132" t="s">
        <v>166</v>
      </c>
      <c r="E634" s="133" t="s">
        <v>503</v>
      </c>
      <c r="F634" s="134" t="s">
        <v>504</v>
      </c>
      <c r="G634" s="135" t="s">
        <v>505</v>
      </c>
      <c r="H634" s="136">
        <v>6</v>
      </c>
      <c r="I634" s="137"/>
      <c r="J634" s="138">
        <f>ROUND(I634*H634,2)</f>
        <v>0</v>
      </c>
      <c r="K634" s="134" t="s">
        <v>1</v>
      </c>
      <c r="L634" s="31"/>
      <c r="M634" s="139" t="s">
        <v>1</v>
      </c>
      <c r="N634" s="140" t="s">
        <v>40</v>
      </c>
      <c r="P634" s="141">
        <f>O634*H634</f>
        <v>0</v>
      </c>
      <c r="Q634" s="141">
        <v>0</v>
      </c>
      <c r="R634" s="141">
        <f>Q634*H634</f>
        <v>0</v>
      </c>
      <c r="S634" s="141">
        <v>0</v>
      </c>
      <c r="T634" s="142">
        <f>S634*H634</f>
        <v>0</v>
      </c>
      <c r="AR634" s="143" t="s">
        <v>171</v>
      </c>
      <c r="AT634" s="143" t="s">
        <v>166</v>
      </c>
      <c r="AU634" s="143" t="s">
        <v>85</v>
      </c>
      <c r="AY634" s="16" t="s">
        <v>164</v>
      </c>
      <c r="BE634" s="144">
        <f>IF(N634="základní",J634,0)</f>
        <v>0</v>
      </c>
      <c r="BF634" s="144">
        <f>IF(N634="snížená",J634,0)</f>
        <v>0</v>
      </c>
      <c r="BG634" s="144">
        <f>IF(N634="zákl. přenesená",J634,0)</f>
        <v>0</v>
      </c>
      <c r="BH634" s="144">
        <f>IF(N634="sníž. přenesená",J634,0)</f>
        <v>0</v>
      </c>
      <c r="BI634" s="144">
        <f>IF(N634="nulová",J634,0)</f>
        <v>0</v>
      </c>
      <c r="BJ634" s="16" t="s">
        <v>83</v>
      </c>
      <c r="BK634" s="144">
        <f>ROUND(I634*H634,2)</f>
        <v>0</v>
      </c>
      <c r="BL634" s="16" t="s">
        <v>171</v>
      </c>
      <c r="BM634" s="143" t="s">
        <v>506</v>
      </c>
    </row>
    <row r="635" spans="2:65" s="1" customFormat="1" ht="19.5">
      <c r="B635" s="31"/>
      <c r="D635" s="145" t="s">
        <v>173</v>
      </c>
      <c r="F635" s="146" t="s">
        <v>504</v>
      </c>
      <c r="I635" s="147"/>
      <c r="L635" s="31"/>
      <c r="M635" s="148"/>
      <c r="T635" s="55"/>
      <c r="AT635" s="16" t="s">
        <v>173</v>
      </c>
      <c r="AU635" s="16" t="s">
        <v>85</v>
      </c>
    </row>
    <row r="636" spans="2:65" s="11" customFormat="1" ht="22.9" customHeight="1">
      <c r="B636" s="120"/>
      <c r="D636" s="121" t="s">
        <v>74</v>
      </c>
      <c r="E636" s="130" t="s">
        <v>507</v>
      </c>
      <c r="F636" s="130" t="s">
        <v>508</v>
      </c>
      <c r="I636" s="123"/>
      <c r="J636" s="131">
        <f>BK636</f>
        <v>0</v>
      </c>
      <c r="L636" s="120"/>
      <c r="M636" s="125"/>
      <c r="P636" s="126">
        <f>SUM(P637:P680)</f>
        <v>0</v>
      </c>
      <c r="R636" s="126">
        <f>SUM(R637:R680)</f>
        <v>0</v>
      </c>
      <c r="T636" s="127">
        <f>SUM(T637:T680)</f>
        <v>0</v>
      </c>
      <c r="AR636" s="121" t="s">
        <v>83</v>
      </c>
      <c r="AT636" s="128" t="s">
        <v>74</v>
      </c>
      <c r="AU636" s="128" t="s">
        <v>83</v>
      </c>
      <c r="AY636" s="121" t="s">
        <v>164</v>
      </c>
      <c r="BK636" s="129">
        <f>SUM(BK637:BK680)</f>
        <v>0</v>
      </c>
    </row>
    <row r="637" spans="2:65" s="1" customFormat="1" ht="33" customHeight="1">
      <c r="B637" s="31"/>
      <c r="C637" s="132" t="s">
        <v>509</v>
      </c>
      <c r="D637" s="132" t="s">
        <v>166</v>
      </c>
      <c r="E637" s="133" t="s">
        <v>510</v>
      </c>
      <c r="F637" s="134" t="s">
        <v>511</v>
      </c>
      <c r="G637" s="135" t="s">
        <v>295</v>
      </c>
      <c r="H637" s="136">
        <v>354.88799999999998</v>
      </c>
      <c r="I637" s="137"/>
      <c r="J637" s="138">
        <f>ROUND(I637*H637,2)</f>
        <v>0</v>
      </c>
      <c r="K637" s="134" t="s">
        <v>170</v>
      </c>
      <c r="L637" s="31"/>
      <c r="M637" s="139" t="s">
        <v>1</v>
      </c>
      <c r="N637" s="140" t="s">
        <v>40</v>
      </c>
      <c r="P637" s="141">
        <f>O637*H637</f>
        <v>0</v>
      </c>
      <c r="Q637" s="141">
        <v>0</v>
      </c>
      <c r="R637" s="141">
        <f>Q637*H637</f>
        <v>0</v>
      </c>
      <c r="S637" s="141">
        <v>0</v>
      </c>
      <c r="T637" s="142">
        <f>S637*H637</f>
        <v>0</v>
      </c>
      <c r="AR637" s="143" t="s">
        <v>171</v>
      </c>
      <c r="AT637" s="143" t="s">
        <v>166</v>
      </c>
      <c r="AU637" s="143" t="s">
        <v>85</v>
      </c>
      <c r="AY637" s="16" t="s">
        <v>164</v>
      </c>
      <c r="BE637" s="144">
        <f>IF(N637="základní",J637,0)</f>
        <v>0</v>
      </c>
      <c r="BF637" s="144">
        <f>IF(N637="snížená",J637,0)</f>
        <v>0</v>
      </c>
      <c r="BG637" s="144">
        <f>IF(N637="zákl. přenesená",J637,0)</f>
        <v>0</v>
      </c>
      <c r="BH637" s="144">
        <f>IF(N637="sníž. přenesená",J637,0)</f>
        <v>0</v>
      </c>
      <c r="BI637" s="144">
        <f>IF(N637="nulová",J637,0)</f>
        <v>0</v>
      </c>
      <c r="BJ637" s="16" t="s">
        <v>83</v>
      </c>
      <c r="BK637" s="144">
        <f>ROUND(I637*H637,2)</f>
        <v>0</v>
      </c>
      <c r="BL637" s="16" t="s">
        <v>171</v>
      </c>
      <c r="BM637" s="143" t="s">
        <v>512</v>
      </c>
    </row>
    <row r="638" spans="2:65" s="1" customFormat="1" ht="29.25">
      <c r="B638" s="31"/>
      <c r="D638" s="145" t="s">
        <v>173</v>
      </c>
      <c r="F638" s="146" t="s">
        <v>513</v>
      </c>
      <c r="I638" s="147"/>
      <c r="L638" s="31"/>
      <c r="M638" s="148"/>
      <c r="T638" s="55"/>
      <c r="AT638" s="16" t="s">
        <v>173</v>
      </c>
      <c r="AU638" s="16" t="s">
        <v>85</v>
      </c>
    </row>
    <row r="639" spans="2:65" s="1" customFormat="1">
      <c r="B639" s="31"/>
      <c r="D639" s="149" t="s">
        <v>175</v>
      </c>
      <c r="F639" s="150" t="s">
        <v>514</v>
      </c>
      <c r="I639" s="147"/>
      <c r="L639" s="31"/>
      <c r="M639" s="148"/>
      <c r="T639" s="55"/>
      <c r="AT639" s="16" t="s">
        <v>175</v>
      </c>
      <c r="AU639" s="16" t="s">
        <v>85</v>
      </c>
    </row>
    <row r="640" spans="2:65" s="1" customFormat="1" ht="29.25">
      <c r="B640" s="31"/>
      <c r="D640" s="145" t="s">
        <v>280</v>
      </c>
      <c r="F640" s="176" t="s">
        <v>515</v>
      </c>
      <c r="I640" s="147"/>
      <c r="L640" s="31"/>
      <c r="M640" s="148"/>
      <c r="T640" s="55"/>
      <c r="AT640" s="16" t="s">
        <v>280</v>
      </c>
      <c r="AU640" s="16" t="s">
        <v>85</v>
      </c>
    </row>
    <row r="641" spans="2:65" s="1" customFormat="1" ht="24.2" customHeight="1">
      <c r="B641" s="31"/>
      <c r="C641" s="132" t="s">
        <v>516</v>
      </c>
      <c r="D641" s="132" t="s">
        <v>166</v>
      </c>
      <c r="E641" s="133" t="s">
        <v>517</v>
      </c>
      <c r="F641" s="134" t="s">
        <v>518</v>
      </c>
      <c r="G641" s="135" t="s">
        <v>295</v>
      </c>
      <c r="H641" s="136">
        <v>354.88799999999998</v>
      </c>
      <c r="I641" s="137"/>
      <c r="J641" s="138">
        <f>ROUND(I641*H641,2)</f>
        <v>0</v>
      </c>
      <c r="K641" s="134" t="s">
        <v>170</v>
      </c>
      <c r="L641" s="31"/>
      <c r="M641" s="139" t="s">
        <v>1</v>
      </c>
      <c r="N641" s="140" t="s">
        <v>40</v>
      </c>
      <c r="P641" s="141">
        <f>O641*H641</f>
        <v>0</v>
      </c>
      <c r="Q641" s="141">
        <v>0</v>
      </c>
      <c r="R641" s="141">
        <f>Q641*H641</f>
        <v>0</v>
      </c>
      <c r="S641" s="141">
        <v>0</v>
      </c>
      <c r="T641" s="142">
        <f>S641*H641</f>
        <v>0</v>
      </c>
      <c r="AR641" s="143" t="s">
        <v>171</v>
      </c>
      <c r="AT641" s="143" t="s">
        <v>166</v>
      </c>
      <c r="AU641" s="143" t="s">
        <v>85</v>
      </c>
      <c r="AY641" s="16" t="s">
        <v>164</v>
      </c>
      <c r="BE641" s="144">
        <f>IF(N641="základní",J641,0)</f>
        <v>0</v>
      </c>
      <c r="BF641" s="144">
        <f>IF(N641="snížená",J641,0)</f>
        <v>0</v>
      </c>
      <c r="BG641" s="144">
        <f>IF(N641="zákl. přenesená",J641,0)</f>
        <v>0</v>
      </c>
      <c r="BH641" s="144">
        <f>IF(N641="sníž. přenesená",J641,0)</f>
        <v>0</v>
      </c>
      <c r="BI641" s="144">
        <f>IF(N641="nulová",J641,0)</f>
        <v>0</v>
      </c>
      <c r="BJ641" s="16" t="s">
        <v>83</v>
      </c>
      <c r="BK641" s="144">
        <f>ROUND(I641*H641,2)</f>
        <v>0</v>
      </c>
      <c r="BL641" s="16" t="s">
        <v>171</v>
      </c>
      <c r="BM641" s="143" t="s">
        <v>519</v>
      </c>
    </row>
    <row r="642" spans="2:65" s="1" customFormat="1" ht="19.5">
      <c r="B642" s="31"/>
      <c r="D642" s="145" t="s">
        <v>173</v>
      </c>
      <c r="F642" s="146" t="s">
        <v>520</v>
      </c>
      <c r="I642" s="147"/>
      <c r="L642" s="31"/>
      <c r="M642" s="148"/>
      <c r="T642" s="55"/>
      <c r="AT642" s="16" t="s">
        <v>173</v>
      </c>
      <c r="AU642" s="16" t="s">
        <v>85</v>
      </c>
    </row>
    <row r="643" spans="2:65" s="1" customFormat="1">
      <c r="B643" s="31"/>
      <c r="D643" s="149" t="s">
        <v>175</v>
      </c>
      <c r="F643" s="150" t="s">
        <v>521</v>
      </c>
      <c r="I643" s="147"/>
      <c r="L643" s="31"/>
      <c r="M643" s="148"/>
      <c r="T643" s="55"/>
      <c r="AT643" s="16" t="s">
        <v>175</v>
      </c>
      <c r="AU643" s="16" t="s">
        <v>85</v>
      </c>
    </row>
    <row r="644" spans="2:65" s="1" customFormat="1" ht="24.2" customHeight="1">
      <c r="B644" s="31"/>
      <c r="C644" s="132" t="s">
        <v>522</v>
      </c>
      <c r="D644" s="132" t="s">
        <v>166</v>
      </c>
      <c r="E644" s="133" t="s">
        <v>523</v>
      </c>
      <c r="F644" s="134" t="s">
        <v>524</v>
      </c>
      <c r="G644" s="135" t="s">
        <v>295</v>
      </c>
      <c r="H644" s="136">
        <v>3193.9920000000002</v>
      </c>
      <c r="I644" s="137"/>
      <c r="J644" s="138">
        <f>ROUND(I644*H644,2)</f>
        <v>0</v>
      </c>
      <c r="K644" s="134" t="s">
        <v>170</v>
      </c>
      <c r="L644" s="31"/>
      <c r="M644" s="139" t="s">
        <v>1</v>
      </c>
      <c r="N644" s="140" t="s">
        <v>40</v>
      </c>
      <c r="P644" s="141">
        <f>O644*H644</f>
        <v>0</v>
      </c>
      <c r="Q644" s="141">
        <v>0</v>
      </c>
      <c r="R644" s="141">
        <f>Q644*H644</f>
        <v>0</v>
      </c>
      <c r="S644" s="141">
        <v>0</v>
      </c>
      <c r="T644" s="142">
        <f>S644*H644</f>
        <v>0</v>
      </c>
      <c r="AR644" s="143" t="s">
        <v>171</v>
      </c>
      <c r="AT644" s="143" t="s">
        <v>166</v>
      </c>
      <c r="AU644" s="143" t="s">
        <v>85</v>
      </c>
      <c r="AY644" s="16" t="s">
        <v>164</v>
      </c>
      <c r="BE644" s="144">
        <f>IF(N644="základní",J644,0)</f>
        <v>0</v>
      </c>
      <c r="BF644" s="144">
        <f>IF(N644="snížená",J644,0)</f>
        <v>0</v>
      </c>
      <c r="BG644" s="144">
        <f>IF(N644="zákl. přenesená",J644,0)</f>
        <v>0</v>
      </c>
      <c r="BH644" s="144">
        <f>IF(N644="sníž. přenesená",J644,0)</f>
        <v>0</v>
      </c>
      <c r="BI644" s="144">
        <f>IF(N644="nulová",J644,0)</f>
        <v>0</v>
      </c>
      <c r="BJ644" s="16" t="s">
        <v>83</v>
      </c>
      <c r="BK644" s="144">
        <f>ROUND(I644*H644,2)</f>
        <v>0</v>
      </c>
      <c r="BL644" s="16" t="s">
        <v>171</v>
      </c>
      <c r="BM644" s="143" t="s">
        <v>525</v>
      </c>
    </row>
    <row r="645" spans="2:65" s="1" customFormat="1" ht="29.25">
      <c r="B645" s="31"/>
      <c r="D645" s="145" t="s">
        <v>173</v>
      </c>
      <c r="F645" s="146" t="s">
        <v>526</v>
      </c>
      <c r="I645" s="147"/>
      <c r="L645" s="31"/>
      <c r="M645" s="148"/>
      <c r="T645" s="55"/>
      <c r="AT645" s="16" t="s">
        <v>173</v>
      </c>
      <c r="AU645" s="16" t="s">
        <v>85</v>
      </c>
    </row>
    <row r="646" spans="2:65" s="1" customFormat="1">
      <c r="B646" s="31"/>
      <c r="D646" s="149" t="s">
        <v>175</v>
      </c>
      <c r="F646" s="150" t="s">
        <v>527</v>
      </c>
      <c r="I646" s="147"/>
      <c r="L646" s="31"/>
      <c r="M646" s="148"/>
      <c r="T646" s="55"/>
      <c r="AT646" s="16" t="s">
        <v>175</v>
      </c>
      <c r="AU646" s="16" t="s">
        <v>85</v>
      </c>
    </row>
    <row r="647" spans="2:65" s="13" customFormat="1">
      <c r="B647" s="157"/>
      <c r="D647" s="145" t="s">
        <v>183</v>
      </c>
      <c r="F647" s="159" t="s">
        <v>528</v>
      </c>
      <c r="H647" s="160">
        <v>3193.9920000000002</v>
      </c>
      <c r="I647" s="161"/>
      <c r="L647" s="157"/>
      <c r="M647" s="162"/>
      <c r="T647" s="163"/>
      <c r="AT647" s="158" t="s">
        <v>183</v>
      </c>
      <c r="AU647" s="158" t="s">
        <v>85</v>
      </c>
      <c r="AV647" s="13" t="s">
        <v>85</v>
      </c>
      <c r="AW647" s="13" t="s">
        <v>4</v>
      </c>
      <c r="AX647" s="13" t="s">
        <v>83</v>
      </c>
      <c r="AY647" s="158" t="s">
        <v>164</v>
      </c>
    </row>
    <row r="648" spans="2:65" s="1" customFormat="1" ht="33" customHeight="1">
      <c r="B648" s="31"/>
      <c r="C648" s="132" t="s">
        <v>529</v>
      </c>
      <c r="D648" s="132" t="s">
        <v>166</v>
      </c>
      <c r="E648" s="133" t="s">
        <v>530</v>
      </c>
      <c r="F648" s="134" t="s">
        <v>531</v>
      </c>
      <c r="G648" s="135" t="s">
        <v>295</v>
      </c>
      <c r="H648" s="136">
        <v>4.3920000000000003</v>
      </c>
      <c r="I648" s="137"/>
      <c r="J648" s="138">
        <f>ROUND(I648*H648,2)</f>
        <v>0</v>
      </c>
      <c r="K648" s="134" t="s">
        <v>170</v>
      </c>
      <c r="L648" s="31"/>
      <c r="M648" s="139" t="s">
        <v>1</v>
      </c>
      <c r="N648" s="140" t="s">
        <v>40</v>
      </c>
      <c r="P648" s="141">
        <f>O648*H648</f>
        <v>0</v>
      </c>
      <c r="Q648" s="141">
        <v>0</v>
      </c>
      <c r="R648" s="141">
        <f>Q648*H648</f>
        <v>0</v>
      </c>
      <c r="S648" s="141">
        <v>0</v>
      </c>
      <c r="T648" s="142">
        <f>S648*H648</f>
        <v>0</v>
      </c>
      <c r="AR648" s="143" t="s">
        <v>171</v>
      </c>
      <c r="AT648" s="143" t="s">
        <v>166</v>
      </c>
      <c r="AU648" s="143" t="s">
        <v>85</v>
      </c>
      <c r="AY648" s="16" t="s">
        <v>164</v>
      </c>
      <c r="BE648" s="144">
        <f>IF(N648="základní",J648,0)</f>
        <v>0</v>
      </c>
      <c r="BF648" s="144">
        <f>IF(N648="snížená",J648,0)</f>
        <v>0</v>
      </c>
      <c r="BG648" s="144">
        <f>IF(N648="zákl. přenesená",J648,0)</f>
        <v>0</v>
      </c>
      <c r="BH648" s="144">
        <f>IF(N648="sníž. přenesená",J648,0)</f>
        <v>0</v>
      </c>
      <c r="BI648" s="144">
        <f>IF(N648="nulová",J648,0)</f>
        <v>0</v>
      </c>
      <c r="BJ648" s="16" t="s">
        <v>83</v>
      </c>
      <c r="BK648" s="144">
        <f>ROUND(I648*H648,2)</f>
        <v>0</v>
      </c>
      <c r="BL648" s="16" t="s">
        <v>171</v>
      </c>
      <c r="BM648" s="143" t="s">
        <v>532</v>
      </c>
    </row>
    <row r="649" spans="2:65" s="1" customFormat="1" ht="29.25">
      <c r="B649" s="31"/>
      <c r="D649" s="145" t="s">
        <v>173</v>
      </c>
      <c r="F649" s="146" t="s">
        <v>533</v>
      </c>
      <c r="I649" s="147"/>
      <c r="L649" s="31"/>
      <c r="M649" s="148"/>
      <c r="T649" s="55"/>
      <c r="AT649" s="16" t="s">
        <v>173</v>
      </c>
      <c r="AU649" s="16" t="s">
        <v>85</v>
      </c>
    </row>
    <row r="650" spans="2:65" s="1" customFormat="1">
      <c r="B650" s="31"/>
      <c r="D650" s="149" t="s">
        <v>175</v>
      </c>
      <c r="F650" s="150" t="s">
        <v>534</v>
      </c>
      <c r="I650" s="147"/>
      <c r="L650" s="31"/>
      <c r="M650" s="148"/>
      <c r="T650" s="55"/>
      <c r="AT650" s="16" t="s">
        <v>175</v>
      </c>
      <c r="AU650" s="16" t="s">
        <v>85</v>
      </c>
    </row>
    <row r="651" spans="2:65" s="1" customFormat="1" ht="33" customHeight="1">
      <c r="B651" s="31"/>
      <c r="C651" s="132" t="s">
        <v>535</v>
      </c>
      <c r="D651" s="132" t="s">
        <v>166</v>
      </c>
      <c r="E651" s="133" t="s">
        <v>536</v>
      </c>
      <c r="F651" s="134" t="s">
        <v>537</v>
      </c>
      <c r="G651" s="135" t="s">
        <v>295</v>
      </c>
      <c r="H651" s="136">
        <v>1.6319999999999999</v>
      </c>
      <c r="I651" s="137"/>
      <c r="J651" s="138">
        <f>ROUND(I651*H651,2)</f>
        <v>0</v>
      </c>
      <c r="K651" s="134" t="s">
        <v>170</v>
      </c>
      <c r="L651" s="31"/>
      <c r="M651" s="139" t="s">
        <v>1</v>
      </c>
      <c r="N651" s="140" t="s">
        <v>40</v>
      </c>
      <c r="P651" s="141">
        <f>O651*H651</f>
        <v>0</v>
      </c>
      <c r="Q651" s="141">
        <v>0</v>
      </c>
      <c r="R651" s="141">
        <f>Q651*H651</f>
        <v>0</v>
      </c>
      <c r="S651" s="141">
        <v>0</v>
      </c>
      <c r="T651" s="142">
        <f>S651*H651</f>
        <v>0</v>
      </c>
      <c r="AR651" s="143" t="s">
        <v>171</v>
      </c>
      <c r="AT651" s="143" t="s">
        <v>166</v>
      </c>
      <c r="AU651" s="143" t="s">
        <v>85</v>
      </c>
      <c r="AY651" s="16" t="s">
        <v>164</v>
      </c>
      <c r="BE651" s="144">
        <f>IF(N651="základní",J651,0)</f>
        <v>0</v>
      </c>
      <c r="BF651" s="144">
        <f>IF(N651="snížená",J651,0)</f>
        <v>0</v>
      </c>
      <c r="BG651" s="144">
        <f>IF(N651="zákl. přenesená",J651,0)</f>
        <v>0</v>
      </c>
      <c r="BH651" s="144">
        <f>IF(N651="sníž. přenesená",J651,0)</f>
        <v>0</v>
      </c>
      <c r="BI651" s="144">
        <f>IF(N651="nulová",J651,0)</f>
        <v>0</v>
      </c>
      <c r="BJ651" s="16" t="s">
        <v>83</v>
      </c>
      <c r="BK651" s="144">
        <f>ROUND(I651*H651,2)</f>
        <v>0</v>
      </c>
      <c r="BL651" s="16" t="s">
        <v>171</v>
      </c>
      <c r="BM651" s="143" t="s">
        <v>538</v>
      </c>
    </row>
    <row r="652" spans="2:65" s="1" customFormat="1" ht="19.5">
      <c r="B652" s="31"/>
      <c r="D652" s="145" t="s">
        <v>173</v>
      </c>
      <c r="F652" s="146" t="s">
        <v>539</v>
      </c>
      <c r="I652" s="147"/>
      <c r="L652" s="31"/>
      <c r="M652" s="148"/>
      <c r="T652" s="55"/>
      <c r="AT652" s="16" t="s">
        <v>173</v>
      </c>
      <c r="AU652" s="16" t="s">
        <v>85</v>
      </c>
    </row>
    <row r="653" spans="2:65" s="1" customFormat="1">
      <c r="B653" s="31"/>
      <c r="D653" s="149" t="s">
        <v>175</v>
      </c>
      <c r="F653" s="150" t="s">
        <v>540</v>
      </c>
      <c r="I653" s="147"/>
      <c r="L653" s="31"/>
      <c r="M653" s="148"/>
      <c r="T653" s="55"/>
      <c r="AT653" s="16" t="s">
        <v>175</v>
      </c>
      <c r="AU653" s="16" t="s">
        <v>85</v>
      </c>
    </row>
    <row r="654" spans="2:65" s="1" customFormat="1" ht="33" customHeight="1">
      <c r="B654" s="31"/>
      <c r="C654" s="132" t="s">
        <v>541</v>
      </c>
      <c r="D654" s="132" t="s">
        <v>166</v>
      </c>
      <c r="E654" s="133" t="s">
        <v>542</v>
      </c>
      <c r="F654" s="134" t="s">
        <v>543</v>
      </c>
      <c r="G654" s="135" t="s">
        <v>295</v>
      </c>
      <c r="H654" s="136">
        <v>8.2270000000000003</v>
      </c>
      <c r="I654" s="137"/>
      <c r="J654" s="138">
        <f>ROUND(I654*H654,2)</f>
        <v>0</v>
      </c>
      <c r="K654" s="134" t="s">
        <v>170</v>
      </c>
      <c r="L654" s="31"/>
      <c r="M654" s="139" t="s">
        <v>1</v>
      </c>
      <c r="N654" s="140" t="s">
        <v>40</v>
      </c>
      <c r="P654" s="141">
        <f>O654*H654</f>
        <v>0</v>
      </c>
      <c r="Q654" s="141">
        <v>0</v>
      </c>
      <c r="R654" s="141">
        <f>Q654*H654</f>
        <v>0</v>
      </c>
      <c r="S654" s="141">
        <v>0</v>
      </c>
      <c r="T654" s="142">
        <f>S654*H654</f>
        <v>0</v>
      </c>
      <c r="AR654" s="143" t="s">
        <v>171</v>
      </c>
      <c r="AT654" s="143" t="s">
        <v>166</v>
      </c>
      <c r="AU654" s="143" t="s">
        <v>85</v>
      </c>
      <c r="AY654" s="16" t="s">
        <v>164</v>
      </c>
      <c r="BE654" s="144">
        <f>IF(N654="základní",J654,0)</f>
        <v>0</v>
      </c>
      <c r="BF654" s="144">
        <f>IF(N654="snížená",J654,0)</f>
        <v>0</v>
      </c>
      <c r="BG654" s="144">
        <f>IF(N654="zákl. přenesená",J654,0)</f>
        <v>0</v>
      </c>
      <c r="BH654" s="144">
        <f>IF(N654="sníž. přenesená",J654,0)</f>
        <v>0</v>
      </c>
      <c r="BI654" s="144">
        <f>IF(N654="nulová",J654,0)</f>
        <v>0</v>
      </c>
      <c r="BJ654" s="16" t="s">
        <v>83</v>
      </c>
      <c r="BK654" s="144">
        <f>ROUND(I654*H654,2)</f>
        <v>0</v>
      </c>
      <c r="BL654" s="16" t="s">
        <v>171</v>
      </c>
      <c r="BM654" s="143" t="s">
        <v>544</v>
      </c>
    </row>
    <row r="655" spans="2:65" s="1" customFormat="1" ht="19.5">
      <c r="B655" s="31"/>
      <c r="D655" s="145" t="s">
        <v>173</v>
      </c>
      <c r="F655" s="146" t="s">
        <v>545</v>
      </c>
      <c r="I655" s="147"/>
      <c r="L655" s="31"/>
      <c r="M655" s="148"/>
      <c r="T655" s="55"/>
      <c r="AT655" s="16" t="s">
        <v>173</v>
      </c>
      <c r="AU655" s="16" t="s">
        <v>85</v>
      </c>
    </row>
    <row r="656" spans="2:65" s="1" customFormat="1">
      <c r="B656" s="31"/>
      <c r="D656" s="149" t="s">
        <v>175</v>
      </c>
      <c r="F656" s="150" t="s">
        <v>546</v>
      </c>
      <c r="I656" s="147"/>
      <c r="L656" s="31"/>
      <c r="M656" s="148"/>
      <c r="T656" s="55"/>
      <c r="AT656" s="16" t="s">
        <v>175</v>
      </c>
      <c r="AU656" s="16" t="s">
        <v>85</v>
      </c>
    </row>
    <row r="657" spans="2:65" s="1" customFormat="1" ht="33" customHeight="1">
      <c r="B657" s="31"/>
      <c r="C657" s="132" t="s">
        <v>547</v>
      </c>
      <c r="D657" s="132" t="s">
        <v>166</v>
      </c>
      <c r="E657" s="133" t="s">
        <v>548</v>
      </c>
      <c r="F657" s="134" t="s">
        <v>549</v>
      </c>
      <c r="G657" s="135" t="s">
        <v>295</v>
      </c>
      <c r="H657" s="136">
        <v>3.8279999999999998</v>
      </c>
      <c r="I657" s="137"/>
      <c r="J657" s="138">
        <f>ROUND(I657*H657,2)</f>
        <v>0</v>
      </c>
      <c r="K657" s="134" t="s">
        <v>170</v>
      </c>
      <c r="L657" s="31"/>
      <c r="M657" s="139" t="s">
        <v>1</v>
      </c>
      <c r="N657" s="140" t="s">
        <v>40</v>
      </c>
      <c r="P657" s="141">
        <f>O657*H657</f>
        <v>0</v>
      </c>
      <c r="Q657" s="141">
        <v>0</v>
      </c>
      <c r="R657" s="141">
        <f>Q657*H657</f>
        <v>0</v>
      </c>
      <c r="S657" s="141">
        <v>0</v>
      </c>
      <c r="T657" s="142">
        <f>S657*H657</f>
        <v>0</v>
      </c>
      <c r="AR657" s="143" t="s">
        <v>171</v>
      </c>
      <c r="AT657" s="143" t="s">
        <v>166</v>
      </c>
      <c r="AU657" s="143" t="s">
        <v>85</v>
      </c>
      <c r="AY657" s="16" t="s">
        <v>164</v>
      </c>
      <c r="BE657" s="144">
        <f>IF(N657="základní",J657,0)</f>
        <v>0</v>
      </c>
      <c r="BF657" s="144">
        <f>IF(N657="snížená",J657,0)</f>
        <v>0</v>
      </c>
      <c r="BG657" s="144">
        <f>IF(N657="zákl. přenesená",J657,0)</f>
        <v>0</v>
      </c>
      <c r="BH657" s="144">
        <f>IF(N657="sníž. přenesená",J657,0)</f>
        <v>0</v>
      </c>
      <c r="BI657" s="144">
        <f>IF(N657="nulová",J657,0)</f>
        <v>0</v>
      </c>
      <c r="BJ657" s="16" t="s">
        <v>83</v>
      </c>
      <c r="BK657" s="144">
        <f>ROUND(I657*H657,2)</f>
        <v>0</v>
      </c>
      <c r="BL657" s="16" t="s">
        <v>171</v>
      </c>
      <c r="BM657" s="143" t="s">
        <v>550</v>
      </c>
    </row>
    <row r="658" spans="2:65" s="1" customFormat="1" ht="29.25">
      <c r="B658" s="31"/>
      <c r="D658" s="145" t="s">
        <v>173</v>
      </c>
      <c r="F658" s="146" t="s">
        <v>551</v>
      </c>
      <c r="I658" s="147"/>
      <c r="L658" s="31"/>
      <c r="M658" s="148"/>
      <c r="T658" s="55"/>
      <c r="AT658" s="16" t="s">
        <v>173</v>
      </c>
      <c r="AU658" s="16" t="s">
        <v>85</v>
      </c>
    </row>
    <row r="659" spans="2:65" s="1" customFormat="1">
      <c r="B659" s="31"/>
      <c r="D659" s="149" t="s">
        <v>175</v>
      </c>
      <c r="F659" s="150" t="s">
        <v>552</v>
      </c>
      <c r="I659" s="147"/>
      <c r="L659" s="31"/>
      <c r="M659" s="148"/>
      <c r="T659" s="55"/>
      <c r="AT659" s="16" t="s">
        <v>175</v>
      </c>
      <c r="AU659" s="16" t="s">
        <v>85</v>
      </c>
    </row>
    <row r="660" spans="2:65" s="1" customFormat="1" ht="37.9" customHeight="1">
      <c r="B660" s="31"/>
      <c r="C660" s="132" t="s">
        <v>553</v>
      </c>
      <c r="D660" s="132" t="s">
        <v>166</v>
      </c>
      <c r="E660" s="133" t="s">
        <v>554</v>
      </c>
      <c r="F660" s="134" t="s">
        <v>555</v>
      </c>
      <c r="G660" s="135" t="s">
        <v>295</v>
      </c>
      <c r="H660" s="136">
        <v>0.69499999999999995</v>
      </c>
      <c r="I660" s="137"/>
      <c r="J660" s="138">
        <f>ROUND(I660*H660,2)</f>
        <v>0</v>
      </c>
      <c r="K660" s="134" t="s">
        <v>170</v>
      </c>
      <c r="L660" s="31"/>
      <c r="M660" s="139" t="s">
        <v>1</v>
      </c>
      <c r="N660" s="140" t="s">
        <v>40</v>
      </c>
      <c r="P660" s="141">
        <f>O660*H660</f>
        <v>0</v>
      </c>
      <c r="Q660" s="141">
        <v>0</v>
      </c>
      <c r="R660" s="141">
        <f>Q660*H660</f>
        <v>0</v>
      </c>
      <c r="S660" s="141">
        <v>0</v>
      </c>
      <c r="T660" s="142">
        <f>S660*H660</f>
        <v>0</v>
      </c>
      <c r="AR660" s="143" t="s">
        <v>171</v>
      </c>
      <c r="AT660" s="143" t="s">
        <v>166</v>
      </c>
      <c r="AU660" s="143" t="s">
        <v>85</v>
      </c>
      <c r="AY660" s="16" t="s">
        <v>164</v>
      </c>
      <c r="BE660" s="144">
        <f>IF(N660="základní",J660,0)</f>
        <v>0</v>
      </c>
      <c r="BF660" s="144">
        <f>IF(N660="snížená",J660,0)</f>
        <v>0</v>
      </c>
      <c r="BG660" s="144">
        <f>IF(N660="zákl. přenesená",J660,0)</f>
        <v>0</v>
      </c>
      <c r="BH660" s="144">
        <f>IF(N660="sníž. přenesená",J660,0)</f>
        <v>0</v>
      </c>
      <c r="BI660" s="144">
        <f>IF(N660="nulová",J660,0)</f>
        <v>0</v>
      </c>
      <c r="BJ660" s="16" t="s">
        <v>83</v>
      </c>
      <c r="BK660" s="144">
        <f>ROUND(I660*H660,2)</f>
        <v>0</v>
      </c>
      <c r="BL660" s="16" t="s">
        <v>171</v>
      </c>
      <c r="BM660" s="143" t="s">
        <v>556</v>
      </c>
    </row>
    <row r="661" spans="2:65" s="1" customFormat="1" ht="29.25">
      <c r="B661" s="31"/>
      <c r="D661" s="145" t="s">
        <v>173</v>
      </c>
      <c r="F661" s="146" t="s">
        <v>557</v>
      </c>
      <c r="I661" s="147"/>
      <c r="L661" s="31"/>
      <c r="M661" s="148"/>
      <c r="T661" s="55"/>
      <c r="AT661" s="16" t="s">
        <v>173</v>
      </c>
      <c r="AU661" s="16" t="s">
        <v>85</v>
      </c>
    </row>
    <row r="662" spans="2:65" s="1" customFormat="1">
      <c r="B662" s="31"/>
      <c r="D662" s="149" t="s">
        <v>175</v>
      </c>
      <c r="F662" s="150" t="s">
        <v>558</v>
      </c>
      <c r="I662" s="147"/>
      <c r="L662" s="31"/>
      <c r="M662" s="148"/>
      <c r="T662" s="55"/>
      <c r="AT662" s="16" t="s">
        <v>175</v>
      </c>
      <c r="AU662" s="16" t="s">
        <v>85</v>
      </c>
    </row>
    <row r="663" spans="2:65" s="1" customFormat="1" ht="33" customHeight="1">
      <c r="B663" s="31"/>
      <c r="C663" s="132" t="s">
        <v>559</v>
      </c>
      <c r="D663" s="132" t="s">
        <v>166</v>
      </c>
      <c r="E663" s="133" t="s">
        <v>560</v>
      </c>
      <c r="F663" s="134" t="s">
        <v>561</v>
      </c>
      <c r="G663" s="135" t="s">
        <v>295</v>
      </c>
      <c r="H663" s="136">
        <v>17.565999999999999</v>
      </c>
      <c r="I663" s="137"/>
      <c r="J663" s="138">
        <f>ROUND(I663*H663,2)</f>
        <v>0</v>
      </c>
      <c r="K663" s="134" t="s">
        <v>170</v>
      </c>
      <c r="L663" s="31"/>
      <c r="M663" s="139" t="s">
        <v>1</v>
      </c>
      <c r="N663" s="140" t="s">
        <v>40</v>
      </c>
      <c r="P663" s="141">
        <f>O663*H663</f>
        <v>0</v>
      </c>
      <c r="Q663" s="141">
        <v>0</v>
      </c>
      <c r="R663" s="141">
        <f>Q663*H663</f>
        <v>0</v>
      </c>
      <c r="S663" s="141">
        <v>0</v>
      </c>
      <c r="T663" s="142">
        <f>S663*H663</f>
        <v>0</v>
      </c>
      <c r="AR663" s="143" t="s">
        <v>171</v>
      </c>
      <c r="AT663" s="143" t="s">
        <v>166</v>
      </c>
      <c r="AU663" s="143" t="s">
        <v>85</v>
      </c>
      <c r="AY663" s="16" t="s">
        <v>164</v>
      </c>
      <c r="BE663" s="144">
        <f>IF(N663="základní",J663,0)</f>
        <v>0</v>
      </c>
      <c r="BF663" s="144">
        <f>IF(N663="snížená",J663,0)</f>
        <v>0</v>
      </c>
      <c r="BG663" s="144">
        <f>IF(N663="zákl. přenesená",J663,0)</f>
        <v>0</v>
      </c>
      <c r="BH663" s="144">
        <f>IF(N663="sníž. přenesená",J663,0)</f>
        <v>0</v>
      </c>
      <c r="BI663" s="144">
        <f>IF(N663="nulová",J663,0)</f>
        <v>0</v>
      </c>
      <c r="BJ663" s="16" t="s">
        <v>83</v>
      </c>
      <c r="BK663" s="144">
        <f>ROUND(I663*H663,2)</f>
        <v>0</v>
      </c>
      <c r="BL663" s="16" t="s">
        <v>171</v>
      </c>
      <c r="BM663" s="143" t="s">
        <v>562</v>
      </c>
    </row>
    <row r="664" spans="2:65" s="1" customFormat="1" ht="29.25">
      <c r="B664" s="31"/>
      <c r="D664" s="145" t="s">
        <v>173</v>
      </c>
      <c r="F664" s="146" t="s">
        <v>563</v>
      </c>
      <c r="I664" s="147"/>
      <c r="L664" s="31"/>
      <c r="M664" s="148"/>
      <c r="T664" s="55"/>
      <c r="AT664" s="16" t="s">
        <v>173</v>
      </c>
      <c r="AU664" s="16" t="s">
        <v>85</v>
      </c>
    </row>
    <row r="665" spans="2:65" s="1" customFormat="1">
      <c r="B665" s="31"/>
      <c r="D665" s="149" t="s">
        <v>175</v>
      </c>
      <c r="F665" s="150" t="s">
        <v>564</v>
      </c>
      <c r="I665" s="147"/>
      <c r="L665" s="31"/>
      <c r="M665" s="148"/>
      <c r="T665" s="55"/>
      <c r="AT665" s="16" t="s">
        <v>175</v>
      </c>
      <c r="AU665" s="16" t="s">
        <v>85</v>
      </c>
    </row>
    <row r="666" spans="2:65" s="1" customFormat="1" ht="37.9" customHeight="1">
      <c r="B666" s="31"/>
      <c r="C666" s="132" t="s">
        <v>565</v>
      </c>
      <c r="D666" s="132" t="s">
        <v>166</v>
      </c>
      <c r="E666" s="133" t="s">
        <v>566</v>
      </c>
      <c r="F666" s="134" t="s">
        <v>567</v>
      </c>
      <c r="G666" s="135" t="s">
        <v>295</v>
      </c>
      <c r="H666" s="136">
        <v>51.311999999999998</v>
      </c>
      <c r="I666" s="137"/>
      <c r="J666" s="138">
        <f>ROUND(I666*H666,2)</f>
        <v>0</v>
      </c>
      <c r="K666" s="134" t="s">
        <v>170</v>
      </c>
      <c r="L666" s="31"/>
      <c r="M666" s="139" t="s">
        <v>1</v>
      </c>
      <c r="N666" s="140" t="s">
        <v>40</v>
      </c>
      <c r="P666" s="141">
        <f>O666*H666</f>
        <v>0</v>
      </c>
      <c r="Q666" s="141">
        <v>0</v>
      </c>
      <c r="R666" s="141">
        <f>Q666*H666</f>
        <v>0</v>
      </c>
      <c r="S666" s="141">
        <v>0</v>
      </c>
      <c r="T666" s="142">
        <f>S666*H666</f>
        <v>0</v>
      </c>
      <c r="AR666" s="143" t="s">
        <v>171</v>
      </c>
      <c r="AT666" s="143" t="s">
        <v>166</v>
      </c>
      <c r="AU666" s="143" t="s">
        <v>85</v>
      </c>
      <c r="AY666" s="16" t="s">
        <v>164</v>
      </c>
      <c r="BE666" s="144">
        <f>IF(N666="základní",J666,0)</f>
        <v>0</v>
      </c>
      <c r="BF666" s="144">
        <f>IF(N666="snížená",J666,0)</f>
        <v>0</v>
      </c>
      <c r="BG666" s="144">
        <f>IF(N666="zákl. přenesená",J666,0)</f>
        <v>0</v>
      </c>
      <c r="BH666" s="144">
        <f>IF(N666="sníž. přenesená",J666,0)</f>
        <v>0</v>
      </c>
      <c r="BI666" s="144">
        <f>IF(N666="nulová",J666,0)</f>
        <v>0</v>
      </c>
      <c r="BJ666" s="16" t="s">
        <v>83</v>
      </c>
      <c r="BK666" s="144">
        <f>ROUND(I666*H666,2)</f>
        <v>0</v>
      </c>
      <c r="BL666" s="16" t="s">
        <v>171</v>
      </c>
      <c r="BM666" s="143" t="s">
        <v>568</v>
      </c>
    </row>
    <row r="667" spans="2:65" s="1" customFormat="1" ht="29.25">
      <c r="B667" s="31"/>
      <c r="D667" s="145" t="s">
        <v>173</v>
      </c>
      <c r="F667" s="146" t="s">
        <v>569</v>
      </c>
      <c r="I667" s="147"/>
      <c r="L667" s="31"/>
      <c r="M667" s="148"/>
      <c r="T667" s="55"/>
      <c r="AT667" s="16" t="s">
        <v>173</v>
      </c>
      <c r="AU667" s="16" t="s">
        <v>85</v>
      </c>
    </row>
    <row r="668" spans="2:65" s="1" customFormat="1">
      <c r="B668" s="31"/>
      <c r="D668" s="149" t="s">
        <v>175</v>
      </c>
      <c r="F668" s="150" t="s">
        <v>570</v>
      </c>
      <c r="I668" s="147"/>
      <c r="L668" s="31"/>
      <c r="M668" s="148"/>
      <c r="T668" s="55"/>
      <c r="AT668" s="16" t="s">
        <v>175</v>
      </c>
      <c r="AU668" s="16" t="s">
        <v>85</v>
      </c>
    </row>
    <row r="669" spans="2:65" s="1" customFormat="1" ht="37.9" customHeight="1">
      <c r="B669" s="31"/>
      <c r="C669" s="132" t="s">
        <v>571</v>
      </c>
      <c r="D669" s="132" t="s">
        <v>166</v>
      </c>
      <c r="E669" s="133" t="s">
        <v>572</v>
      </c>
      <c r="F669" s="134" t="s">
        <v>573</v>
      </c>
      <c r="G669" s="135" t="s">
        <v>295</v>
      </c>
      <c r="H669" s="136">
        <v>163.68899999999999</v>
      </c>
      <c r="I669" s="137"/>
      <c r="J669" s="138">
        <f>ROUND(I669*H669,2)</f>
        <v>0</v>
      </c>
      <c r="K669" s="134" t="s">
        <v>170</v>
      </c>
      <c r="L669" s="31"/>
      <c r="M669" s="139" t="s">
        <v>1</v>
      </c>
      <c r="N669" s="140" t="s">
        <v>40</v>
      </c>
      <c r="P669" s="141">
        <f>O669*H669</f>
        <v>0</v>
      </c>
      <c r="Q669" s="141">
        <v>0</v>
      </c>
      <c r="R669" s="141">
        <f>Q669*H669</f>
        <v>0</v>
      </c>
      <c r="S669" s="141">
        <v>0</v>
      </c>
      <c r="T669" s="142">
        <f>S669*H669</f>
        <v>0</v>
      </c>
      <c r="AR669" s="143" t="s">
        <v>171</v>
      </c>
      <c r="AT669" s="143" t="s">
        <v>166</v>
      </c>
      <c r="AU669" s="143" t="s">
        <v>85</v>
      </c>
      <c r="AY669" s="16" t="s">
        <v>164</v>
      </c>
      <c r="BE669" s="144">
        <f>IF(N669="základní",J669,0)</f>
        <v>0</v>
      </c>
      <c r="BF669" s="144">
        <f>IF(N669="snížená",J669,0)</f>
        <v>0</v>
      </c>
      <c r="BG669" s="144">
        <f>IF(N669="zákl. přenesená",J669,0)</f>
        <v>0</v>
      </c>
      <c r="BH669" s="144">
        <f>IF(N669="sníž. přenesená",J669,0)</f>
        <v>0</v>
      </c>
      <c r="BI669" s="144">
        <f>IF(N669="nulová",J669,0)</f>
        <v>0</v>
      </c>
      <c r="BJ669" s="16" t="s">
        <v>83</v>
      </c>
      <c r="BK669" s="144">
        <f>ROUND(I669*H669,2)</f>
        <v>0</v>
      </c>
      <c r="BL669" s="16" t="s">
        <v>171</v>
      </c>
      <c r="BM669" s="143" t="s">
        <v>574</v>
      </c>
    </row>
    <row r="670" spans="2:65" s="1" customFormat="1" ht="29.25">
      <c r="B670" s="31"/>
      <c r="D670" s="145" t="s">
        <v>173</v>
      </c>
      <c r="F670" s="146" t="s">
        <v>575</v>
      </c>
      <c r="I670" s="147"/>
      <c r="L670" s="31"/>
      <c r="M670" s="148"/>
      <c r="T670" s="55"/>
      <c r="AT670" s="16" t="s">
        <v>173</v>
      </c>
      <c r="AU670" s="16" t="s">
        <v>85</v>
      </c>
    </row>
    <row r="671" spans="2:65" s="1" customFormat="1">
      <c r="B671" s="31"/>
      <c r="D671" s="149" t="s">
        <v>175</v>
      </c>
      <c r="F671" s="150" t="s">
        <v>576</v>
      </c>
      <c r="I671" s="147"/>
      <c r="L671" s="31"/>
      <c r="M671" s="148"/>
      <c r="T671" s="55"/>
      <c r="AT671" s="16" t="s">
        <v>175</v>
      </c>
      <c r="AU671" s="16" t="s">
        <v>85</v>
      </c>
    </row>
    <row r="672" spans="2:65" s="1" customFormat="1" ht="33" customHeight="1">
      <c r="B672" s="31"/>
      <c r="C672" s="132" t="s">
        <v>577</v>
      </c>
      <c r="D672" s="132" t="s">
        <v>166</v>
      </c>
      <c r="E672" s="133" t="s">
        <v>578</v>
      </c>
      <c r="F672" s="134" t="s">
        <v>579</v>
      </c>
      <c r="G672" s="135" t="s">
        <v>295</v>
      </c>
      <c r="H672" s="136">
        <v>82.168000000000006</v>
      </c>
      <c r="I672" s="137"/>
      <c r="J672" s="138">
        <f>ROUND(I672*H672,2)</f>
        <v>0</v>
      </c>
      <c r="K672" s="134" t="s">
        <v>170</v>
      </c>
      <c r="L672" s="31"/>
      <c r="M672" s="139" t="s">
        <v>1</v>
      </c>
      <c r="N672" s="140" t="s">
        <v>40</v>
      </c>
      <c r="P672" s="141">
        <f>O672*H672</f>
        <v>0</v>
      </c>
      <c r="Q672" s="141">
        <v>0</v>
      </c>
      <c r="R672" s="141">
        <f>Q672*H672</f>
        <v>0</v>
      </c>
      <c r="S672" s="141">
        <v>0</v>
      </c>
      <c r="T672" s="142">
        <f>S672*H672</f>
        <v>0</v>
      </c>
      <c r="AR672" s="143" t="s">
        <v>171</v>
      </c>
      <c r="AT672" s="143" t="s">
        <v>166</v>
      </c>
      <c r="AU672" s="143" t="s">
        <v>85</v>
      </c>
      <c r="AY672" s="16" t="s">
        <v>164</v>
      </c>
      <c r="BE672" s="144">
        <f>IF(N672="základní",J672,0)</f>
        <v>0</v>
      </c>
      <c r="BF672" s="144">
        <f>IF(N672="snížená",J672,0)</f>
        <v>0</v>
      </c>
      <c r="BG672" s="144">
        <f>IF(N672="zákl. přenesená",J672,0)</f>
        <v>0</v>
      </c>
      <c r="BH672" s="144">
        <f>IF(N672="sníž. přenesená",J672,0)</f>
        <v>0</v>
      </c>
      <c r="BI672" s="144">
        <f>IF(N672="nulová",J672,0)</f>
        <v>0</v>
      </c>
      <c r="BJ672" s="16" t="s">
        <v>83</v>
      </c>
      <c r="BK672" s="144">
        <f>ROUND(I672*H672,2)</f>
        <v>0</v>
      </c>
      <c r="BL672" s="16" t="s">
        <v>171</v>
      </c>
      <c r="BM672" s="143" t="s">
        <v>580</v>
      </c>
    </row>
    <row r="673" spans="2:65" s="1" customFormat="1" ht="29.25">
      <c r="B673" s="31"/>
      <c r="D673" s="145" t="s">
        <v>173</v>
      </c>
      <c r="F673" s="146" t="s">
        <v>581</v>
      </c>
      <c r="I673" s="147"/>
      <c r="L673" s="31"/>
      <c r="M673" s="148"/>
      <c r="T673" s="55"/>
      <c r="AT673" s="16" t="s">
        <v>173</v>
      </c>
      <c r="AU673" s="16" t="s">
        <v>85</v>
      </c>
    </row>
    <row r="674" spans="2:65" s="1" customFormat="1">
      <c r="B674" s="31"/>
      <c r="D674" s="149" t="s">
        <v>175</v>
      </c>
      <c r="F674" s="150" t="s">
        <v>582</v>
      </c>
      <c r="I674" s="147"/>
      <c r="L674" s="31"/>
      <c r="M674" s="148"/>
      <c r="T674" s="55"/>
      <c r="AT674" s="16" t="s">
        <v>175</v>
      </c>
      <c r="AU674" s="16" t="s">
        <v>85</v>
      </c>
    </row>
    <row r="675" spans="2:65" s="1" customFormat="1" ht="37.9" customHeight="1">
      <c r="B675" s="31"/>
      <c r="C675" s="132" t="s">
        <v>583</v>
      </c>
      <c r="D675" s="132" t="s">
        <v>166</v>
      </c>
      <c r="E675" s="133" t="s">
        <v>584</v>
      </c>
      <c r="F675" s="134" t="s">
        <v>585</v>
      </c>
      <c r="G675" s="135" t="s">
        <v>295</v>
      </c>
      <c r="H675" s="136">
        <v>9.0839999999999996</v>
      </c>
      <c r="I675" s="137"/>
      <c r="J675" s="138">
        <f>ROUND(I675*H675,2)</f>
        <v>0</v>
      </c>
      <c r="K675" s="134" t="s">
        <v>170</v>
      </c>
      <c r="L675" s="31"/>
      <c r="M675" s="139" t="s">
        <v>1</v>
      </c>
      <c r="N675" s="140" t="s">
        <v>40</v>
      </c>
      <c r="P675" s="141">
        <f>O675*H675</f>
        <v>0</v>
      </c>
      <c r="Q675" s="141">
        <v>0</v>
      </c>
      <c r="R675" s="141">
        <f>Q675*H675</f>
        <v>0</v>
      </c>
      <c r="S675" s="141">
        <v>0</v>
      </c>
      <c r="T675" s="142">
        <f>S675*H675</f>
        <v>0</v>
      </c>
      <c r="AR675" s="143" t="s">
        <v>171</v>
      </c>
      <c r="AT675" s="143" t="s">
        <v>166</v>
      </c>
      <c r="AU675" s="143" t="s">
        <v>85</v>
      </c>
      <c r="AY675" s="16" t="s">
        <v>164</v>
      </c>
      <c r="BE675" s="144">
        <f>IF(N675="základní",J675,0)</f>
        <v>0</v>
      </c>
      <c r="BF675" s="144">
        <f>IF(N675="snížená",J675,0)</f>
        <v>0</v>
      </c>
      <c r="BG675" s="144">
        <f>IF(N675="zákl. přenesená",J675,0)</f>
        <v>0</v>
      </c>
      <c r="BH675" s="144">
        <f>IF(N675="sníž. přenesená",J675,0)</f>
        <v>0</v>
      </c>
      <c r="BI675" s="144">
        <f>IF(N675="nulová",J675,0)</f>
        <v>0</v>
      </c>
      <c r="BJ675" s="16" t="s">
        <v>83</v>
      </c>
      <c r="BK675" s="144">
        <f>ROUND(I675*H675,2)</f>
        <v>0</v>
      </c>
      <c r="BL675" s="16" t="s">
        <v>171</v>
      </c>
      <c r="BM675" s="143" t="s">
        <v>586</v>
      </c>
    </row>
    <row r="676" spans="2:65" s="1" customFormat="1" ht="29.25">
      <c r="B676" s="31"/>
      <c r="D676" s="145" t="s">
        <v>173</v>
      </c>
      <c r="F676" s="146" t="s">
        <v>587</v>
      </c>
      <c r="I676" s="147"/>
      <c r="L676" s="31"/>
      <c r="M676" s="148"/>
      <c r="T676" s="55"/>
      <c r="AT676" s="16" t="s">
        <v>173</v>
      </c>
      <c r="AU676" s="16" t="s">
        <v>85</v>
      </c>
    </row>
    <row r="677" spans="2:65" s="1" customFormat="1">
      <c r="B677" s="31"/>
      <c r="D677" s="149" t="s">
        <v>175</v>
      </c>
      <c r="F677" s="150" t="s">
        <v>588</v>
      </c>
      <c r="I677" s="147"/>
      <c r="L677" s="31"/>
      <c r="M677" s="148"/>
      <c r="T677" s="55"/>
      <c r="AT677" s="16" t="s">
        <v>175</v>
      </c>
      <c r="AU677" s="16" t="s">
        <v>85</v>
      </c>
    </row>
    <row r="678" spans="2:65" s="1" customFormat="1" ht="44.25" customHeight="1">
      <c r="B678" s="31"/>
      <c r="C678" s="132" t="s">
        <v>589</v>
      </c>
      <c r="D678" s="132" t="s">
        <v>166</v>
      </c>
      <c r="E678" s="133" t="s">
        <v>590</v>
      </c>
      <c r="F678" s="134" t="s">
        <v>591</v>
      </c>
      <c r="G678" s="135" t="s">
        <v>295</v>
      </c>
      <c r="H678" s="136">
        <v>2.1560000000000001</v>
      </c>
      <c r="I678" s="137"/>
      <c r="J678" s="138">
        <f>ROUND(I678*H678,2)</f>
        <v>0</v>
      </c>
      <c r="K678" s="134" t="s">
        <v>170</v>
      </c>
      <c r="L678" s="31"/>
      <c r="M678" s="139" t="s">
        <v>1</v>
      </c>
      <c r="N678" s="140" t="s">
        <v>40</v>
      </c>
      <c r="P678" s="141">
        <f>O678*H678</f>
        <v>0</v>
      </c>
      <c r="Q678" s="141">
        <v>0</v>
      </c>
      <c r="R678" s="141">
        <f>Q678*H678</f>
        <v>0</v>
      </c>
      <c r="S678" s="141">
        <v>0</v>
      </c>
      <c r="T678" s="142">
        <f>S678*H678</f>
        <v>0</v>
      </c>
      <c r="AR678" s="143" t="s">
        <v>171</v>
      </c>
      <c r="AT678" s="143" t="s">
        <v>166</v>
      </c>
      <c r="AU678" s="143" t="s">
        <v>85</v>
      </c>
      <c r="AY678" s="16" t="s">
        <v>164</v>
      </c>
      <c r="BE678" s="144">
        <f>IF(N678="základní",J678,0)</f>
        <v>0</v>
      </c>
      <c r="BF678" s="144">
        <f>IF(N678="snížená",J678,0)</f>
        <v>0</v>
      </c>
      <c r="BG678" s="144">
        <f>IF(N678="zákl. přenesená",J678,0)</f>
        <v>0</v>
      </c>
      <c r="BH678" s="144">
        <f>IF(N678="sníž. přenesená",J678,0)</f>
        <v>0</v>
      </c>
      <c r="BI678" s="144">
        <f>IF(N678="nulová",J678,0)</f>
        <v>0</v>
      </c>
      <c r="BJ678" s="16" t="s">
        <v>83</v>
      </c>
      <c r="BK678" s="144">
        <f>ROUND(I678*H678,2)</f>
        <v>0</v>
      </c>
      <c r="BL678" s="16" t="s">
        <v>171</v>
      </c>
      <c r="BM678" s="143" t="s">
        <v>592</v>
      </c>
    </row>
    <row r="679" spans="2:65" s="1" customFormat="1" ht="29.25">
      <c r="B679" s="31"/>
      <c r="D679" s="145" t="s">
        <v>173</v>
      </c>
      <c r="F679" s="146" t="s">
        <v>593</v>
      </c>
      <c r="I679" s="147"/>
      <c r="L679" s="31"/>
      <c r="M679" s="148"/>
      <c r="T679" s="55"/>
      <c r="AT679" s="16" t="s">
        <v>173</v>
      </c>
      <c r="AU679" s="16" t="s">
        <v>85</v>
      </c>
    </row>
    <row r="680" spans="2:65" s="1" customFormat="1">
      <c r="B680" s="31"/>
      <c r="D680" s="149" t="s">
        <v>175</v>
      </c>
      <c r="F680" s="150" t="s">
        <v>594</v>
      </c>
      <c r="I680" s="147"/>
      <c r="L680" s="31"/>
      <c r="M680" s="148"/>
      <c r="T680" s="55"/>
      <c r="AT680" s="16" t="s">
        <v>175</v>
      </c>
      <c r="AU680" s="16" t="s">
        <v>85</v>
      </c>
    </row>
    <row r="681" spans="2:65" s="11" customFormat="1" ht="22.9" customHeight="1">
      <c r="B681" s="120"/>
      <c r="D681" s="121" t="s">
        <v>74</v>
      </c>
      <c r="E681" s="130" t="s">
        <v>595</v>
      </c>
      <c r="F681" s="130" t="s">
        <v>596</v>
      </c>
      <c r="I681" s="123"/>
      <c r="J681" s="131">
        <f>BK681</f>
        <v>0</v>
      </c>
      <c r="L681" s="120"/>
      <c r="M681" s="125"/>
      <c r="P681" s="126">
        <f>SUM(P682:P684)</f>
        <v>0</v>
      </c>
      <c r="R681" s="126">
        <f>SUM(R682:R684)</f>
        <v>0</v>
      </c>
      <c r="T681" s="127">
        <f>SUM(T682:T684)</f>
        <v>0</v>
      </c>
      <c r="AR681" s="121" t="s">
        <v>83</v>
      </c>
      <c r="AT681" s="128" t="s">
        <v>74</v>
      </c>
      <c r="AU681" s="128" t="s">
        <v>83</v>
      </c>
      <c r="AY681" s="121" t="s">
        <v>164</v>
      </c>
      <c r="BK681" s="129">
        <f>SUM(BK682:BK684)</f>
        <v>0</v>
      </c>
    </row>
    <row r="682" spans="2:65" s="1" customFormat="1" ht="24.2" customHeight="1">
      <c r="B682" s="31"/>
      <c r="C682" s="132" t="s">
        <v>597</v>
      </c>
      <c r="D682" s="132" t="s">
        <v>166</v>
      </c>
      <c r="E682" s="133" t="s">
        <v>598</v>
      </c>
      <c r="F682" s="134" t="s">
        <v>599</v>
      </c>
      <c r="G682" s="135" t="s">
        <v>295</v>
      </c>
      <c r="H682" s="136">
        <v>0.61599999999999999</v>
      </c>
      <c r="I682" s="137"/>
      <c r="J682" s="138">
        <f>ROUND(I682*H682,2)</f>
        <v>0</v>
      </c>
      <c r="K682" s="134" t="s">
        <v>170</v>
      </c>
      <c r="L682" s="31"/>
      <c r="M682" s="139" t="s">
        <v>1</v>
      </c>
      <c r="N682" s="140" t="s">
        <v>40</v>
      </c>
      <c r="P682" s="141">
        <f>O682*H682</f>
        <v>0</v>
      </c>
      <c r="Q682" s="141">
        <v>0</v>
      </c>
      <c r="R682" s="141">
        <f>Q682*H682</f>
        <v>0</v>
      </c>
      <c r="S682" s="141">
        <v>0</v>
      </c>
      <c r="T682" s="142">
        <f>S682*H682</f>
        <v>0</v>
      </c>
      <c r="AR682" s="143" t="s">
        <v>171</v>
      </c>
      <c r="AT682" s="143" t="s">
        <v>166</v>
      </c>
      <c r="AU682" s="143" t="s">
        <v>85</v>
      </c>
      <c r="AY682" s="16" t="s">
        <v>164</v>
      </c>
      <c r="BE682" s="144">
        <f>IF(N682="základní",J682,0)</f>
        <v>0</v>
      </c>
      <c r="BF682" s="144">
        <f>IF(N682="snížená",J682,0)</f>
        <v>0</v>
      </c>
      <c r="BG682" s="144">
        <f>IF(N682="zákl. přenesená",J682,0)</f>
        <v>0</v>
      </c>
      <c r="BH682" s="144">
        <f>IF(N682="sníž. přenesená",J682,0)</f>
        <v>0</v>
      </c>
      <c r="BI682" s="144">
        <f>IF(N682="nulová",J682,0)</f>
        <v>0</v>
      </c>
      <c r="BJ682" s="16" t="s">
        <v>83</v>
      </c>
      <c r="BK682" s="144">
        <f>ROUND(I682*H682,2)</f>
        <v>0</v>
      </c>
      <c r="BL682" s="16" t="s">
        <v>171</v>
      </c>
      <c r="BM682" s="143" t="s">
        <v>600</v>
      </c>
    </row>
    <row r="683" spans="2:65" s="1" customFormat="1" ht="39">
      <c r="B683" s="31"/>
      <c r="D683" s="145" t="s">
        <v>173</v>
      </c>
      <c r="F683" s="146" t="s">
        <v>601</v>
      </c>
      <c r="I683" s="147"/>
      <c r="L683" s="31"/>
      <c r="M683" s="148"/>
      <c r="T683" s="55"/>
      <c r="AT683" s="16" t="s">
        <v>173</v>
      </c>
      <c r="AU683" s="16" t="s">
        <v>85</v>
      </c>
    </row>
    <row r="684" spans="2:65" s="1" customFormat="1">
      <c r="B684" s="31"/>
      <c r="D684" s="149" t="s">
        <v>175</v>
      </c>
      <c r="F684" s="150" t="s">
        <v>602</v>
      </c>
      <c r="I684" s="147"/>
      <c r="L684" s="31"/>
      <c r="M684" s="148"/>
      <c r="T684" s="55"/>
      <c r="AT684" s="16" t="s">
        <v>175</v>
      </c>
      <c r="AU684" s="16" t="s">
        <v>85</v>
      </c>
    </row>
    <row r="685" spans="2:65" s="11" customFormat="1" ht="25.9" customHeight="1">
      <c r="B685" s="120"/>
      <c r="D685" s="121" t="s">
        <v>74</v>
      </c>
      <c r="E685" s="122" t="s">
        <v>603</v>
      </c>
      <c r="F685" s="122" t="s">
        <v>604</v>
      </c>
      <c r="I685" s="123"/>
      <c r="J685" s="124">
        <f>BK685</f>
        <v>0</v>
      </c>
      <c r="L685" s="120"/>
      <c r="M685" s="125"/>
      <c r="P685" s="126">
        <f>P686+P807+P822+P932+P954+P957+P962+P973+P1021+P1034+P1047+P1057+P1079+P1092+P1143</f>
        <v>0</v>
      </c>
      <c r="R685" s="126">
        <f>R686+R807+R822+R932+R954+R957+R962+R973+R1021+R1034+R1047+R1057+R1079+R1092+R1143</f>
        <v>0.5</v>
      </c>
      <c r="T685" s="127">
        <f>T686+T807+T822+T932+T954+T957+T962+T973+T1021+T1034+T1047+T1057+T1079+T1092+T1143</f>
        <v>51.068640880000004</v>
      </c>
      <c r="AR685" s="121" t="s">
        <v>85</v>
      </c>
      <c r="AT685" s="128" t="s">
        <v>74</v>
      </c>
      <c r="AU685" s="128" t="s">
        <v>75</v>
      </c>
      <c r="AY685" s="121" t="s">
        <v>164</v>
      </c>
      <c r="BK685" s="129">
        <f>BK686+BK807+BK822+BK932+BK954+BK957+BK962+BK973+BK1021+BK1034+BK1047+BK1057+BK1079+BK1092+BK1143</f>
        <v>0</v>
      </c>
    </row>
    <row r="686" spans="2:65" s="11" customFormat="1" ht="22.9" customHeight="1">
      <c r="B686" s="120"/>
      <c r="D686" s="121" t="s">
        <v>74</v>
      </c>
      <c r="E686" s="130" t="s">
        <v>605</v>
      </c>
      <c r="F686" s="130" t="s">
        <v>606</v>
      </c>
      <c r="I686" s="123"/>
      <c r="J686" s="131">
        <f>BK686</f>
        <v>0</v>
      </c>
      <c r="L686" s="120"/>
      <c r="M686" s="125"/>
      <c r="P686" s="126">
        <f>SUM(P687:P806)</f>
        <v>0</v>
      </c>
      <c r="R686" s="126">
        <f>SUM(R687:R806)</f>
        <v>0</v>
      </c>
      <c r="T686" s="127">
        <f>SUM(T687:T806)</f>
        <v>4.3918999999999997</v>
      </c>
      <c r="AR686" s="121" t="s">
        <v>85</v>
      </c>
      <c r="AT686" s="128" t="s">
        <v>74</v>
      </c>
      <c r="AU686" s="128" t="s">
        <v>83</v>
      </c>
      <c r="AY686" s="121" t="s">
        <v>164</v>
      </c>
      <c r="BK686" s="129">
        <f>SUM(BK687:BK806)</f>
        <v>0</v>
      </c>
    </row>
    <row r="687" spans="2:65" s="1" customFormat="1" ht="33" customHeight="1">
      <c r="B687" s="31"/>
      <c r="C687" s="132" t="s">
        <v>607</v>
      </c>
      <c r="D687" s="132" t="s">
        <v>166</v>
      </c>
      <c r="E687" s="133" t="s">
        <v>608</v>
      </c>
      <c r="F687" s="134" t="s">
        <v>609</v>
      </c>
      <c r="G687" s="135" t="s">
        <v>311</v>
      </c>
      <c r="H687" s="136">
        <v>299.89999999999998</v>
      </c>
      <c r="I687" s="137"/>
      <c r="J687" s="138">
        <f>ROUND(I687*H687,2)</f>
        <v>0</v>
      </c>
      <c r="K687" s="134" t="s">
        <v>170</v>
      </c>
      <c r="L687" s="31"/>
      <c r="M687" s="139" t="s">
        <v>1</v>
      </c>
      <c r="N687" s="140" t="s">
        <v>40</v>
      </c>
      <c r="P687" s="141">
        <f>O687*H687</f>
        <v>0</v>
      </c>
      <c r="Q687" s="141">
        <v>0</v>
      </c>
      <c r="R687" s="141">
        <f>Q687*H687</f>
        <v>0</v>
      </c>
      <c r="S687" s="141">
        <v>1.0999999999999999E-2</v>
      </c>
      <c r="T687" s="142">
        <f>S687*H687</f>
        <v>3.2988999999999997</v>
      </c>
      <c r="AR687" s="143" t="s">
        <v>363</v>
      </c>
      <c r="AT687" s="143" t="s">
        <v>166</v>
      </c>
      <c r="AU687" s="143" t="s">
        <v>85</v>
      </c>
      <c r="AY687" s="16" t="s">
        <v>164</v>
      </c>
      <c r="BE687" s="144">
        <f>IF(N687="základní",J687,0)</f>
        <v>0</v>
      </c>
      <c r="BF687" s="144">
        <f>IF(N687="snížená",J687,0)</f>
        <v>0</v>
      </c>
      <c r="BG687" s="144">
        <f>IF(N687="zákl. přenesená",J687,0)</f>
        <v>0</v>
      </c>
      <c r="BH687" s="144">
        <f>IF(N687="sníž. přenesená",J687,0)</f>
        <v>0</v>
      </c>
      <c r="BI687" s="144">
        <f>IF(N687="nulová",J687,0)</f>
        <v>0</v>
      </c>
      <c r="BJ687" s="16" t="s">
        <v>83</v>
      </c>
      <c r="BK687" s="144">
        <f>ROUND(I687*H687,2)</f>
        <v>0</v>
      </c>
      <c r="BL687" s="16" t="s">
        <v>363</v>
      </c>
      <c r="BM687" s="143" t="s">
        <v>610</v>
      </c>
    </row>
    <row r="688" spans="2:65" s="1" customFormat="1" ht="19.5">
      <c r="B688" s="31"/>
      <c r="D688" s="145" t="s">
        <v>173</v>
      </c>
      <c r="F688" s="146" t="s">
        <v>611</v>
      </c>
      <c r="I688" s="147"/>
      <c r="L688" s="31"/>
      <c r="M688" s="148"/>
      <c r="T688" s="55"/>
      <c r="AT688" s="16" t="s">
        <v>173</v>
      </c>
      <c r="AU688" s="16" t="s">
        <v>85</v>
      </c>
    </row>
    <row r="689" spans="2:51" s="1" customFormat="1">
      <c r="B689" s="31"/>
      <c r="D689" s="149" t="s">
        <v>175</v>
      </c>
      <c r="F689" s="150" t="s">
        <v>612</v>
      </c>
      <c r="I689" s="147"/>
      <c r="L689" s="31"/>
      <c r="M689" s="148"/>
      <c r="T689" s="55"/>
      <c r="AT689" s="16" t="s">
        <v>175</v>
      </c>
      <c r="AU689" s="16" t="s">
        <v>85</v>
      </c>
    </row>
    <row r="690" spans="2:51" s="13" customFormat="1">
      <c r="B690" s="157"/>
      <c r="D690" s="145" t="s">
        <v>183</v>
      </c>
      <c r="E690" s="158" t="s">
        <v>1</v>
      </c>
      <c r="F690" s="159" t="s">
        <v>613</v>
      </c>
      <c r="H690" s="160">
        <v>299.89999999999998</v>
      </c>
      <c r="I690" s="161"/>
      <c r="L690" s="157"/>
      <c r="M690" s="162"/>
      <c r="T690" s="163"/>
      <c r="AT690" s="158" t="s">
        <v>183</v>
      </c>
      <c r="AU690" s="158" t="s">
        <v>85</v>
      </c>
      <c r="AV690" s="13" t="s">
        <v>85</v>
      </c>
      <c r="AW690" s="13" t="s">
        <v>32</v>
      </c>
      <c r="AX690" s="13" t="s">
        <v>83</v>
      </c>
      <c r="AY690" s="158" t="s">
        <v>164</v>
      </c>
    </row>
    <row r="691" spans="2:51" s="1" customFormat="1">
      <c r="B691" s="31"/>
      <c r="D691" s="145" t="s">
        <v>194</v>
      </c>
      <c r="F691" s="171" t="s">
        <v>209</v>
      </c>
      <c r="L691" s="31"/>
      <c r="M691" s="148"/>
      <c r="T691" s="55"/>
      <c r="AU691" s="16" t="s">
        <v>85</v>
      </c>
    </row>
    <row r="692" spans="2:51" s="1" customFormat="1">
      <c r="B692" s="31"/>
      <c r="D692" s="145" t="s">
        <v>194</v>
      </c>
      <c r="F692" s="172" t="s">
        <v>210</v>
      </c>
      <c r="H692" s="173">
        <v>0</v>
      </c>
      <c r="L692" s="31"/>
      <c r="M692" s="148"/>
      <c r="T692" s="55"/>
      <c r="AU692" s="16" t="s">
        <v>85</v>
      </c>
    </row>
    <row r="693" spans="2:51" s="1" customFormat="1">
      <c r="B693" s="31"/>
      <c r="D693" s="145" t="s">
        <v>194</v>
      </c>
      <c r="F693" s="172" t="s">
        <v>211</v>
      </c>
      <c r="H693" s="173">
        <v>10.5</v>
      </c>
      <c r="L693" s="31"/>
      <c r="M693" s="148"/>
      <c r="T693" s="55"/>
      <c r="AU693" s="16" t="s">
        <v>85</v>
      </c>
    </row>
    <row r="694" spans="2:51" s="1" customFormat="1">
      <c r="B694" s="31"/>
      <c r="D694" s="145" t="s">
        <v>194</v>
      </c>
      <c r="F694" s="172" t="s">
        <v>212</v>
      </c>
      <c r="H694" s="173">
        <v>0</v>
      </c>
      <c r="L694" s="31"/>
      <c r="M694" s="148"/>
      <c r="T694" s="55"/>
      <c r="AU694" s="16" t="s">
        <v>85</v>
      </c>
    </row>
    <row r="695" spans="2:51" s="1" customFormat="1">
      <c r="B695" s="31"/>
      <c r="D695" s="145" t="s">
        <v>194</v>
      </c>
      <c r="F695" s="172" t="s">
        <v>213</v>
      </c>
      <c r="H695" s="173">
        <v>27.8</v>
      </c>
      <c r="L695" s="31"/>
      <c r="M695" s="148"/>
      <c r="T695" s="55"/>
      <c r="AU695" s="16" t="s">
        <v>85</v>
      </c>
    </row>
    <row r="696" spans="2:51" s="1" customFormat="1">
      <c r="B696" s="31"/>
      <c r="D696" s="145" t="s">
        <v>194</v>
      </c>
      <c r="F696" s="172" t="s">
        <v>214</v>
      </c>
      <c r="H696" s="173">
        <v>0</v>
      </c>
      <c r="L696" s="31"/>
      <c r="M696" s="148"/>
      <c r="T696" s="55"/>
      <c r="AU696" s="16" t="s">
        <v>85</v>
      </c>
    </row>
    <row r="697" spans="2:51" s="1" customFormat="1">
      <c r="B697" s="31"/>
      <c r="D697" s="145" t="s">
        <v>194</v>
      </c>
      <c r="F697" s="172" t="s">
        <v>215</v>
      </c>
      <c r="H697" s="173">
        <v>11.7</v>
      </c>
      <c r="L697" s="31"/>
      <c r="M697" s="148"/>
      <c r="T697" s="55"/>
      <c r="AU697" s="16" t="s">
        <v>85</v>
      </c>
    </row>
    <row r="698" spans="2:51" s="1" customFormat="1">
      <c r="B698" s="31"/>
      <c r="D698" s="145" t="s">
        <v>194</v>
      </c>
      <c r="F698" s="172" t="s">
        <v>216</v>
      </c>
      <c r="H698" s="173">
        <v>0</v>
      </c>
      <c r="L698" s="31"/>
      <c r="M698" s="148"/>
      <c r="T698" s="55"/>
      <c r="AU698" s="16" t="s">
        <v>85</v>
      </c>
    </row>
    <row r="699" spans="2:51" s="1" customFormat="1">
      <c r="B699" s="31"/>
      <c r="D699" s="145" t="s">
        <v>194</v>
      </c>
      <c r="F699" s="172" t="s">
        <v>217</v>
      </c>
      <c r="H699" s="173">
        <v>2.5</v>
      </c>
      <c r="L699" s="31"/>
      <c r="M699" s="148"/>
      <c r="T699" s="55"/>
      <c r="AU699" s="16" t="s">
        <v>85</v>
      </c>
    </row>
    <row r="700" spans="2:51" s="1" customFormat="1">
      <c r="B700" s="31"/>
      <c r="D700" s="145" t="s">
        <v>194</v>
      </c>
      <c r="F700" s="172" t="s">
        <v>218</v>
      </c>
      <c r="H700" s="173">
        <v>0</v>
      </c>
      <c r="L700" s="31"/>
      <c r="M700" s="148"/>
      <c r="T700" s="55"/>
      <c r="AU700" s="16" t="s">
        <v>85</v>
      </c>
    </row>
    <row r="701" spans="2:51" s="1" customFormat="1">
      <c r="B701" s="31"/>
      <c r="D701" s="145" t="s">
        <v>194</v>
      </c>
      <c r="F701" s="172" t="s">
        <v>219</v>
      </c>
      <c r="H701" s="173">
        <v>5.8</v>
      </c>
      <c r="L701" s="31"/>
      <c r="M701" s="148"/>
      <c r="T701" s="55"/>
      <c r="AU701" s="16" t="s">
        <v>85</v>
      </c>
    </row>
    <row r="702" spans="2:51" s="1" customFormat="1">
      <c r="B702" s="31"/>
      <c r="D702" s="145" t="s">
        <v>194</v>
      </c>
      <c r="F702" s="172" t="s">
        <v>220</v>
      </c>
      <c r="H702" s="173">
        <v>0</v>
      </c>
      <c r="L702" s="31"/>
      <c r="M702" s="148"/>
      <c r="T702" s="55"/>
      <c r="AU702" s="16" t="s">
        <v>85</v>
      </c>
    </row>
    <row r="703" spans="2:51" s="1" customFormat="1">
      <c r="B703" s="31"/>
      <c r="D703" s="145" t="s">
        <v>194</v>
      </c>
      <c r="F703" s="172" t="s">
        <v>221</v>
      </c>
      <c r="H703" s="173">
        <v>18</v>
      </c>
      <c r="L703" s="31"/>
      <c r="M703" s="148"/>
      <c r="T703" s="55"/>
      <c r="AU703" s="16" t="s">
        <v>85</v>
      </c>
    </row>
    <row r="704" spans="2:51" s="1" customFormat="1">
      <c r="B704" s="31"/>
      <c r="D704" s="145" t="s">
        <v>194</v>
      </c>
      <c r="F704" s="172" t="s">
        <v>222</v>
      </c>
      <c r="H704" s="173">
        <v>0</v>
      </c>
      <c r="L704" s="31"/>
      <c r="M704" s="148"/>
      <c r="T704" s="55"/>
      <c r="AU704" s="16" t="s">
        <v>85</v>
      </c>
    </row>
    <row r="705" spans="2:47" s="1" customFormat="1">
      <c r="B705" s="31"/>
      <c r="D705" s="145" t="s">
        <v>194</v>
      </c>
      <c r="F705" s="172" t="s">
        <v>223</v>
      </c>
      <c r="H705" s="173">
        <v>18.5</v>
      </c>
      <c r="L705" s="31"/>
      <c r="M705" s="148"/>
      <c r="T705" s="55"/>
      <c r="AU705" s="16" t="s">
        <v>85</v>
      </c>
    </row>
    <row r="706" spans="2:47" s="1" customFormat="1">
      <c r="B706" s="31"/>
      <c r="D706" s="145" t="s">
        <v>194</v>
      </c>
      <c r="F706" s="172" t="s">
        <v>187</v>
      </c>
      <c r="H706" s="173">
        <v>94.8</v>
      </c>
      <c r="L706" s="31"/>
      <c r="M706" s="148"/>
      <c r="T706" s="55"/>
      <c r="AU706" s="16" t="s">
        <v>85</v>
      </c>
    </row>
    <row r="707" spans="2:47" s="1" customFormat="1">
      <c r="B707" s="31"/>
      <c r="D707" s="145" t="s">
        <v>194</v>
      </c>
      <c r="F707" s="171" t="s">
        <v>224</v>
      </c>
      <c r="L707" s="31"/>
      <c r="M707" s="148"/>
      <c r="T707" s="55"/>
      <c r="AU707" s="16" t="s">
        <v>85</v>
      </c>
    </row>
    <row r="708" spans="2:47" s="1" customFormat="1">
      <c r="B708" s="31"/>
      <c r="D708" s="145" t="s">
        <v>194</v>
      </c>
      <c r="F708" s="172" t="s">
        <v>225</v>
      </c>
      <c r="H708" s="173">
        <v>0</v>
      </c>
      <c r="L708" s="31"/>
      <c r="M708" s="148"/>
      <c r="T708" s="55"/>
      <c r="AU708" s="16" t="s">
        <v>85</v>
      </c>
    </row>
    <row r="709" spans="2:47" s="1" customFormat="1">
      <c r="B709" s="31"/>
      <c r="D709" s="145" t="s">
        <v>194</v>
      </c>
      <c r="F709" s="172" t="s">
        <v>226</v>
      </c>
      <c r="H709" s="173">
        <v>1.5</v>
      </c>
      <c r="L709" s="31"/>
      <c r="M709" s="148"/>
      <c r="T709" s="55"/>
      <c r="AU709" s="16" t="s">
        <v>85</v>
      </c>
    </row>
    <row r="710" spans="2:47" s="1" customFormat="1">
      <c r="B710" s="31"/>
      <c r="D710" s="145" t="s">
        <v>194</v>
      </c>
      <c r="F710" s="172" t="s">
        <v>227</v>
      </c>
      <c r="H710" s="173">
        <v>0</v>
      </c>
      <c r="L710" s="31"/>
      <c r="M710" s="148"/>
      <c r="T710" s="55"/>
      <c r="AU710" s="16" t="s">
        <v>85</v>
      </c>
    </row>
    <row r="711" spans="2:47" s="1" customFormat="1">
      <c r="B711" s="31"/>
      <c r="D711" s="145" t="s">
        <v>194</v>
      </c>
      <c r="F711" s="172" t="s">
        <v>228</v>
      </c>
      <c r="H711" s="173">
        <v>5.4</v>
      </c>
      <c r="L711" s="31"/>
      <c r="M711" s="148"/>
      <c r="T711" s="55"/>
      <c r="AU711" s="16" t="s">
        <v>85</v>
      </c>
    </row>
    <row r="712" spans="2:47" s="1" customFormat="1">
      <c r="B712" s="31"/>
      <c r="D712" s="145" t="s">
        <v>194</v>
      </c>
      <c r="F712" s="172" t="s">
        <v>229</v>
      </c>
      <c r="H712" s="173">
        <v>0</v>
      </c>
      <c r="L712" s="31"/>
      <c r="M712" s="148"/>
      <c r="T712" s="55"/>
      <c r="AU712" s="16" t="s">
        <v>85</v>
      </c>
    </row>
    <row r="713" spans="2:47" s="1" customFormat="1">
      <c r="B713" s="31"/>
      <c r="D713" s="145" t="s">
        <v>194</v>
      </c>
      <c r="F713" s="172" t="s">
        <v>230</v>
      </c>
      <c r="H713" s="173">
        <v>1.4</v>
      </c>
      <c r="L713" s="31"/>
      <c r="M713" s="148"/>
      <c r="T713" s="55"/>
      <c r="AU713" s="16" t="s">
        <v>85</v>
      </c>
    </row>
    <row r="714" spans="2:47" s="1" customFormat="1">
      <c r="B714" s="31"/>
      <c r="D714" s="145" t="s">
        <v>194</v>
      </c>
      <c r="F714" s="172" t="s">
        <v>231</v>
      </c>
      <c r="H714" s="173">
        <v>0</v>
      </c>
      <c r="L714" s="31"/>
      <c r="M714" s="148"/>
      <c r="T714" s="55"/>
      <c r="AU714" s="16" t="s">
        <v>85</v>
      </c>
    </row>
    <row r="715" spans="2:47" s="1" customFormat="1">
      <c r="B715" s="31"/>
      <c r="D715" s="145" t="s">
        <v>194</v>
      </c>
      <c r="F715" s="172" t="s">
        <v>232</v>
      </c>
      <c r="H715" s="173">
        <v>1.6</v>
      </c>
      <c r="L715" s="31"/>
      <c r="M715" s="148"/>
      <c r="T715" s="55"/>
      <c r="AU715" s="16" t="s">
        <v>85</v>
      </c>
    </row>
    <row r="716" spans="2:47" s="1" customFormat="1">
      <c r="B716" s="31"/>
      <c r="D716" s="145" t="s">
        <v>194</v>
      </c>
      <c r="F716" s="172" t="s">
        <v>233</v>
      </c>
      <c r="H716" s="173">
        <v>0</v>
      </c>
      <c r="L716" s="31"/>
      <c r="M716" s="148"/>
      <c r="T716" s="55"/>
      <c r="AU716" s="16" t="s">
        <v>85</v>
      </c>
    </row>
    <row r="717" spans="2:47" s="1" customFormat="1">
      <c r="B717" s="31"/>
      <c r="D717" s="145" t="s">
        <v>194</v>
      </c>
      <c r="F717" s="172" t="s">
        <v>232</v>
      </c>
      <c r="H717" s="173">
        <v>1.6</v>
      </c>
      <c r="L717" s="31"/>
      <c r="M717" s="148"/>
      <c r="T717" s="55"/>
      <c r="AU717" s="16" t="s">
        <v>85</v>
      </c>
    </row>
    <row r="718" spans="2:47" s="1" customFormat="1">
      <c r="B718" s="31"/>
      <c r="D718" s="145" t="s">
        <v>194</v>
      </c>
      <c r="F718" s="172" t="s">
        <v>234</v>
      </c>
      <c r="H718" s="173">
        <v>0</v>
      </c>
      <c r="L718" s="31"/>
      <c r="M718" s="148"/>
      <c r="T718" s="55"/>
      <c r="AU718" s="16" t="s">
        <v>85</v>
      </c>
    </row>
    <row r="719" spans="2:47" s="1" customFormat="1">
      <c r="B719" s="31"/>
      <c r="D719" s="145" t="s">
        <v>194</v>
      </c>
      <c r="F719" s="172" t="s">
        <v>228</v>
      </c>
      <c r="H719" s="173">
        <v>5.4</v>
      </c>
      <c r="L719" s="31"/>
      <c r="M719" s="148"/>
      <c r="T719" s="55"/>
      <c r="AU719" s="16" t="s">
        <v>85</v>
      </c>
    </row>
    <row r="720" spans="2:47" s="1" customFormat="1">
      <c r="B720" s="31"/>
      <c r="D720" s="145" t="s">
        <v>194</v>
      </c>
      <c r="F720" s="172" t="s">
        <v>235</v>
      </c>
      <c r="H720" s="173">
        <v>0</v>
      </c>
      <c r="L720" s="31"/>
      <c r="M720" s="148"/>
      <c r="T720" s="55"/>
      <c r="AU720" s="16" t="s">
        <v>85</v>
      </c>
    </row>
    <row r="721" spans="2:47" s="1" customFormat="1">
      <c r="B721" s="31"/>
      <c r="D721" s="145" t="s">
        <v>194</v>
      </c>
      <c r="F721" s="172" t="s">
        <v>230</v>
      </c>
      <c r="H721" s="173">
        <v>1.4</v>
      </c>
      <c r="L721" s="31"/>
      <c r="M721" s="148"/>
      <c r="T721" s="55"/>
      <c r="AU721" s="16" t="s">
        <v>85</v>
      </c>
    </row>
    <row r="722" spans="2:47" s="1" customFormat="1">
      <c r="B722" s="31"/>
      <c r="D722" s="145" t="s">
        <v>194</v>
      </c>
      <c r="F722" s="172" t="s">
        <v>236</v>
      </c>
      <c r="H722" s="173">
        <v>0</v>
      </c>
      <c r="L722" s="31"/>
      <c r="M722" s="148"/>
      <c r="T722" s="55"/>
      <c r="AU722" s="16" t="s">
        <v>85</v>
      </c>
    </row>
    <row r="723" spans="2:47" s="1" customFormat="1">
      <c r="B723" s="31"/>
      <c r="D723" s="145" t="s">
        <v>194</v>
      </c>
      <c r="F723" s="172" t="s">
        <v>217</v>
      </c>
      <c r="H723" s="173">
        <v>2.5</v>
      </c>
      <c r="L723" s="31"/>
      <c r="M723" s="148"/>
      <c r="T723" s="55"/>
      <c r="AU723" s="16" t="s">
        <v>85</v>
      </c>
    </row>
    <row r="724" spans="2:47" s="1" customFormat="1">
      <c r="B724" s="31"/>
      <c r="D724" s="145" t="s">
        <v>194</v>
      </c>
      <c r="F724" s="172" t="s">
        <v>187</v>
      </c>
      <c r="H724" s="173">
        <v>20.8</v>
      </c>
      <c r="L724" s="31"/>
      <c r="M724" s="148"/>
      <c r="T724" s="55"/>
      <c r="AU724" s="16" t="s">
        <v>85</v>
      </c>
    </row>
    <row r="725" spans="2:47" s="1" customFormat="1">
      <c r="B725" s="31"/>
      <c r="D725" s="145" t="s">
        <v>194</v>
      </c>
      <c r="F725" s="171" t="s">
        <v>237</v>
      </c>
      <c r="L725" s="31"/>
      <c r="M725" s="148"/>
      <c r="T725" s="55"/>
      <c r="AU725" s="16" t="s">
        <v>85</v>
      </c>
    </row>
    <row r="726" spans="2:47" s="1" customFormat="1">
      <c r="B726" s="31"/>
      <c r="D726" s="145" t="s">
        <v>194</v>
      </c>
      <c r="F726" s="172" t="s">
        <v>238</v>
      </c>
      <c r="H726" s="173">
        <v>0</v>
      </c>
      <c r="L726" s="31"/>
      <c r="M726" s="148"/>
      <c r="T726" s="55"/>
      <c r="AU726" s="16" t="s">
        <v>85</v>
      </c>
    </row>
    <row r="727" spans="2:47" s="1" customFormat="1">
      <c r="B727" s="31"/>
      <c r="D727" s="145" t="s">
        <v>194</v>
      </c>
      <c r="F727" s="172" t="s">
        <v>239</v>
      </c>
      <c r="H727" s="173">
        <v>36.799999999999997</v>
      </c>
      <c r="L727" s="31"/>
      <c r="M727" s="148"/>
      <c r="T727" s="55"/>
      <c r="AU727" s="16" t="s">
        <v>85</v>
      </c>
    </row>
    <row r="728" spans="2:47" s="1" customFormat="1">
      <c r="B728" s="31"/>
      <c r="D728" s="145" t="s">
        <v>194</v>
      </c>
      <c r="F728" s="172" t="s">
        <v>240</v>
      </c>
      <c r="H728" s="173">
        <v>0</v>
      </c>
      <c r="L728" s="31"/>
      <c r="M728" s="148"/>
      <c r="T728" s="55"/>
      <c r="AU728" s="16" t="s">
        <v>85</v>
      </c>
    </row>
    <row r="729" spans="2:47" s="1" customFormat="1">
      <c r="B729" s="31"/>
      <c r="D729" s="145" t="s">
        <v>194</v>
      </c>
      <c r="F729" s="172" t="s">
        <v>241</v>
      </c>
      <c r="H729" s="173">
        <v>31.5</v>
      </c>
      <c r="L729" s="31"/>
      <c r="M729" s="148"/>
      <c r="T729" s="55"/>
      <c r="AU729" s="16" t="s">
        <v>85</v>
      </c>
    </row>
    <row r="730" spans="2:47" s="1" customFormat="1">
      <c r="B730" s="31"/>
      <c r="D730" s="145" t="s">
        <v>194</v>
      </c>
      <c r="F730" s="172" t="s">
        <v>187</v>
      </c>
      <c r="H730" s="173">
        <v>68.3</v>
      </c>
      <c r="L730" s="31"/>
      <c r="M730" s="148"/>
      <c r="T730" s="55"/>
      <c r="AU730" s="16" t="s">
        <v>85</v>
      </c>
    </row>
    <row r="731" spans="2:47" s="1" customFormat="1">
      <c r="B731" s="31"/>
      <c r="D731" s="145" t="s">
        <v>194</v>
      </c>
      <c r="F731" s="171" t="s">
        <v>242</v>
      </c>
      <c r="L731" s="31"/>
      <c r="M731" s="148"/>
      <c r="T731" s="55"/>
      <c r="AU731" s="16" t="s">
        <v>85</v>
      </c>
    </row>
    <row r="732" spans="2:47" s="1" customFormat="1">
      <c r="B732" s="31"/>
      <c r="D732" s="145" t="s">
        <v>194</v>
      </c>
      <c r="F732" s="172" t="s">
        <v>243</v>
      </c>
      <c r="H732" s="173">
        <v>0</v>
      </c>
      <c r="L732" s="31"/>
      <c r="M732" s="148"/>
      <c r="T732" s="55"/>
      <c r="AU732" s="16" t="s">
        <v>85</v>
      </c>
    </row>
    <row r="733" spans="2:47" s="1" customFormat="1">
      <c r="B733" s="31"/>
      <c r="D733" s="145" t="s">
        <v>194</v>
      </c>
      <c r="F733" s="172" t="s">
        <v>244</v>
      </c>
      <c r="H733" s="173">
        <v>72.2</v>
      </c>
      <c r="L733" s="31"/>
      <c r="M733" s="148"/>
      <c r="T733" s="55"/>
      <c r="AU733" s="16" t="s">
        <v>85</v>
      </c>
    </row>
    <row r="734" spans="2:47" s="1" customFormat="1">
      <c r="B734" s="31"/>
      <c r="D734" s="145" t="s">
        <v>194</v>
      </c>
      <c r="F734" s="171" t="s">
        <v>245</v>
      </c>
      <c r="L734" s="31"/>
      <c r="M734" s="148"/>
      <c r="T734" s="55"/>
      <c r="AU734" s="16" t="s">
        <v>85</v>
      </c>
    </row>
    <row r="735" spans="2:47" s="1" customFormat="1">
      <c r="B735" s="31"/>
      <c r="D735" s="145" t="s">
        <v>194</v>
      </c>
      <c r="F735" s="172" t="s">
        <v>246</v>
      </c>
      <c r="H735" s="173">
        <v>0</v>
      </c>
      <c r="L735" s="31"/>
      <c r="M735" s="148"/>
      <c r="T735" s="55"/>
      <c r="AU735" s="16" t="s">
        <v>85</v>
      </c>
    </row>
    <row r="736" spans="2:47" s="1" customFormat="1">
      <c r="B736" s="31"/>
      <c r="D736" s="145" t="s">
        <v>194</v>
      </c>
      <c r="F736" s="172" t="s">
        <v>247</v>
      </c>
      <c r="H736" s="173">
        <v>10.1</v>
      </c>
      <c r="L736" s="31"/>
      <c r="M736" s="148"/>
      <c r="T736" s="55"/>
      <c r="AU736" s="16" t="s">
        <v>85</v>
      </c>
    </row>
    <row r="737" spans="2:65" s="1" customFormat="1">
      <c r="B737" s="31"/>
      <c r="D737" s="145" t="s">
        <v>194</v>
      </c>
      <c r="F737" s="172" t="s">
        <v>248</v>
      </c>
      <c r="H737" s="173">
        <v>0</v>
      </c>
      <c r="L737" s="31"/>
      <c r="M737" s="148"/>
      <c r="T737" s="55"/>
      <c r="AU737" s="16" t="s">
        <v>85</v>
      </c>
    </row>
    <row r="738" spans="2:65" s="1" customFormat="1">
      <c r="B738" s="31"/>
      <c r="D738" s="145" t="s">
        <v>194</v>
      </c>
      <c r="F738" s="172" t="s">
        <v>249</v>
      </c>
      <c r="H738" s="173">
        <v>8.1</v>
      </c>
      <c r="L738" s="31"/>
      <c r="M738" s="148"/>
      <c r="T738" s="55"/>
      <c r="AU738" s="16" t="s">
        <v>85</v>
      </c>
    </row>
    <row r="739" spans="2:65" s="1" customFormat="1">
      <c r="B739" s="31"/>
      <c r="D739" s="145" t="s">
        <v>194</v>
      </c>
      <c r="F739" s="172" t="s">
        <v>187</v>
      </c>
      <c r="H739" s="173">
        <v>18.2</v>
      </c>
      <c r="L739" s="31"/>
      <c r="M739" s="148"/>
      <c r="T739" s="55"/>
      <c r="AU739" s="16" t="s">
        <v>85</v>
      </c>
    </row>
    <row r="740" spans="2:65" s="1" customFormat="1">
      <c r="B740" s="31"/>
      <c r="D740" s="145" t="s">
        <v>194</v>
      </c>
      <c r="F740" s="171" t="s">
        <v>250</v>
      </c>
      <c r="L740" s="31"/>
      <c r="M740" s="148"/>
      <c r="T740" s="55"/>
      <c r="AU740" s="16" t="s">
        <v>85</v>
      </c>
    </row>
    <row r="741" spans="2:65" s="1" customFormat="1">
      <c r="B741" s="31"/>
      <c r="D741" s="145" t="s">
        <v>194</v>
      </c>
      <c r="F741" s="172" t="s">
        <v>251</v>
      </c>
      <c r="H741" s="173">
        <v>0</v>
      </c>
      <c r="L741" s="31"/>
      <c r="M741" s="148"/>
      <c r="T741" s="55"/>
      <c r="AU741" s="16" t="s">
        <v>85</v>
      </c>
    </row>
    <row r="742" spans="2:65" s="1" customFormat="1">
      <c r="B742" s="31"/>
      <c r="D742" s="145" t="s">
        <v>194</v>
      </c>
      <c r="F742" s="172" t="s">
        <v>252</v>
      </c>
      <c r="H742" s="173">
        <v>12</v>
      </c>
      <c r="L742" s="31"/>
      <c r="M742" s="148"/>
      <c r="T742" s="55"/>
      <c r="AU742" s="16" t="s">
        <v>85</v>
      </c>
    </row>
    <row r="743" spans="2:65" s="1" customFormat="1">
      <c r="B743" s="31"/>
      <c r="D743" s="145" t="s">
        <v>194</v>
      </c>
      <c r="F743" s="172" t="s">
        <v>253</v>
      </c>
      <c r="H743" s="173">
        <v>0</v>
      </c>
      <c r="L743" s="31"/>
      <c r="M743" s="148"/>
      <c r="T743" s="55"/>
      <c r="AU743" s="16" t="s">
        <v>85</v>
      </c>
    </row>
    <row r="744" spans="2:65" s="1" customFormat="1">
      <c r="B744" s="31"/>
      <c r="D744" s="145" t="s">
        <v>194</v>
      </c>
      <c r="F744" s="172" t="s">
        <v>254</v>
      </c>
      <c r="H744" s="173">
        <v>13.6</v>
      </c>
      <c r="L744" s="31"/>
      <c r="M744" s="148"/>
      <c r="T744" s="55"/>
      <c r="AU744" s="16" t="s">
        <v>85</v>
      </c>
    </row>
    <row r="745" spans="2:65" s="1" customFormat="1">
      <c r="B745" s="31"/>
      <c r="D745" s="145" t="s">
        <v>194</v>
      </c>
      <c r="F745" s="172" t="s">
        <v>187</v>
      </c>
      <c r="H745" s="173">
        <v>25.6</v>
      </c>
      <c r="L745" s="31"/>
      <c r="M745" s="148"/>
      <c r="T745" s="55"/>
      <c r="AU745" s="16" t="s">
        <v>85</v>
      </c>
    </row>
    <row r="746" spans="2:65" s="1" customFormat="1" ht="24.2" customHeight="1">
      <c r="B746" s="31"/>
      <c r="C746" s="132" t="s">
        <v>614</v>
      </c>
      <c r="D746" s="132" t="s">
        <v>166</v>
      </c>
      <c r="E746" s="133" t="s">
        <v>615</v>
      </c>
      <c r="F746" s="134" t="s">
        <v>616</v>
      </c>
      <c r="G746" s="135" t="s">
        <v>311</v>
      </c>
      <c r="H746" s="136">
        <v>437.2</v>
      </c>
      <c r="I746" s="137"/>
      <c r="J746" s="138">
        <f>ROUND(I746*H746,2)</f>
        <v>0</v>
      </c>
      <c r="K746" s="134" t="s">
        <v>170</v>
      </c>
      <c r="L746" s="31"/>
      <c r="M746" s="139" t="s">
        <v>1</v>
      </c>
      <c r="N746" s="140" t="s">
        <v>40</v>
      </c>
      <c r="P746" s="141">
        <f>O746*H746</f>
        <v>0</v>
      </c>
      <c r="Q746" s="141">
        <v>0</v>
      </c>
      <c r="R746" s="141">
        <f>Q746*H746</f>
        <v>0</v>
      </c>
      <c r="S746" s="141">
        <v>2.5000000000000001E-3</v>
      </c>
      <c r="T746" s="142">
        <f>S746*H746</f>
        <v>1.093</v>
      </c>
      <c r="AR746" s="143" t="s">
        <v>363</v>
      </c>
      <c r="AT746" s="143" t="s">
        <v>166</v>
      </c>
      <c r="AU746" s="143" t="s">
        <v>85</v>
      </c>
      <c r="AY746" s="16" t="s">
        <v>164</v>
      </c>
      <c r="BE746" s="144">
        <f>IF(N746="základní",J746,0)</f>
        <v>0</v>
      </c>
      <c r="BF746" s="144">
        <f>IF(N746="snížená",J746,0)</f>
        <v>0</v>
      </c>
      <c r="BG746" s="144">
        <f>IF(N746="zákl. přenesená",J746,0)</f>
        <v>0</v>
      </c>
      <c r="BH746" s="144">
        <f>IF(N746="sníž. přenesená",J746,0)</f>
        <v>0</v>
      </c>
      <c r="BI746" s="144">
        <f>IF(N746="nulová",J746,0)</f>
        <v>0</v>
      </c>
      <c r="BJ746" s="16" t="s">
        <v>83</v>
      </c>
      <c r="BK746" s="144">
        <f>ROUND(I746*H746,2)</f>
        <v>0</v>
      </c>
      <c r="BL746" s="16" t="s">
        <v>363</v>
      </c>
      <c r="BM746" s="143" t="s">
        <v>617</v>
      </c>
    </row>
    <row r="747" spans="2:65" s="1" customFormat="1" ht="19.5">
      <c r="B747" s="31"/>
      <c r="D747" s="145" t="s">
        <v>173</v>
      </c>
      <c r="F747" s="146" t="s">
        <v>618</v>
      </c>
      <c r="I747" s="147"/>
      <c r="L747" s="31"/>
      <c r="M747" s="148"/>
      <c r="T747" s="55"/>
      <c r="AT747" s="16" t="s">
        <v>173</v>
      </c>
      <c r="AU747" s="16" t="s">
        <v>85</v>
      </c>
    </row>
    <row r="748" spans="2:65" s="1" customFormat="1">
      <c r="B748" s="31"/>
      <c r="D748" s="149" t="s">
        <v>175</v>
      </c>
      <c r="F748" s="150" t="s">
        <v>619</v>
      </c>
      <c r="I748" s="147"/>
      <c r="L748" s="31"/>
      <c r="M748" s="148"/>
      <c r="T748" s="55"/>
      <c r="AT748" s="16" t="s">
        <v>175</v>
      </c>
      <c r="AU748" s="16" t="s">
        <v>85</v>
      </c>
    </row>
    <row r="749" spans="2:65" s="13" customFormat="1">
      <c r="B749" s="157"/>
      <c r="D749" s="145" t="s">
        <v>183</v>
      </c>
      <c r="E749" s="158" t="s">
        <v>1</v>
      </c>
      <c r="F749" s="159" t="s">
        <v>620</v>
      </c>
      <c r="H749" s="160">
        <v>189.6</v>
      </c>
      <c r="I749" s="161"/>
      <c r="L749" s="157"/>
      <c r="M749" s="162"/>
      <c r="T749" s="163"/>
      <c r="AT749" s="158" t="s">
        <v>183</v>
      </c>
      <c r="AU749" s="158" t="s">
        <v>85</v>
      </c>
      <c r="AV749" s="13" t="s">
        <v>85</v>
      </c>
      <c r="AW749" s="13" t="s">
        <v>32</v>
      </c>
      <c r="AX749" s="13" t="s">
        <v>75</v>
      </c>
      <c r="AY749" s="158" t="s">
        <v>164</v>
      </c>
    </row>
    <row r="750" spans="2:65" s="13" customFormat="1">
      <c r="B750" s="157"/>
      <c r="D750" s="145" t="s">
        <v>183</v>
      </c>
      <c r="E750" s="158" t="s">
        <v>1</v>
      </c>
      <c r="F750" s="159" t="s">
        <v>621</v>
      </c>
      <c r="H750" s="160">
        <v>41.6</v>
      </c>
      <c r="I750" s="161"/>
      <c r="L750" s="157"/>
      <c r="M750" s="162"/>
      <c r="T750" s="163"/>
      <c r="AT750" s="158" t="s">
        <v>183</v>
      </c>
      <c r="AU750" s="158" t="s">
        <v>85</v>
      </c>
      <c r="AV750" s="13" t="s">
        <v>85</v>
      </c>
      <c r="AW750" s="13" t="s">
        <v>32</v>
      </c>
      <c r="AX750" s="13" t="s">
        <v>75</v>
      </c>
      <c r="AY750" s="158" t="s">
        <v>164</v>
      </c>
    </row>
    <row r="751" spans="2:65" s="13" customFormat="1">
      <c r="B751" s="157"/>
      <c r="D751" s="145" t="s">
        <v>183</v>
      </c>
      <c r="E751" s="158" t="s">
        <v>1</v>
      </c>
      <c r="F751" s="159" t="s">
        <v>622</v>
      </c>
      <c r="H751" s="160">
        <v>136.6</v>
      </c>
      <c r="I751" s="161"/>
      <c r="L751" s="157"/>
      <c r="M751" s="162"/>
      <c r="T751" s="163"/>
      <c r="AT751" s="158" t="s">
        <v>183</v>
      </c>
      <c r="AU751" s="158" t="s">
        <v>85</v>
      </c>
      <c r="AV751" s="13" t="s">
        <v>85</v>
      </c>
      <c r="AW751" s="13" t="s">
        <v>32</v>
      </c>
      <c r="AX751" s="13" t="s">
        <v>75</v>
      </c>
      <c r="AY751" s="158" t="s">
        <v>164</v>
      </c>
    </row>
    <row r="752" spans="2:65" s="13" customFormat="1">
      <c r="B752" s="157"/>
      <c r="D752" s="145" t="s">
        <v>183</v>
      </c>
      <c r="E752" s="158" t="s">
        <v>1</v>
      </c>
      <c r="F752" s="159" t="s">
        <v>99</v>
      </c>
      <c r="H752" s="160">
        <v>18.2</v>
      </c>
      <c r="I752" s="161"/>
      <c r="L752" s="157"/>
      <c r="M752" s="162"/>
      <c r="T752" s="163"/>
      <c r="AT752" s="158" t="s">
        <v>183</v>
      </c>
      <c r="AU752" s="158" t="s">
        <v>85</v>
      </c>
      <c r="AV752" s="13" t="s">
        <v>85</v>
      </c>
      <c r="AW752" s="13" t="s">
        <v>32</v>
      </c>
      <c r="AX752" s="13" t="s">
        <v>75</v>
      </c>
      <c r="AY752" s="158" t="s">
        <v>164</v>
      </c>
    </row>
    <row r="753" spans="2:51" s="13" customFormat="1">
      <c r="B753" s="157"/>
      <c r="D753" s="145" t="s">
        <v>183</v>
      </c>
      <c r="E753" s="158" t="s">
        <v>1</v>
      </c>
      <c r="F753" s="159" t="s">
        <v>623</v>
      </c>
      <c r="H753" s="160">
        <v>51.2</v>
      </c>
      <c r="I753" s="161"/>
      <c r="L753" s="157"/>
      <c r="M753" s="162"/>
      <c r="T753" s="163"/>
      <c r="AT753" s="158" t="s">
        <v>183</v>
      </c>
      <c r="AU753" s="158" t="s">
        <v>85</v>
      </c>
      <c r="AV753" s="13" t="s">
        <v>85</v>
      </c>
      <c r="AW753" s="13" t="s">
        <v>32</v>
      </c>
      <c r="AX753" s="13" t="s">
        <v>75</v>
      </c>
      <c r="AY753" s="158" t="s">
        <v>164</v>
      </c>
    </row>
    <row r="754" spans="2:51" s="14" customFormat="1">
      <c r="B754" s="164"/>
      <c r="D754" s="145" t="s">
        <v>183</v>
      </c>
      <c r="E754" s="165" t="s">
        <v>1</v>
      </c>
      <c r="F754" s="166" t="s">
        <v>187</v>
      </c>
      <c r="H754" s="167">
        <v>437.2</v>
      </c>
      <c r="I754" s="168"/>
      <c r="L754" s="164"/>
      <c r="M754" s="169"/>
      <c r="T754" s="170"/>
      <c r="AT754" s="165" t="s">
        <v>183</v>
      </c>
      <c r="AU754" s="165" t="s">
        <v>85</v>
      </c>
      <c r="AV754" s="14" t="s">
        <v>171</v>
      </c>
      <c r="AW754" s="14" t="s">
        <v>32</v>
      </c>
      <c r="AX754" s="14" t="s">
        <v>83</v>
      </c>
      <c r="AY754" s="165" t="s">
        <v>164</v>
      </c>
    </row>
    <row r="755" spans="2:51" s="1" customFormat="1">
      <c r="B755" s="31"/>
      <c r="D755" s="145" t="s">
        <v>194</v>
      </c>
      <c r="F755" s="171" t="s">
        <v>209</v>
      </c>
      <c r="L755" s="31"/>
      <c r="M755" s="148"/>
      <c r="T755" s="55"/>
      <c r="AU755" s="16" t="s">
        <v>85</v>
      </c>
    </row>
    <row r="756" spans="2:51" s="1" customFormat="1">
      <c r="B756" s="31"/>
      <c r="D756" s="145" t="s">
        <v>194</v>
      </c>
      <c r="F756" s="172" t="s">
        <v>210</v>
      </c>
      <c r="H756" s="173">
        <v>0</v>
      </c>
      <c r="L756" s="31"/>
      <c r="M756" s="148"/>
      <c r="T756" s="55"/>
      <c r="AU756" s="16" t="s">
        <v>85</v>
      </c>
    </row>
    <row r="757" spans="2:51" s="1" customFormat="1">
      <c r="B757" s="31"/>
      <c r="D757" s="145" t="s">
        <v>194</v>
      </c>
      <c r="F757" s="172" t="s">
        <v>211</v>
      </c>
      <c r="H757" s="173">
        <v>10.5</v>
      </c>
      <c r="L757" s="31"/>
      <c r="M757" s="148"/>
      <c r="T757" s="55"/>
      <c r="AU757" s="16" t="s">
        <v>85</v>
      </c>
    </row>
    <row r="758" spans="2:51" s="1" customFormat="1">
      <c r="B758" s="31"/>
      <c r="D758" s="145" t="s">
        <v>194</v>
      </c>
      <c r="F758" s="172" t="s">
        <v>212</v>
      </c>
      <c r="H758" s="173">
        <v>0</v>
      </c>
      <c r="L758" s="31"/>
      <c r="M758" s="148"/>
      <c r="T758" s="55"/>
      <c r="AU758" s="16" t="s">
        <v>85</v>
      </c>
    </row>
    <row r="759" spans="2:51" s="1" customFormat="1">
      <c r="B759" s="31"/>
      <c r="D759" s="145" t="s">
        <v>194</v>
      </c>
      <c r="F759" s="172" t="s">
        <v>213</v>
      </c>
      <c r="H759" s="173">
        <v>27.8</v>
      </c>
      <c r="L759" s="31"/>
      <c r="M759" s="148"/>
      <c r="T759" s="55"/>
      <c r="AU759" s="16" t="s">
        <v>85</v>
      </c>
    </row>
    <row r="760" spans="2:51" s="1" customFormat="1">
      <c r="B760" s="31"/>
      <c r="D760" s="145" t="s">
        <v>194</v>
      </c>
      <c r="F760" s="172" t="s">
        <v>214</v>
      </c>
      <c r="H760" s="173">
        <v>0</v>
      </c>
      <c r="L760" s="31"/>
      <c r="M760" s="148"/>
      <c r="T760" s="55"/>
      <c r="AU760" s="16" t="s">
        <v>85</v>
      </c>
    </row>
    <row r="761" spans="2:51" s="1" customFormat="1">
      <c r="B761" s="31"/>
      <c r="D761" s="145" t="s">
        <v>194</v>
      </c>
      <c r="F761" s="172" t="s">
        <v>215</v>
      </c>
      <c r="H761" s="173">
        <v>11.7</v>
      </c>
      <c r="L761" s="31"/>
      <c r="M761" s="148"/>
      <c r="T761" s="55"/>
      <c r="AU761" s="16" t="s">
        <v>85</v>
      </c>
    </row>
    <row r="762" spans="2:51" s="1" customFormat="1">
      <c r="B762" s="31"/>
      <c r="D762" s="145" t="s">
        <v>194</v>
      </c>
      <c r="F762" s="172" t="s">
        <v>216</v>
      </c>
      <c r="H762" s="173">
        <v>0</v>
      </c>
      <c r="L762" s="31"/>
      <c r="M762" s="148"/>
      <c r="T762" s="55"/>
      <c r="AU762" s="16" t="s">
        <v>85</v>
      </c>
    </row>
    <row r="763" spans="2:51" s="1" customFormat="1">
      <c r="B763" s="31"/>
      <c r="D763" s="145" t="s">
        <v>194</v>
      </c>
      <c r="F763" s="172" t="s">
        <v>217</v>
      </c>
      <c r="H763" s="173">
        <v>2.5</v>
      </c>
      <c r="L763" s="31"/>
      <c r="M763" s="148"/>
      <c r="T763" s="55"/>
      <c r="AU763" s="16" t="s">
        <v>85</v>
      </c>
    </row>
    <row r="764" spans="2:51" s="1" customFormat="1">
      <c r="B764" s="31"/>
      <c r="D764" s="145" t="s">
        <v>194</v>
      </c>
      <c r="F764" s="172" t="s">
        <v>218</v>
      </c>
      <c r="H764" s="173">
        <v>0</v>
      </c>
      <c r="L764" s="31"/>
      <c r="M764" s="148"/>
      <c r="T764" s="55"/>
      <c r="AU764" s="16" t="s">
        <v>85</v>
      </c>
    </row>
    <row r="765" spans="2:51" s="1" customFormat="1">
      <c r="B765" s="31"/>
      <c r="D765" s="145" t="s">
        <v>194</v>
      </c>
      <c r="F765" s="172" t="s">
        <v>219</v>
      </c>
      <c r="H765" s="173">
        <v>5.8</v>
      </c>
      <c r="L765" s="31"/>
      <c r="M765" s="148"/>
      <c r="T765" s="55"/>
      <c r="AU765" s="16" t="s">
        <v>85</v>
      </c>
    </row>
    <row r="766" spans="2:51" s="1" customFormat="1">
      <c r="B766" s="31"/>
      <c r="D766" s="145" t="s">
        <v>194</v>
      </c>
      <c r="F766" s="172" t="s">
        <v>220</v>
      </c>
      <c r="H766" s="173">
        <v>0</v>
      </c>
      <c r="L766" s="31"/>
      <c r="M766" s="148"/>
      <c r="T766" s="55"/>
      <c r="AU766" s="16" t="s">
        <v>85</v>
      </c>
    </row>
    <row r="767" spans="2:51" s="1" customFormat="1">
      <c r="B767" s="31"/>
      <c r="D767" s="145" t="s">
        <v>194</v>
      </c>
      <c r="F767" s="172" t="s">
        <v>221</v>
      </c>
      <c r="H767" s="173">
        <v>18</v>
      </c>
      <c r="L767" s="31"/>
      <c r="M767" s="148"/>
      <c r="T767" s="55"/>
      <c r="AU767" s="16" t="s">
        <v>85</v>
      </c>
    </row>
    <row r="768" spans="2:51" s="1" customFormat="1">
      <c r="B768" s="31"/>
      <c r="D768" s="145" t="s">
        <v>194</v>
      </c>
      <c r="F768" s="172" t="s">
        <v>222</v>
      </c>
      <c r="H768" s="173">
        <v>0</v>
      </c>
      <c r="L768" s="31"/>
      <c r="M768" s="148"/>
      <c r="T768" s="55"/>
      <c r="AU768" s="16" t="s">
        <v>85</v>
      </c>
    </row>
    <row r="769" spans="2:47" s="1" customFormat="1">
      <c r="B769" s="31"/>
      <c r="D769" s="145" t="s">
        <v>194</v>
      </c>
      <c r="F769" s="172" t="s">
        <v>223</v>
      </c>
      <c r="H769" s="173">
        <v>18.5</v>
      </c>
      <c r="L769" s="31"/>
      <c r="M769" s="148"/>
      <c r="T769" s="55"/>
      <c r="AU769" s="16" t="s">
        <v>85</v>
      </c>
    </row>
    <row r="770" spans="2:47" s="1" customFormat="1">
      <c r="B770" s="31"/>
      <c r="D770" s="145" t="s">
        <v>194</v>
      </c>
      <c r="F770" s="172" t="s">
        <v>187</v>
      </c>
      <c r="H770" s="173">
        <v>94.8</v>
      </c>
      <c r="L770" s="31"/>
      <c r="M770" s="148"/>
      <c r="T770" s="55"/>
      <c r="AU770" s="16" t="s">
        <v>85</v>
      </c>
    </row>
    <row r="771" spans="2:47" s="1" customFormat="1">
      <c r="B771" s="31"/>
      <c r="D771" s="145" t="s">
        <v>194</v>
      </c>
      <c r="F771" s="171" t="s">
        <v>224</v>
      </c>
      <c r="L771" s="31"/>
      <c r="M771" s="148"/>
      <c r="T771" s="55"/>
      <c r="AU771" s="16" t="s">
        <v>85</v>
      </c>
    </row>
    <row r="772" spans="2:47" s="1" customFormat="1">
      <c r="B772" s="31"/>
      <c r="D772" s="145" t="s">
        <v>194</v>
      </c>
      <c r="F772" s="172" t="s">
        <v>225</v>
      </c>
      <c r="H772" s="173">
        <v>0</v>
      </c>
      <c r="L772" s="31"/>
      <c r="M772" s="148"/>
      <c r="T772" s="55"/>
      <c r="AU772" s="16" t="s">
        <v>85</v>
      </c>
    </row>
    <row r="773" spans="2:47" s="1" customFormat="1">
      <c r="B773" s="31"/>
      <c r="D773" s="145" t="s">
        <v>194</v>
      </c>
      <c r="F773" s="172" t="s">
        <v>226</v>
      </c>
      <c r="H773" s="173">
        <v>1.5</v>
      </c>
      <c r="L773" s="31"/>
      <c r="M773" s="148"/>
      <c r="T773" s="55"/>
      <c r="AU773" s="16" t="s">
        <v>85</v>
      </c>
    </row>
    <row r="774" spans="2:47" s="1" customFormat="1">
      <c r="B774" s="31"/>
      <c r="D774" s="145" t="s">
        <v>194</v>
      </c>
      <c r="F774" s="172" t="s">
        <v>227</v>
      </c>
      <c r="H774" s="173">
        <v>0</v>
      </c>
      <c r="L774" s="31"/>
      <c r="M774" s="148"/>
      <c r="T774" s="55"/>
      <c r="AU774" s="16" t="s">
        <v>85</v>
      </c>
    </row>
    <row r="775" spans="2:47" s="1" customFormat="1">
      <c r="B775" s="31"/>
      <c r="D775" s="145" t="s">
        <v>194</v>
      </c>
      <c r="F775" s="172" t="s">
        <v>228</v>
      </c>
      <c r="H775" s="173">
        <v>5.4</v>
      </c>
      <c r="L775" s="31"/>
      <c r="M775" s="148"/>
      <c r="T775" s="55"/>
      <c r="AU775" s="16" t="s">
        <v>85</v>
      </c>
    </row>
    <row r="776" spans="2:47" s="1" customFormat="1">
      <c r="B776" s="31"/>
      <c r="D776" s="145" t="s">
        <v>194</v>
      </c>
      <c r="F776" s="172" t="s">
        <v>229</v>
      </c>
      <c r="H776" s="173">
        <v>0</v>
      </c>
      <c r="L776" s="31"/>
      <c r="M776" s="148"/>
      <c r="T776" s="55"/>
      <c r="AU776" s="16" t="s">
        <v>85</v>
      </c>
    </row>
    <row r="777" spans="2:47" s="1" customFormat="1">
      <c r="B777" s="31"/>
      <c r="D777" s="145" t="s">
        <v>194</v>
      </c>
      <c r="F777" s="172" t="s">
        <v>230</v>
      </c>
      <c r="H777" s="173">
        <v>1.4</v>
      </c>
      <c r="L777" s="31"/>
      <c r="M777" s="148"/>
      <c r="T777" s="55"/>
      <c r="AU777" s="16" t="s">
        <v>85</v>
      </c>
    </row>
    <row r="778" spans="2:47" s="1" customFormat="1">
      <c r="B778" s="31"/>
      <c r="D778" s="145" t="s">
        <v>194</v>
      </c>
      <c r="F778" s="172" t="s">
        <v>231</v>
      </c>
      <c r="H778" s="173">
        <v>0</v>
      </c>
      <c r="L778" s="31"/>
      <c r="M778" s="148"/>
      <c r="T778" s="55"/>
      <c r="AU778" s="16" t="s">
        <v>85</v>
      </c>
    </row>
    <row r="779" spans="2:47" s="1" customFormat="1">
      <c r="B779" s="31"/>
      <c r="D779" s="145" t="s">
        <v>194</v>
      </c>
      <c r="F779" s="172" t="s">
        <v>232</v>
      </c>
      <c r="H779" s="173">
        <v>1.6</v>
      </c>
      <c r="L779" s="31"/>
      <c r="M779" s="148"/>
      <c r="T779" s="55"/>
      <c r="AU779" s="16" t="s">
        <v>85</v>
      </c>
    </row>
    <row r="780" spans="2:47" s="1" customFormat="1">
      <c r="B780" s="31"/>
      <c r="D780" s="145" t="s">
        <v>194</v>
      </c>
      <c r="F780" s="172" t="s">
        <v>233</v>
      </c>
      <c r="H780" s="173">
        <v>0</v>
      </c>
      <c r="L780" s="31"/>
      <c r="M780" s="148"/>
      <c r="T780" s="55"/>
      <c r="AU780" s="16" t="s">
        <v>85</v>
      </c>
    </row>
    <row r="781" spans="2:47" s="1" customFormat="1">
      <c r="B781" s="31"/>
      <c r="D781" s="145" t="s">
        <v>194</v>
      </c>
      <c r="F781" s="172" t="s">
        <v>232</v>
      </c>
      <c r="H781" s="173">
        <v>1.6</v>
      </c>
      <c r="L781" s="31"/>
      <c r="M781" s="148"/>
      <c r="T781" s="55"/>
      <c r="AU781" s="16" t="s">
        <v>85</v>
      </c>
    </row>
    <row r="782" spans="2:47" s="1" customFormat="1">
      <c r="B782" s="31"/>
      <c r="D782" s="145" t="s">
        <v>194</v>
      </c>
      <c r="F782" s="172" t="s">
        <v>234</v>
      </c>
      <c r="H782" s="173">
        <v>0</v>
      </c>
      <c r="L782" s="31"/>
      <c r="M782" s="148"/>
      <c r="T782" s="55"/>
      <c r="AU782" s="16" t="s">
        <v>85</v>
      </c>
    </row>
    <row r="783" spans="2:47" s="1" customFormat="1">
      <c r="B783" s="31"/>
      <c r="D783" s="145" t="s">
        <v>194</v>
      </c>
      <c r="F783" s="172" t="s">
        <v>228</v>
      </c>
      <c r="H783" s="173">
        <v>5.4</v>
      </c>
      <c r="L783" s="31"/>
      <c r="M783" s="148"/>
      <c r="T783" s="55"/>
      <c r="AU783" s="16" t="s">
        <v>85</v>
      </c>
    </row>
    <row r="784" spans="2:47" s="1" customFormat="1">
      <c r="B784" s="31"/>
      <c r="D784" s="145" t="s">
        <v>194</v>
      </c>
      <c r="F784" s="172" t="s">
        <v>235</v>
      </c>
      <c r="H784" s="173">
        <v>0</v>
      </c>
      <c r="L784" s="31"/>
      <c r="M784" s="148"/>
      <c r="T784" s="55"/>
      <c r="AU784" s="16" t="s">
        <v>85</v>
      </c>
    </row>
    <row r="785" spans="2:47" s="1" customFormat="1">
      <c r="B785" s="31"/>
      <c r="D785" s="145" t="s">
        <v>194</v>
      </c>
      <c r="F785" s="172" t="s">
        <v>230</v>
      </c>
      <c r="H785" s="173">
        <v>1.4</v>
      </c>
      <c r="L785" s="31"/>
      <c r="M785" s="148"/>
      <c r="T785" s="55"/>
      <c r="AU785" s="16" t="s">
        <v>85</v>
      </c>
    </row>
    <row r="786" spans="2:47" s="1" customFormat="1">
      <c r="B786" s="31"/>
      <c r="D786" s="145" t="s">
        <v>194</v>
      </c>
      <c r="F786" s="172" t="s">
        <v>236</v>
      </c>
      <c r="H786" s="173">
        <v>0</v>
      </c>
      <c r="L786" s="31"/>
      <c r="M786" s="148"/>
      <c r="T786" s="55"/>
      <c r="AU786" s="16" t="s">
        <v>85</v>
      </c>
    </row>
    <row r="787" spans="2:47" s="1" customFormat="1">
      <c r="B787" s="31"/>
      <c r="D787" s="145" t="s">
        <v>194</v>
      </c>
      <c r="F787" s="172" t="s">
        <v>217</v>
      </c>
      <c r="H787" s="173">
        <v>2.5</v>
      </c>
      <c r="L787" s="31"/>
      <c r="M787" s="148"/>
      <c r="T787" s="55"/>
      <c r="AU787" s="16" t="s">
        <v>85</v>
      </c>
    </row>
    <row r="788" spans="2:47" s="1" customFormat="1">
      <c r="B788" s="31"/>
      <c r="D788" s="145" t="s">
        <v>194</v>
      </c>
      <c r="F788" s="172" t="s">
        <v>187</v>
      </c>
      <c r="H788" s="173">
        <v>20.8</v>
      </c>
      <c r="L788" s="31"/>
      <c r="M788" s="148"/>
      <c r="T788" s="55"/>
      <c r="AU788" s="16" t="s">
        <v>85</v>
      </c>
    </row>
    <row r="789" spans="2:47" s="1" customFormat="1">
      <c r="B789" s="31"/>
      <c r="D789" s="145" t="s">
        <v>194</v>
      </c>
      <c r="F789" s="171" t="s">
        <v>237</v>
      </c>
      <c r="L789" s="31"/>
      <c r="M789" s="148"/>
      <c r="T789" s="55"/>
      <c r="AU789" s="16" t="s">
        <v>85</v>
      </c>
    </row>
    <row r="790" spans="2:47" s="1" customFormat="1">
      <c r="B790" s="31"/>
      <c r="D790" s="145" t="s">
        <v>194</v>
      </c>
      <c r="F790" s="172" t="s">
        <v>238</v>
      </c>
      <c r="H790" s="173">
        <v>0</v>
      </c>
      <c r="L790" s="31"/>
      <c r="M790" s="148"/>
      <c r="T790" s="55"/>
      <c r="AU790" s="16" t="s">
        <v>85</v>
      </c>
    </row>
    <row r="791" spans="2:47" s="1" customFormat="1">
      <c r="B791" s="31"/>
      <c r="D791" s="145" t="s">
        <v>194</v>
      </c>
      <c r="F791" s="172" t="s">
        <v>239</v>
      </c>
      <c r="H791" s="173">
        <v>36.799999999999997</v>
      </c>
      <c r="L791" s="31"/>
      <c r="M791" s="148"/>
      <c r="T791" s="55"/>
      <c r="AU791" s="16" t="s">
        <v>85</v>
      </c>
    </row>
    <row r="792" spans="2:47" s="1" customFormat="1">
      <c r="B792" s="31"/>
      <c r="D792" s="145" t="s">
        <v>194</v>
      </c>
      <c r="F792" s="172" t="s">
        <v>240</v>
      </c>
      <c r="H792" s="173">
        <v>0</v>
      </c>
      <c r="L792" s="31"/>
      <c r="M792" s="148"/>
      <c r="T792" s="55"/>
      <c r="AU792" s="16" t="s">
        <v>85</v>
      </c>
    </row>
    <row r="793" spans="2:47" s="1" customFormat="1">
      <c r="B793" s="31"/>
      <c r="D793" s="145" t="s">
        <v>194</v>
      </c>
      <c r="F793" s="172" t="s">
        <v>241</v>
      </c>
      <c r="H793" s="173">
        <v>31.5</v>
      </c>
      <c r="L793" s="31"/>
      <c r="M793" s="148"/>
      <c r="T793" s="55"/>
      <c r="AU793" s="16" t="s">
        <v>85</v>
      </c>
    </row>
    <row r="794" spans="2:47" s="1" customFormat="1">
      <c r="B794" s="31"/>
      <c r="D794" s="145" t="s">
        <v>194</v>
      </c>
      <c r="F794" s="172" t="s">
        <v>187</v>
      </c>
      <c r="H794" s="173">
        <v>68.3</v>
      </c>
      <c r="L794" s="31"/>
      <c r="M794" s="148"/>
      <c r="T794" s="55"/>
      <c r="AU794" s="16" t="s">
        <v>85</v>
      </c>
    </row>
    <row r="795" spans="2:47" s="1" customFormat="1">
      <c r="B795" s="31"/>
      <c r="D795" s="145" t="s">
        <v>194</v>
      </c>
      <c r="F795" s="171" t="s">
        <v>245</v>
      </c>
      <c r="L795" s="31"/>
      <c r="M795" s="148"/>
      <c r="T795" s="55"/>
      <c r="AU795" s="16" t="s">
        <v>85</v>
      </c>
    </row>
    <row r="796" spans="2:47" s="1" customFormat="1">
      <c r="B796" s="31"/>
      <c r="D796" s="145" t="s">
        <v>194</v>
      </c>
      <c r="F796" s="172" t="s">
        <v>246</v>
      </c>
      <c r="H796" s="173">
        <v>0</v>
      </c>
      <c r="L796" s="31"/>
      <c r="M796" s="148"/>
      <c r="T796" s="55"/>
      <c r="AU796" s="16" t="s">
        <v>85</v>
      </c>
    </row>
    <row r="797" spans="2:47" s="1" customFormat="1">
      <c r="B797" s="31"/>
      <c r="D797" s="145" t="s">
        <v>194</v>
      </c>
      <c r="F797" s="172" t="s">
        <v>247</v>
      </c>
      <c r="H797" s="173">
        <v>10.1</v>
      </c>
      <c r="L797" s="31"/>
      <c r="M797" s="148"/>
      <c r="T797" s="55"/>
      <c r="AU797" s="16" t="s">
        <v>85</v>
      </c>
    </row>
    <row r="798" spans="2:47" s="1" customFormat="1">
      <c r="B798" s="31"/>
      <c r="D798" s="145" t="s">
        <v>194</v>
      </c>
      <c r="F798" s="172" t="s">
        <v>248</v>
      </c>
      <c r="H798" s="173">
        <v>0</v>
      </c>
      <c r="L798" s="31"/>
      <c r="M798" s="148"/>
      <c r="T798" s="55"/>
      <c r="AU798" s="16" t="s">
        <v>85</v>
      </c>
    </row>
    <row r="799" spans="2:47" s="1" customFormat="1">
      <c r="B799" s="31"/>
      <c r="D799" s="145" t="s">
        <v>194</v>
      </c>
      <c r="F799" s="172" t="s">
        <v>249</v>
      </c>
      <c r="H799" s="173">
        <v>8.1</v>
      </c>
      <c r="L799" s="31"/>
      <c r="M799" s="148"/>
      <c r="T799" s="55"/>
      <c r="AU799" s="16" t="s">
        <v>85</v>
      </c>
    </row>
    <row r="800" spans="2:47" s="1" customFormat="1">
      <c r="B800" s="31"/>
      <c r="D800" s="145" t="s">
        <v>194</v>
      </c>
      <c r="F800" s="172" t="s">
        <v>187</v>
      </c>
      <c r="H800" s="173">
        <v>18.2</v>
      </c>
      <c r="L800" s="31"/>
      <c r="M800" s="148"/>
      <c r="T800" s="55"/>
      <c r="AU800" s="16" t="s">
        <v>85</v>
      </c>
    </row>
    <row r="801" spans="2:65" s="1" customFormat="1">
      <c r="B801" s="31"/>
      <c r="D801" s="145" t="s">
        <v>194</v>
      </c>
      <c r="F801" s="171" t="s">
        <v>250</v>
      </c>
      <c r="L801" s="31"/>
      <c r="M801" s="148"/>
      <c r="T801" s="55"/>
      <c r="AU801" s="16" t="s">
        <v>85</v>
      </c>
    </row>
    <row r="802" spans="2:65" s="1" customFormat="1">
      <c r="B802" s="31"/>
      <c r="D802" s="145" t="s">
        <v>194</v>
      </c>
      <c r="F802" s="172" t="s">
        <v>251</v>
      </c>
      <c r="H802" s="173">
        <v>0</v>
      </c>
      <c r="L802" s="31"/>
      <c r="M802" s="148"/>
      <c r="T802" s="55"/>
      <c r="AU802" s="16" t="s">
        <v>85</v>
      </c>
    </row>
    <row r="803" spans="2:65" s="1" customFormat="1">
      <c r="B803" s="31"/>
      <c r="D803" s="145" t="s">
        <v>194</v>
      </c>
      <c r="F803" s="172" t="s">
        <v>252</v>
      </c>
      <c r="H803" s="173">
        <v>12</v>
      </c>
      <c r="L803" s="31"/>
      <c r="M803" s="148"/>
      <c r="T803" s="55"/>
      <c r="AU803" s="16" t="s">
        <v>85</v>
      </c>
    </row>
    <row r="804" spans="2:65" s="1" customFormat="1">
      <c r="B804" s="31"/>
      <c r="D804" s="145" t="s">
        <v>194</v>
      </c>
      <c r="F804" s="172" t="s">
        <v>253</v>
      </c>
      <c r="H804" s="173">
        <v>0</v>
      </c>
      <c r="L804" s="31"/>
      <c r="M804" s="148"/>
      <c r="T804" s="55"/>
      <c r="AU804" s="16" t="s">
        <v>85</v>
      </c>
    </row>
    <row r="805" spans="2:65" s="1" customFormat="1">
      <c r="B805" s="31"/>
      <c r="D805" s="145" t="s">
        <v>194</v>
      </c>
      <c r="F805" s="172" t="s">
        <v>254</v>
      </c>
      <c r="H805" s="173">
        <v>13.6</v>
      </c>
      <c r="L805" s="31"/>
      <c r="M805" s="148"/>
      <c r="T805" s="55"/>
      <c r="AU805" s="16" t="s">
        <v>85</v>
      </c>
    </row>
    <row r="806" spans="2:65" s="1" customFormat="1">
      <c r="B806" s="31"/>
      <c r="D806" s="145" t="s">
        <v>194</v>
      </c>
      <c r="F806" s="172" t="s">
        <v>187</v>
      </c>
      <c r="H806" s="173">
        <v>25.6</v>
      </c>
      <c r="L806" s="31"/>
      <c r="M806" s="148"/>
      <c r="T806" s="55"/>
      <c r="AU806" s="16" t="s">
        <v>85</v>
      </c>
    </row>
    <row r="807" spans="2:65" s="11" customFormat="1" ht="22.9" customHeight="1">
      <c r="B807" s="120"/>
      <c r="D807" s="121" t="s">
        <v>74</v>
      </c>
      <c r="E807" s="130" t="s">
        <v>624</v>
      </c>
      <c r="F807" s="130" t="s">
        <v>625</v>
      </c>
      <c r="I807" s="123"/>
      <c r="J807" s="131">
        <f>BK807</f>
        <v>0</v>
      </c>
      <c r="L807" s="120"/>
      <c r="M807" s="125"/>
      <c r="P807" s="126">
        <f>SUM(P808:P821)</f>
        <v>0</v>
      </c>
      <c r="R807" s="126">
        <f>SUM(R808:R821)</f>
        <v>0</v>
      </c>
      <c r="T807" s="127">
        <f>SUM(T808:T821)</f>
        <v>1.4860988800000001</v>
      </c>
      <c r="AR807" s="121" t="s">
        <v>85</v>
      </c>
      <c r="AT807" s="128" t="s">
        <v>74</v>
      </c>
      <c r="AU807" s="128" t="s">
        <v>83</v>
      </c>
      <c r="AY807" s="121" t="s">
        <v>164</v>
      </c>
      <c r="BK807" s="129">
        <f>SUM(BK808:BK821)</f>
        <v>0</v>
      </c>
    </row>
    <row r="808" spans="2:65" s="1" customFormat="1" ht="24.2" customHeight="1">
      <c r="B808" s="31"/>
      <c r="C808" s="132" t="s">
        <v>626</v>
      </c>
      <c r="D808" s="132" t="s">
        <v>166</v>
      </c>
      <c r="E808" s="133" t="s">
        <v>627</v>
      </c>
      <c r="F808" s="134" t="s">
        <v>628</v>
      </c>
      <c r="G808" s="135" t="s">
        <v>311</v>
      </c>
      <c r="H808" s="136">
        <v>100.29</v>
      </c>
      <c r="I808" s="137"/>
      <c r="J808" s="138">
        <f>ROUND(I808*H808,2)</f>
        <v>0</v>
      </c>
      <c r="K808" s="134" t="s">
        <v>170</v>
      </c>
      <c r="L808" s="31"/>
      <c r="M808" s="139" t="s">
        <v>1</v>
      </c>
      <c r="N808" s="140" t="s">
        <v>40</v>
      </c>
      <c r="P808" s="141">
        <f>O808*H808</f>
        <v>0</v>
      </c>
      <c r="Q808" s="141">
        <v>0</v>
      </c>
      <c r="R808" s="141">
        <f>Q808*H808</f>
        <v>0</v>
      </c>
      <c r="S808" s="141">
        <v>1.0999999999999999E-2</v>
      </c>
      <c r="T808" s="142">
        <f>S808*H808</f>
        <v>1.1031900000000001</v>
      </c>
      <c r="AR808" s="143" t="s">
        <v>363</v>
      </c>
      <c r="AT808" s="143" t="s">
        <v>166</v>
      </c>
      <c r="AU808" s="143" t="s">
        <v>85</v>
      </c>
      <c r="AY808" s="16" t="s">
        <v>164</v>
      </c>
      <c r="BE808" s="144">
        <f>IF(N808="základní",J808,0)</f>
        <v>0</v>
      </c>
      <c r="BF808" s="144">
        <f>IF(N808="snížená",J808,0)</f>
        <v>0</v>
      </c>
      <c r="BG808" s="144">
        <f>IF(N808="zákl. přenesená",J808,0)</f>
        <v>0</v>
      </c>
      <c r="BH808" s="144">
        <f>IF(N808="sníž. přenesená",J808,0)</f>
        <v>0</v>
      </c>
      <c r="BI808" s="144">
        <f>IF(N808="nulová",J808,0)</f>
        <v>0</v>
      </c>
      <c r="BJ808" s="16" t="s">
        <v>83</v>
      </c>
      <c r="BK808" s="144">
        <f>ROUND(I808*H808,2)</f>
        <v>0</v>
      </c>
      <c r="BL808" s="16" t="s">
        <v>363</v>
      </c>
      <c r="BM808" s="143" t="s">
        <v>629</v>
      </c>
    </row>
    <row r="809" spans="2:65" s="1" customFormat="1" ht="19.5">
      <c r="B809" s="31"/>
      <c r="D809" s="145" t="s">
        <v>173</v>
      </c>
      <c r="F809" s="146" t="s">
        <v>630</v>
      </c>
      <c r="I809" s="147"/>
      <c r="L809" s="31"/>
      <c r="M809" s="148"/>
      <c r="T809" s="55"/>
      <c r="AT809" s="16" t="s">
        <v>173</v>
      </c>
      <c r="AU809" s="16" t="s">
        <v>85</v>
      </c>
    </row>
    <row r="810" spans="2:65" s="1" customFormat="1">
      <c r="B810" s="31"/>
      <c r="D810" s="149" t="s">
        <v>175</v>
      </c>
      <c r="F810" s="150" t="s">
        <v>631</v>
      </c>
      <c r="I810" s="147"/>
      <c r="L810" s="31"/>
      <c r="M810" s="148"/>
      <c r="T810" s="55"/>
      <c r="AT810" s="16" t="s">
        <v>175</v>
      </c>
      <c r="AU810" s="16" t="s">
        <v>85</v>
      </c>
    </row>
    <row r="811" spans="2:65" s="12" customFormat="1">
      <c r="B811" s="151"/>
      <c r="D811" s="145" t="s">
        <v>183</v>
      </c>
      <c r="E811" s="152" t="s">
        <v>1</v>
      </c>
      <c r="F811" s="153" t="s">
        <v>315</v>
      </c>
      <c r="H811" s="152" t="s">
        <v>1</v>
      </c>
      <c r="I811" s="154"/>
      <c r="L811" s="151"/>
      <c r="M811" s="155"/>
      <c r="T811" s="156"/>
      <c r="AT811" s="152" t="s">
        <v>183</v>
      </c>
      <c r="AU811" s="152" t="s">
        <v>85</v>
      </c>
      <c r="AV811" s="12" t="s">
        <v>83</v>
      </c>
      <c r="AW811" s="12" t="s">
        <v>32</v>
      </c>
      <c r="AX811" s="12" t="s">
        <v>75</v>
      </c>
      <c r="AY811" s="152" t="s">
        <v>164</v>
      </c>
    </row>
    <row r="812" spans="2:65" s="13" customFormat="1">
      <c r="B812" s="157"/>
      <c r="D812" s="145" t="s">
        <v>183</v>
      </c>
      <c r="E812" s="158" t="s">
        <v>1</v>
      </c>
      <c r="F812" s="159" t="s">
        <v>316</v>
      </c>
      <c r="H812" s="160">
        <v>100.29</v>
      </c>
      <c r="I812" s="161"/>
      <c r="L812" s="157"/>
      <c r="M812" s="162"/>
      <c r="T812" s="163"/>
      <c r="AT812" s="158" t="s">
        <v>183</v>
      </c>
      <c r="AU812" s="158" t="s">
        <v>85</v>
      </c>
      <c r="AV812" s="13" t="s">
        <v>85</v>
      </c>
      <c r="AW812" s="13" t="s">
        <v>32</v>
      </c>
      <c r="AX812" s="13" t="s">
        <v>83</v>
      </c>
      <c r="AY812" s="158" t="s">
        <v>164</v>
      </c>
    </row>
    <row r="813" spans="2:65" s="1" customFormat="1" ht="24.2" customHeight="1">
      <c r="B813" s="31"/>
      <c r="C813" s="132" t="s">
        <v>632</v>
      </c>
      <c r="D813" s="132" t="s">
        <v>166</v>
      </c>
      <c r="E813" s="133" t="s">
        <v>633</v>
      </c>
      <c r="F813" s="134" t="s">
        <v>634</v>
      </c>
      <c r="G813" s="135" t="s">
        <v>311</v>
      </c>
      <c r="H813" s="136">
        <v>115.334</v>
      </c>
      <c r="I813" s="137"/>
      <c r="J813" s="138">
        <f>ROUND(I813*H813,2)</f>
        <v>0</v>
      </c>
      <c r="K813" s="134" t="s">
        <v>170</v>
      </c>
      <c r="L813" s="31"/>
      <c r="M813" s="139" t="s">
        <v>1</v>
      </c>
      <c r="N813" s="140" t="s">
        <v>40</v>
      </c>
      <c r="P813" s="141">
        <f>O813*H813</f>
        <v>0</v>
      </c>
      <c r="Q813" s="141">
        <v>0</v>
      </c>
      <c r="R813" s="141">
        <f>Q813*H813</f>
        <v>0</v>
      </c>
      <c r="S813" s="141">
        <v>3.2000000000000002E-3</v>
      </c>
      <c r="T813" s="142">
        <f>S813*H813</f>
        <v>0.36906880000000003</v>
      </c>
      <c r="AR813" s="143" t="s">
        <v>363</v>
      </c>
      <c r="AT813" s="143" t="s">
        <v>166</v>
      </c>
      <c r="AU813" s="143" t="s">
        <v>85</v>
      </c>
      <c r="AY813" s="16" t="s">
        <v>164</v>
      </c>
      <c r="BE813" s="144">
        <f>IF(N813="základní",J813,0)</f>
        <v>0</v>
      </c>
      <c r="BF813" s="144">
        <f>IF(N813="snížená",J813,0)</f>
        <v>0</v>
      </c>
      <c r="BG813" s="144">
        <f>IF(N813="zákl. přenesená",J813,0)</f>
        <v>0</v>
      </c>
      <c r="BH813" s="144">
        <f>IF(N813="sníž. přenesená",J813,0)</f>
        <v>0</v>
      </c>
      <c r="BI813" s="144">
        <f>IF(N813="nulová",J813,0)</f>
        <v>0</v>
      </c>
      <c r="BJ813" s="16" t="s">
        <v>83</v>
      </c>
      <c r="BK813" s="144">
        <f>ROUND(I813*H813,2)</f>
        <v>0</v>
      </c>
      <c r="BL813" s="16" t="s">
        <v>363</v>
      </c>
      <c r="BM813" s="143" t="s">
        <v>635</v>
      </c>
    </row>
    <row r="814" spans="2:65" s="1" customFormat="1" ht="19.5">
      <c r="B814" s="31"/>
      <c r="D814" s="145" t="s">
        <v>173</v>
      </c>
      <c r="F814" s="146" t="s">
        <v>636</v>
      </c>
      <c r="I814" s="147"/>
      <c r="L814" s="31"/>
      <c r="M814" s="148"/>
      <c r="T814" s="55"/>
      <c r="AT814" s="16" t="s">
        <v>173</v>
      </c>
      <c r="AU814" s="16" t="s">
        <v>85</v>
      </c>
    </row>
    <row r="815" spans="2:65" s="1" customFormat="1">
      <c r="B815" s="31"/>
      <c r="D815" s="149" t="s">
        <v>175</v>
      </c>
      <c r="F815" s="150" t="s">
        <v>637</v>
      </c>
      <c r="I815" s="147"/>
      <c r="L815" s="31"/>
      <c r="M815" s="148"/>
      <c r="T815" s="55"/>
      <c r="AT815" s="16" t="s">
        <v>175</v>
      </c>
      <c r="AU815" s="16" t="s">
        <v>85</v>
      </c>
    </row>
    <row r="816" spans="2:65" s="12" customFormat="1">
      <c r="B816" s="151"/>
      <c r="D816" s="145" t="s">
        <v>183</v>
      </c>
      <c r="E816" s="152" t="s">
        <v>1</v>
      </c>
      <c r="F816" s="153" t="s">
        <v>315</v>
      </c>
      <c r="H816" s="152" t="s">
        <v>1</v>
      </c>
      <c r="I816" s="154"/>
      <c r="L816" s="151"/>
      <c r="M816" s="155"/>
      <c r="T816" s="156"/>
      <c r="AT816" s="152" t="s">
        <v>183</v>
      </c>
      <c r="AU816" s="152" t="s">
        <v>85</v>
      </c>
      <c r="AV816" s="12" t="s">
        <v>83</v>
      </c>
      <c r="AW816" s="12" t="s">
        <v>32</v>
      </c>
      <c r="AX816" s="12" t="s">
        <v>75</v>
      </c>
      <c r="AY816" s="152" t="s">
        <v>164</v>
      </c>
    </row>
    <row r="817" spans="2:65" s="13" customFormat="1">
      <c r="B817" s="157"/>
      <c r="D817" s="145" t="s">
        <v>183</v>
      </c>
      <c r="E817" s="158" t="s">
        <v>1</v>
      </c>
      <c r="F817" s="159" t="s">
        <v>638</v>
      </c>
      <c r="H817" s="160">
        <v>115.334</v>
      </c>
      <c r="I817" s="161"/>
      <c r="L817" s="157"/>
      <c r="M817" s="162"/>
      <c r="T817" s="163"/>
      <c r="AT817" s="158" t="s">
        <v>183</v>
      </c>
      <c r="AU817" s="158" t="s">
        <v>85</v>
      </c>
      <c r="AV817" s="13" t="s">
        <v>85</v>
      </c>
      <c r="AW817" s="13" t="s">
        <v>32</v>
      </c>
      <c r="AX817" s="13" t="s">
        <v>83</v>
      </c>
      <c r="AY817" s="158" t="s">
        <v>164</v>
      </c>
    </row>
    <row r="818" spans="2:65" s="1" customFormat="1" ht="24.2" customHeight="1">
      <c r="B818" s="31"/>
      <c r="C818" s="132" t="s">
        <v>639</v>
      </c>
      <c r="D818" s="132" t="s">
        <v>166</v>
      </c>
      <c r="E818" s="133" t="s">
        <v>640</v>
      </c>
      <c r="F818" s="134" t="s">
        <v>641</v>
      </c>
      <c r="G818" s="135" t="s">
        <v>311</v>
      </c>
      <c r="H818" s="136">
        <v>115.334</v>
      </c>
      <c r="I818" s="137"/>
      <c r="J818" s="138">
        <f>ROUND(I818*H818,2)</f>
        <v>0</v>
      </c>
      <c r="K818" s="134" t="s">
        <v>1</v>
      </c>
      <c r="L818" s="31"/>
      <c r="M818" s="139" t="s">
        <v>1</v>
      </c>
      <c r="N818" s="140" t="s">
        <v>40</v>
      </c>
      <c r="P818" s="141">
        <f>O818*H818</f>
        <v>0</v>
      </c>
      <c r="Q818" s="141">
        <v>0</v>
      </c>
      <c r="R818" s="141">
        <f>Q818*H818</f>
        <v>0</v>
      </c>
      <c r="S818" s="141">
        <v>1.2E-4</v>
      </c>
      <c r="T818" s="142">
        <f>S818*H818</f>
        <v>1.3840080000000001E-2</v>
      </c>
      <c r="AR818" s="143" t="s">
        <v>363</v>
      </c>
      <c r="AT818" s="143" t="s">
        <v>166</v>
      </c>
      <c r="AU818" s="143" t="s">
        <v>85</v>
      </c>
      <c r="AY818" s="16" t="s">
        <v>164</v>
      </c>
      <c r="BE818" s="144">
        <f>IF(N818="základní",J818,0)</f>
        <v>0</v>
      </c>
      <c r="BF818" s="144">
        <f>IF(N818="snížená",J818,0)</f>
        <v>0</v>
      </c>
      <c r="BG818" s="144">
        <f>IF(N818="zákl. přenesená",J818,0)</f>
        <v>0</v>
      </c>
      <c r="BH818" s="144">
        <f>IF(N818="sníž. přenesená",J818,0)</f>
        <v>0</v>
      </c>
      <c r="BI818" s="144">
        <f>IF(N818="nulová",J818,0)</f>
        <v>0</v>
      </c>
      <c r="BJ818" s="16" t="s">
        <v>83</v>
      </c>
      <c r="BK818" s="144">
        <f>ROUND(I818*H818,2)</f>
        <v>0</v>
      </c>
      <c r="BL818" s="16" t="s">
        <v>363</v>
      </c>
      <c r="BM818" s="143" t="s">
        <v>642</v>
      </c>
    </row>
    <row r="819" spans="2:65" s="1" customFormat="1" ht="19.5">
      <c r="B819" s="31"/>
      <c r="D819" s="145" t="s">
        <v>173</v>
      </c>
      <c r="F819" s="146" t="s">
        <v>641</v>
      </c>
      <c r="I819" s="147"/>
      <c r="L819" s="31"/>
      <c r="M819" s="148"/>
      <c r="T819" s="55"/>
      <c r="AT819" s="16" t="s">
        <v>173</v>
      </c>
      <c r="AU819" s="16" t="s">
        <v>85</v>
      </c>
    </row>
    <row r="820" spans="2:65" s="12" customFormat="1">
      <c r="B820" s="151"/>
      <c r="D820" s="145" t="s">
        <v>183</v>
      </c>
      <c r="E820" s="152" t="s">
        <v>1</v>
      </c>
      <c r="F820" s="153" t="s">
        <v>315</v>
      </c>
      <c r="H820" s="152" t="s">
        <v>1</v>
      </c>
      <c r="I820" s="154"/>
      <c r="L820" s="151"/>
      <c r="M820" s="155"/>
      <c r="T820" s="156"/>
      <c r="AT820" s="152" t="s">
        <v>183</v>
      </c>
      <c r="AU820" s="152" t="s">
        <v>85</v>
      </c>
      <c r="AV820" s="12" t="s">
        <v>83</v>
      </c>
      <c r="AW820" s="12" t="s">
        <v>32</v>
      </c>
      <c r="AX820" s="12" t="s">
        <v>75</v>
      </c>
      <c r="AY820" s="152" t="s">
        <v>164</v>
      </c>
    </row>
    <row r="821" spans="2:65" s="13" customFormat="1">
      <c r="B821" s="157"/>
      <c r="D821" s="145" t="s">
        <v>183</v>
      </c>
      <c r="E821" s="158" t="s">
        <v>1</v>
      </c>
      <c r="F821" s="159" t="s">
        <v>638</v>
      </c>
      <c r="H821" s="160">
        <v>115.334</v>
      </c>
      <c r="I821" s="161"/>
      <c r="L821" s="157"/>
      <c r="M821" s="162"/>
      <c r="T821" s="163"/>
      <c r="AT821" s="158" t="s">
        <v>183</v>
      </c>
      <c r="AU821" s="158" t="s">
        <v>85</v>
      </c>
      <c r="AV821" s="13" t="s">
        <v>85</v>
      </c>
      <c r="AW821" s="13" t="s">
        <v>32</v>
      </c>
      <c r="AX821" s="13" t="s">
        <v>83</v>
      </c>
      <c r="AY821" s="158" t="s">
        <v>164</v>
      </c>
    </row>
    <row r="822" spans="2:65" s="11" customFormat="1" ht="22.9" customHeight="1">
      <c r="B822" s="120"/>
      <c r="D822" s="121" t="s">
        <v>74</v>
      </c>
      <c r="E822" s="130" t="s">
        <v>643</v>
      </c>
      <c r="F822" s="130" t="s">
        <v>644</v>
      </c>
      <c r="I822" s="123"/>
      <c r="J822" s="131">
        <f>BK822</f>
        <v>0</v>
      </c>
      <c r="L822" s="120"/>
      <c r="M822" s="125"/>
      <c r="P822" s="126">
        <f>SUM(P823:P931)</f>
        <v>0</v>
      </c>
      <c r="R822" s="126">
        <f>SUM(R823:R931)</f>
        <v>0</v>
      </c>
      <c r="T822" s="127">
        <f>SUM(T823:T931)</f>
        <v>15.764675</v>
      </c>
      <c r="AR822" s="121" t="s">
        <v>85</v>
      </c>
      <c r="AT822" s="128" t="s">
        <v>74</v>
      </c>
      <c r="AU822" s="128" t="s">
        <v>83</v>
      </c>
      <c r="AY822" s="121" t="s">
        <v>164</v>
      </c>
      <c r="BK822" s="129">
        <f>SUM(BK823:BK931)</f>
        <v>0</v>
      </c>
    </row>
    <row r="823" spans="2:65" s="1" customFormat="1" ht="24.2" customHeight="1">
      <c r="B823" s="31"/>
      <c r="C823" s="132" t="s">
        <v>645</v>
      </c>
      <c r="D823" s="132" t="s">
        <v>166</v>
      </c>
      <c r="E823" s="133" t="s">
        <v>646</v>
      </c>
      <c r="F823" s="134" t="s">
        <v>647</v>
      </c>
      <c r="G823" s="135" t="s">
        <v>311</v>
      </c>
      <c r="H823" s="136">
        <v>513.29999999999995</v>
      </c>
      <c r="I823" s="137"/>
      <c r="J823" s="138">
        <f>ROUND(I823*H823,2)</f>
        <v>0</v>
      </c>
      <c r="K823" s="134" t="s">
        <v>170</v>
      </c>
      <c r="L823" s="31"/>
      <c r="M823" s="139" t="s">
        <v>1</v>
      </c>
      <c r="N823" s="140" t="s">
        <v>40</v>
      </c>
      <c r="P823" s="141">
        <f>O823*H823</f>
        <v>0</v>
      </c>
      <c r="Q823" s="141">
        <v>0</v>
      </c>
      <c r="R823" s="141">
        <f>Q823*H823</f>
        <v>0</v>
      </c>
      <c r="S823" s="141">
        <v>2.5000000000000001E-3</v>
      </c>
      <c r="T823" s="142">
        <f>S823*H823</f>
        <v>1.28325</v>
      </c>
      <c r="AR823" s="143" t="s">
        <v>363</v>
      </c>
      <c r="AT823" s="143" t="s">
        <v>166</v>
      </c>
      <c r="AU823" s="143" t="s">
        <v>85</v>
      </c>
      <c r="AY823" s="16" t="s">
        <v>164</v>
      </c>
      <c r="BE823" s="144">
        <f>IF(N823="základní",J823,0)</f>
        <v>0</v>
      </c>
      <c r="BF823" s="144">
        <f>IF(N823="snížená",J823,0)</f>
        <v>0</v>
      </c>
      <c r="BG823" s="144">
        <f>IF(N823="zákl. přenesená",J823,0)</f>
        <v>0</v>
      </c>
      <c r="BH823" s="144">
        <f>IF(N823="sníž. přenesená",J823,0)</f>
        <v>0</v>
      </c>
      <c r="BI823" s="144">
        <f>IF(N823="nulová",J823,0)</f>
        <v>0</v>
      </c>
      <c r="BJ823" s="16" t="s">
        <v>83</v>
      </c>
      <c r="BK823" s="144">
        <f>ROUND(I823*H823,2)</f>
        <v>0</v>
      </c>
      <c r="BL823" s="16" t="s">
        <v>363</v>
      </c>
      <c r="BM823" s="143" t="s">
        <v>648</v>
      </c>
    </row>
    <row r="824" spans="2:65" s="1" customFormat="1" ht="29.25">
      <c r="B824" s="31"/>
      <c r="D824" s="145" t="s">
        <v>173</v>
      </c>
      <c r="F824" s="146" t="s">
        <v>649</v>
      </c>
      <c r="I824" s="147"/>
      <c r="L824" s="31"/>
      <c r="M824" s="148"/>
      <c r="T824" s="55"/>
      <c r="AT824" s="16" t="s">
        <v>173</v>
      </c>
      <c r="AU824" s="16" t="s">
        <v>85</v>
      </c>
    </row>
    <row r="825" spans="2:65" s="1" customFormat="1">
      <c r="B825" s="31"/>
      <c r="D825" s="149" t="s">
        <v>175</v>
      </c>
      <c r="F825" s="150" t="s">
        <v>650</v>
      </c>
      <c r="I825" s="147"/>
      <c r="L825" s="31"/>
      <c r="M825" s="148"/>
      <c r="T825" s="55"/>
      <c r="AT825" s="16" t="s">
        <v>175</v>
      </c>
      <c r="AU825" s="16" t="s">
        <v>85</v>
      </c>
    </row>
    <row r="826" spans="2:65" s="13" customFormat="1">
      <c r="B826" s="157"/>
      <c r="D826" s="145" t="s">
        <v>183</v>
      </c>
      <c r="E826" s="158" t="s">
        <v>1</v>
      </c>
      <c r="F826" s="159" t="s">
        <v>620</v>
      </c>
      <c r="H826" s="160">
        <v>189.6</v>
      </c>
      <c r="I826" s="161"/>
      <c r="L826" s="157"/>
      <c r="M826" s="162"/>
      <c r="T826" s="163"/>
      <c r="AT826" s="158" t="s">
        <v>183</v>
      </c>
      <c r="AU826" s="158" t="s">
        <v>85</v>
      </c>
      <c r="AV826" s="13" t="s">
        <v>85</v>
      </c>
      <c r="AW826" s="13" t="s">
        <v>32</v>
      </c>
      <c r="AX826" s="13" t="s">
        <v>75</v>
      </c>
      <c r="AY826" s="158" t="s">
        <v>164</v>
      </c>
    </row>
    <row r="827" spans="2:65" s="13" customFormat="1">
      <c r="B827" s="157"/>
      <c r="D827" s="145" t="s">
        <v>183</v>
      </c>
      <c r="E827" s="158" t="s">
        <v>1</v>
      </c>
      <c r="F827" s="159" t="s">
        <v>621</v>
      </c>
      <c r="H827" s="160">
        <v>41.6</v>
      </c>
      <c r="I827" s="161"/>
      <c r="L827" s="157"/>
      <c r="M827" s="162"/>
      <c r="T827" s="163"/>
      <c r="AT827" s="158" t="s">
        <v>183</v>
      </c>
      <c r="AU827" s="158" t="s">
        <v>85</v>
      </c>
      <c r="AV827" s="13" t="s">
        <v>85</v>
      </c>
      <c r="AW827" s="13" t="s">
        <v>32</v>
      </c>
      <c r="AX827" s="13" t="s">
        <v>75</v>
      </c>
      <c r="AY827" s="158" t="s">
        <v>164</v>
      </c>
    </row>
    <row r="828" spans="2:65" s="13" customFormat="1">
      <c r="B828" s="157"/>
      <c r="D828" s="145" t="s">
        <v>183</v>
      </c>
      <c r="E828" s="158" t="s">
        <v>1</v>
      </c>
      <c r="F828" s="159" t="s">
        <v>95</v>
      </c>
      <c r="H828" s="160">
        <v>68.3</v>
      </c>
      <c r="I828" s="161"/>
      <c r="L828" s="157"/>
      <c r="M828" s="162"/>
      <c r="T828" s="163"/>
      <c r="AT828" s="158" t="s">
        <v>183</v>
      </c>
      <c r="AU828" s="158" t="s">
        <v>85</v>
      </c>
      <c r="AV828" s="13" t="s">
        <v>85</v>
      </c>
      <c r="AW828" s="13" t="s">
        <v>32</v>
      </c>
      <c r="AX828" s="13" t="s">
        <v>75</v>
      </c>
      <c r="AY828" s="158" t="s">
        <v>164</v>
      </c>
    </row>
    <row r="829" spans="2:65" s="13" customFormat="1">
      <c r="B829" s="157"/>
      <c r="D829" s="145" t="s">
        <v>183</v>
      </c>
      <c r="E829" s="158" t="s">
        <v>1</v>
      </c>
      <c r="F829" s="159" t="s">
        <v>651</v>
      </c>
      <c r="H829" s="160">
        <v>144.4</v>
      </c>
      <c r="I829" s="161"/>
      <c r="L829" s="157"/>
      <c r="M829" s="162"/>
      <c r="T829" s="163"/>
      <c r="AT829" s="158" t="s">
        <v>183</v>
      </c>
      <c r="AU829" s="158" t="s">
        <v>85</v>
      </c>
      <c r="AV829" s="13" t="s">
        <v>85</v>
      </c>
      <c r="AW829" s="13" t="s">
        <v>32</v>
      </c>
      <c r="AX829" s="13" t="s">
        <v>75</v>
      </c>
      <c r="AY829" s="158" t="s">
        <v>164</v>
      </c>
    </row>
    <row r="830" spans="2:65" s="13" customFormat="1">
      <c r="B830" s="157"/>
      <c r="D830" s="145" t="s">
        <v>183</v>
      </c>
      <c r="E830" s="158" t="s">
        <v>1</v>
      </c>
      <c r="F830" s="159" t="s">
        <v>99</v>
      </c>
      <c r="H830" s="160">
        <v>18.2</v>
      </c>
      <c r="I830" s="161"/>
      <c r="L830" s="157"/>
      <c r="M830" s="162"/>
      <c r="T830" s="163"/>
      <c r="AT830" s="158" t="s">
        <v>183</v>
      </c>
      <c r="AU830" s="158" t="s">
        <v>85</v>
      </c>
      <c r="AV830" s="13" t="s">
        <v>85</v>
      </c>
      <c r="AW830" s="13" t="s">
        <v>32</v>
      </c>
      <c r="AX830" s="13" t="s">
        <v>75</v>
      </c>
      <c r="AY830" s="158" t="s">
        <v>164</v>
      </c>
    </row>
    <row r="831" spans="2:65" s="13" customFormat="1">
      <c r="B831" s="157"/>
      <c r="D831" s="145" t="s">
        <v>183</v>
      </c>
      <c r="E831" s="158" t="s">
        <v>1</v>
      </c>
      <c r="F831" s="159" t="s">
        <v>623</v>
      </c>
      <c r="H831" s="160">
        <v>51.2</v>
      </c>
      <c r="I831" s="161"/>
      <c r="L831" s="157"/>
      <c r="M831" s="162"/>
      <c r="T831" s="163"/>
      <c r="AT831" s="158" t="s">
        <v>183</v>
      </c>
      <c r="AU831" s="158" t="s">
        <v>85</v>
      </c>
      <c r="AV831" s="13" t="s">
        <v>85</v>
      </c>
      <c r="AW831" s="13" t="s">
        <v>32</v>
      </c>
      <c r="AX831" s="13" t="s">
        <v>75</v>
      </c>
      <c r="AY831" s="158" t="s">
        <v>164</v>
      </c>
    </row>
    <row r="832" spans="2:65" s="14" customFormat="1">
      <c r="B832" s="164"/>
      <c r="D832" s="145" t="s">
        <v>183</v>
      </c>
      <c r="E832" s="165" t="s">
        <v>1</v>
      </c>
      <c r="F832" s="166" t="s">
        <v>187</v>
      </c>
      <c r="H832" s="167">
        <v>513.29999999999995</v>
      </c>
      <c r="I832" s="168"/>
      <c r="L832" s="164"/>
      <c r="M832" s="169"/>
      <c r="T832" s="170"/>
      <c r="AT832" s="165" t="s">
        <v>183</v>
      </c>
      <c r="AU832" s="165" t="s">
        <v>85</v>
      </c>
      <c r="AV832" s="14" t="s">
        <v>171</v>
      </c>
      <c r="AW832" s="14" t="s">
        <v>32</v>
      </c>
      <c r="AX832" s="14" t="s">
        <v>83</v>
      </c>
      <c r="AY832" s="165" t="s">
        <v>164</v>
      </c>
    </row>
    <row r="833" spans="2:47" s="1" customFormat="1">
      <c r="B833" s="31"/>
      <c r="D833" s="145" t="s">
        <v>194</v>
      </c>
      <c r="F833" s="171" t="s">
        <v>209</v>
      </c>
      <c r="L833" s="31"/>
      <c r="M833" s="148"/>
      <c r="T833" s="55"/>
      <c r="AU833" s="16" t="s">
        <v>85</v>
      </c>
    </row>
    <row r="834" spans="2:47" s="1" customFormat="1">
      <c r="B834" s="31"/>
      <c r="D834" s="145" t="s">
        <v>194</v>
      </c>
      <c r="F834" s="172" t="s">
        <v>210</v>
      </c>
      <c r="H834" s="173">
        <v>0</v>
      </c>
      <c r="L834" s="31"/>
      <c r="M834" s="148"/>
      <c r="T834" s="55"/>
      <c r="AU834" s="16" t="s">
        <v>85</v>
      </c>
    </row>
    <row r="835" spans="2:47" s="1" customFormat="1">
      <c r="B835" s="31"/>
      <c r="D835" s="145" t="s">
        <v>194</v>
      </c>
      <c r="F835" s="172" t="s">
        <v>211</v>
      </c>
      <c r="H835" s="173">
        <v>10.5</v>
      </c>
      <c r="L835" s="31"/>
      <c r="M835" s="148"/>
      <c r="T835" s="55"/>
      <c r="AU835" s="16" t="s">
        <v>85</v>
      </c>
    </row>
    <row r="836" spans="2:47" s="1" customFormat="1">
      <c r="B836" s="31"/>
      <c r="D836" s="145" t="s">
        <v>194</v>
      </c>
      <c r="F836" s="172" t="s">
        <v>212</v>
      </c>
      <c r="H836" s="173">
        <v>0</v>
      </c>
      <c r="L836" s="31"/>
      <c r="M836" s="148"/>
      <c r="T836" s="55"/>
      <c r="AU836" s="16" t="s">
        <v>85</v>
      </c>
    </row>
    <row r="837" spans="2:47" s="1" customFormat="1">
      <c r="B837" s="31"/>
      <c r="D837" s="145" t="s">
        <v>194</v>
      </c>
      <c r="F837" s="172" t="s">
        <v>213</v>
      </c>
      <c r="H837" s="173">
        <v>27.8</v>
      </c>
      <c r="L837" s="31"/>
      <c r="M837" s="148"/>
      <c r="T837" s="55"/>
      <c r="AU837" s="16" t="s">
        <v>85</v>
      </c>
    </row>
    <row r="838" spans="2:47" s="1" customFormat="1">
      <c r="B838" s="31"/>
      <c r="D838" s="145" t="s">
        <v>194</v>
      </c>
      <c r="F838" s="172" t="s">
        <v>214</v>
      </c>
      <c r="H838" s="173">
        <v>0</v>
      </c>
      <c r="L838" s="31"/>
      <c r="M838" s="148"/>
      <c r="T838" s="55"/>
      <c r="AU838" s="16" t="s">
        <v>85</v>
      </c>
    </row>
    <row r="839" spans="2:47" s="1" customFormat="1">
      <c r="B839" s="31"/>
      <c r="D839" s="145" t="s">
        <v>194</v>
      </c>
      <c r="F839" s="172" t="s">
        <v>215</v>
      </c>
      <c r="H839" s="173">
        <v>11.7</v>
      </c>
      <c r="L839" s="31"/>
      <c r="M839" s="148"/>
      <c r="T839" s="55"/>
      <c r="AU839" s="16" t="s">
        <v>85</v>
      </c>
    </row>
    <row r="840" spans="2:47" s="1" customFormat="1">
      <c r="B840" s="31"/>
      <c r="D840" s="145" t="s">
        <v>194</v>
      </c>
      <c r="F840" s="172" t="s">
        <v>216</v>
      </c>
      <c r="H840" s="173">
        <v>0</v>
      </c>
      <c r="L840" s="31"/>
      <c r="M840" s="148"/>
      <c r="T840" s="55"/>
      <c r="AU840" s="16" t="s">
        <v>85</v>
      </c>
    </row>
    <row r="841" spans="2:47" s="1" customFormat="1">
      <c r="B841" s="31"/>
      <c r="D841" s="145" t="s">
        <v>194</v>
      </c>
      <c r="F841" s="172" t="s">
        <v>217</v>
      </c>
      <c r="H841" s="173">
        <v>2.5</v>
      </c>
      <c r="L841" s="31"/>
      <c r="M841" s="148"/>
      <c r="T841" s="55"/>
      <c r="AU841" s="16" t="s">
        <v>85</v>
      </c>
    </row>
    <row r="842" spans="2:47" s="1" customFormat="1">
      <c r="B842" s="31"/>
      <c r="D842" s="145" t="s">
        <v>194</v>
      </c>
      <c r="F842" s="172" t="s">
        <v>218</v>
      </c>
      <c r="H842" s="173">
        <v>0</v>
      </c>
      <c r="L842" s="31"/>
      <c r="M842" s="148"/>
      <c r="T842" s="55"/>
      <c r="AU842" s="16" t="s">
        <v>85</v>
      </c>
    </row>
    <row r="843" spans="2:47" s="1" customFormat="1">
      <c r="B843" s="31"/>
      <c r="D843" s="145" t="s">
        <v>194</v>
      </c>
      <c r="F843" s="172" t="s">
        <v>219</v>
      </c>
      <c r="H843" s="173">
        <v>5.8</v>
      </c>
      <c r="L843" s="31"/>
      <c r="M843" s="148"/>
      <c r="T843" s="55"/>
      <c r="AU843" s="16" t="s">
        <v>85</v>
      </c>
    </row>
    <row r="844" spans="2:47" s="1" customFormat="1">
      <c r="B844" s="31"/>
      <c r="D844" s="145" t="s">
        <v>194</v>
      </c>
      <c r="F844" s="172" t="s">
        <v>220</v>
      </c>
      <c r="H844" s="173">
        <v>0</v>
      </c>
      <c r="L844" s="31"/>
      <c r="M844" s="148"/>
      <c r="T844" s="55"/>
      <c r="AU844" s="16" t="s">
        <v>85</v>
      </c>
    </row>
    <row r="845" spans="2:47" s="1" customFormat="1">
      <c r="B845" s="31"/>
      <c r="D845" s="145" t="s">
        <v>194</v>
      </c>
      <c r="F845" s="172" t="s">
        <v>221</v>
      </c>
      <c r="H845" s="173">
        <v>18</v>
      </c>
      <c r="L845" s="31"/>
      <c r="M845" s="148"/>
      <c r="T845" s="55"/>
      <c r="AU845" s="16" t="s">
        <v>85</v>
      </c>
    </row>
    <row r="846" spans="2:47" s="1" customFormat="1">
      <c r="B846" s="31"/>
      <c r="D846" s="145" t="s">
        <v>194</v>
      </c>
      <c r="F846" s="172" t="s">
        <v>222</v>
      </c>
      <c r="H846" s="173">
        <v>0</v>
      </c>
      <c r="L846" s="31"/>
      <c r="M846" s="148"/>
      <c r="T846" s="55"/>
      <c r="AU846" s="16" t="s">
        <v>85</v>
      </c>
    </row>
    <row r="847" spans="2:47" s="1" customFormat="1">
      <c r="B847" s="31"/>
      <c r="D847" s="145" t="s">
        <v>194</v>
      </c>
      <c r="F847" s="172" t="s">
        <v>223</v>
      </c>
      <c r="H847" s="173">
        <v>18.5</v>
      </c>
      <c r="L847" s="31"/>
      <c r="M847" s="148"/>
      <c r="T847" s="55"/>
      <c r="AU847" s="16" t="s">
        <v>85</v>
      </c>
    </row>
    <row r="848" spans="2:47" s="1" customFormat="1">
      <c r="B848" s="31"/>
      <c r="D848" s="145" t="s">
        <v>194</v>
      </c>
      <c r="F848" s="172" t="s">
        <v>187</v>
      </c>
      <c r="H848" s="173">
        <v>94.8</v>
      </c>
      <c r="L848" s="31"/>
      <c r="M848" s="148"/>
      <c r="T848" s="55"/>
      <c r="AU848" s="16" t="s">
        <v>85</v>
      </c>
    </row>
    <row r="849" spans="2:47" s="1" customFormat="1">
      <c r="B849" s="31"/>
      <c r="D849" s="145" t="s">
        <v>194</v>
      </c>
      <c r="F849" s="171" t="s">
        <v>224</v>
      </c>
      <c r="L849" s="31"/>
      <c r="M849" s="148"/>
      <c r="T849" s="55"/>
      <c r="AU849" s="16" t="s">
        <v>85</v>
      </c>
    </row>
    <row r="850" spans="2:47" s="1" customFormat="1">
      <c r="B850" s="31"/>
      <c r="D850" s="145" t="s">
        <v>194</v>
      </c>
      <c r="F850" s="172" t="s">
        <v>225</v>
      </c>
      <c r="H850" s="173">
        <v>0</v>
      </c>
      <c r="L850" s="31"/>
      <c r="M850" s="148"/>
      <c r="T850" s="55"/>
      <c r="AU850" s="16" t="s">
        <v>85</v>
      </c>
    </row>
    <row r="851" spans="2:47" s="1" customFormat="1">
      <c r="B851" s="31"/>
      <c r="D851" s="145" t="s">
        <v>194</v>
      </c>
      <c r="F851" s="172" t="s">
        <v>226</v>
      </c>
      <c r="H851" s="173">
        <v>1.5</v>
      </c>
      <c r="L851" s="31"/>
      <c r="M851" s="148"/>
      <c r="T851" s="55"/>
      <c r="AU851" s="16" t="s">
        <v>85</v>
      </c>
    </row>
    <row r="852" spans="2:47" s="1" customFormat="1">
      <c r="B852" s="31"/>
      <c r="D852" s="145" t="s">
        <v>194</v>
      </c>
      <c r="F852" s="172" t="s">
        <v>227</v>
      </c>
      <c r="H852" s="173">
        <v>0</v>
      </c>
      <c r="L852" s="31"/>
      <c r="M852" s="148"/>
      <c r="T852" s="55"/>
      <c r="AU852" s="16" t="s">
        <v>85</v>
      </c>
    </row>
    <row r="853" spans="2:47" s="1" customFormat="1">
      <c r="B853" s="31"/>
      <c r="D853" s="145" t="s">
        <v>194</v>
      </c>
      <c r="F853" s="172" t="s">
        <v>228</v>
      </c>
      <c r="H853" s="173">
        <v>5.4</v>
      </c>
      <c r="L853" s="31"/>
      <c r="M853" s="148"/>
      <c r="T853" s="55"/>
      <c r="AU853" s="16" t="s">
        <v>85</v>
      </c>
    </row>
    <row r="854" spans="2:47" s="1" customFormat="1">
      <c r="B854" s="31"/>
      <c r="D854" s="145" t="s">
        <v>194</v>
      </c>
      <c r="F854" s="172" t="s">
        <v>229</v>
      </c>
      <c r="H854" s="173">
        <v>0</v>
      </c>
      <c r="L854" s="31"/>
      <c r="M854" s="148"/>
      <c r="T854" s="55"/>
      <c r="AU854" s="16" t="s">
        <v>85</v>
      </c>
    </row>
    <row r="855" spans="2:47" s="1" customFormat="1">
      <c r="B855" s="31"/>
      <c r="D855" s="145" t="s">
        <v>194</v>
      </c>
      <c r="F855" s="172" t="s">
        <v>230</v>
      </c>
      <c r="H855" s="173">
        <v>1.4</v>
      </c>
      <c r="L855" s="31"/>
      <c r="M855" s="148"/>
      <c r="T855" s="55"/>
      <c r="AU855" s="16" t="s">
        <v>85</v>
      </c>
    </row>
    <row r="856" spans="2:47" s="1" customFormat="1">
      <c r="B856" s="31"/>
      <c r="D856" s="145" t="s">
        <v>194</v>
      </c>
      <c r="F856" s="172" t="s">
        <v>231</v>
      </c>
      <c r="H856" s="173">
        <v>0</v>
      </c>
      <c r="L856" s="31"/>
      <c r="M856" s="148"/>
      <c r="T856" s="55"/>
      <c r="AU856" s="16" t="s">
        <v>85</v>
      </c>
    </row>
    <row r="857" spans="2:47" s="1" customFormat="1">
      <c r="B857" s="31"/>
      <c r="D857" s="145" t="s">
        <v>194</v>
      </c>
      <c r="F857" s="172" t="s">
        <v>232</v>
      </c>
      <c r="H857" s="173">
        <v>1.6</v>
      </c>
      <c r="L857" s="31"/>
      <c r="M857" s="148"/>
      <c r="T857" s="55"/>
      <c r="AU857" s="16" t="s">
        <v>85</v>
      </c>
    </row>
    <row r="858" spans="2:47" s="1" customFormat="1">
      <c r="B858" s="31"/>
      <c r="D858" s="145" t="s">
        <v>194</v>
      </c>
      <c r="F858" s="172" t="s">
        <v>233</v>
      </c>
      <c r="H858" s="173">
        <v>0</v>
      </c>
      <c r="L858" s="31"/>
      <c r="M858" s="148"/>
      <c r="T858" s="55"/>
      <c r="AU858" s="16" t="s">
        <v>85</v>
      </c>
    </row>
    <row r="859" spans="2:47" s="1" customFormat="1">
      <c r="B859" s="31"/>
      <c r="D859" s="145" t="s">
        <v>194</v>
      </c>
      <c r="F859" s="172" t="s">
        <v>232</v>
      </c>
      <c r="H859" s="173">
        <v>1.6</v>
      </c>
      <c r="L859" s="31"/>
      <c r="M859" s="148"/>
      <c r="T859" s="55"/>
      <c r="AU859" s="16" t="s">
        <v>85</v>
      </c>
    </row>
    <row r="860" spans="2:47" s="1" customFormat="1">
      <c r="B860" s="31"/>
      <c r="D860" s="145" t="s">
        <v>194</v>
      </c>
      <c r="F860" s="172" t="s">
        <v>234</v>
      </c>
      <c r="H860" s="173">
        <v>0</v>
      </c>
      <c r="L860" s="31"/>
      <c r="M860" s="148"/>
      <c r="T860" s="55"/>
      <c r="AU860" s="16" t="s">
        <v>85</v>
      </c>
    </row>
    <row r="861" spans="2:47" s="1" customFormat="1">
      <c r="B861" s="31"/>
      <c r="D861" s="145" t="s">
        <v>194</v>
      </c>
      <c r="F861" s="172" t="s">
        <v>228</v>
      </c>
      <c r="H861" s="173">
        <v>5.4</v>
      </c>
      <c r="L861" s="31"/>
      <c r="M861" s="148"/>
      <c r="T861" s="55"/>
      <c r="AU861" s="16" t="s">
        <v>85</v>
      </c>
    </row>
    <row r="862" spans="2:47" s="1" customFormat="1">
      <c r="B862" s="31"/>
      <c r="D862" s="145" t="s">
        <v>194</v>
      </c>
      <c r="F862" s="172" t="s">
        <v>235</v>
      </c>
      <c r="H862" s="173">
        <v>0</v>
      </c>
      <c r="L862" s="31"/>
      <c r="M862" s="148"/>
      <c r="T862" s="55"/>
      <c r="AU862" s="16" t="s">
        <v>85</v>
      </c>
    </row>
    <row r="863" spans="2:47" s="1" customFormat="1">
      <c r="B863" s="31"/>
      <c r="D863" s="145" t="s">
        <v>194</v>
      </c>
      <c r="F863" s="172" t="s">
        <v>230</v>
      </c>
      <c r="H863" s="173">
        <v>1.4</v>
      </c>
      <c r="L863" s="31"/>
      <c r="M863" s="148"/>
      <c r="T863" s="55"/>
      <c r="AU863" s="16" t="s">
        <v>85</v>
      </c>
    </row>
    <row r="864" spans="2:47" s="1" customFormat="1">
      <c r="B864" s="31"/>
      <c r="D864" s="145" t="s">
        <v>194</v>
      </c>
      <c r="F864" s="172" t="s">
        <v>236</v>
      </c>
      <c r="H864" s="173">
        <v>0</v>
      </c>
      <c r="L864" s="31"/>
      <c r="M864" s="148"/>
      <c r="T864" s="55"/>
      <c r="AU864" s="16" t="s">
        <v>85</v>
      </c>
    </row>
    <row r="865" spans="2:47" s="1" customFormat="1">
      <c r="B865" s="31"/>
      <c r="D865" s="145" t="s">
        <v>194</v>
      </c>
      <c r="F865" s="172" t="s">
        <v>217</v>
      </c>
      <c r="H865" s="173">
        <v>2.5</v>
      </c>
      <c r="L865" s="31"/>
      <c r="M865" s="148"/>
      <c r="T865" s="55"/>
      <c r="AU865" s="16" t="s">
        <v>85</v>
      </c>
    </row>
    <row r="866" spans="2:47" s="1" customFormat="1">
      <c r="B866" s="31"/>
      <c r="D866" s="145" t="s">
        <v>194</v>
      </c>
      <c r="F866" s="172" t="s">
        <v>187</v>
      </c>
      <c r="H866" s="173">
        <v>20.8</v>
      </c>
      <c r="L866" s="31"/>
      <c r="M866" s="148"/>
      <c r="T866" s="55"/>
      <c r="AU866" s="16" t="s">
        <v>85</v>
      </c>
    </row>
    <row r="867" spans="2:47" s="1" customFormat="1">
      <c r="B867" s="31"/>
      <c r="D867" s="145" t="s">
        <v>194</v>
      </c>
      <c r="F867" s="171" t="s">
        <v>237</v>
      </c>
      <c r="L867" s="31"/>
      <c r="M867" s="148"/>
      <c r="T867" s="55"/>
      <c r="AU867" s="16" t="s">
        <v>85</v>
      </c>
    </row>
    <row r="868" spans="2:47" s="1" customFormat="1">
      <c r="B868" s="31"/>
      <c r="D868" s="145" t="s">
        <v>194</v>
      </c>
      <c r="F868" s="172" t="s">
        <v>238</v>
      </c>
      <c r="H868" s="173">
        <v>0</v>
      </c>
      <c r="L868" s="31"/>
      <c r="M868" s="148"/>
      <c r="T868" s="55"/>
      <c r="AU868" s="16" t="s">
        <v>85</v>
      </c>
    </row>
    <row r="869" spans="2:47" s="1" customFormat="1">
      <c r="B869" s="31"/>
      <c r="D869" s="145" t="s">
        <v>194</v>
      </c>
      <c r="F869" s="172" t="s">
        <v>239</v>
      </c>
      <c r="H869" s="173">
        <v>36.799999999999997</v>
      </c>
      <c r="L869" s="31"/>
      <c r="M869" s="148"/>
      <c r="T869" s="55"/>
      <c r="AU869" s="16" t="s">
        <v>85</v>
      </c>
    </row>
    <row r="870" spans="2:47" s="1" customFormat="1">
      <c r="B870" s="31"/>
      <c r="D870" s="145" t="s">
        <v>194</v>
      </c>
      <c r="F870" s="172" t="s">
        <v>240</v>
      </c>
      <c r="H870" s="173">
        <v>0</v>
      </c>
      <c r="L870" s="31"/>
      <c r="M870" s="148"/>
      <c r="T870" s="55"/>
      <c r="AU870" s="16" t="s">
        <v>85</v>
      </c>
    </row>
    <row r="871" spans="2:47" s="1" customFormat="1">
      <c r="B871" s="31"/>
      <c r="D871" s="145" t="s">
        <v>194</v>
      </c>
      <c r="F871" s="172" t="s">
        <v>241</v>
      </c>
      <c r="H871" s="173">
        <v>31.5</v>
      </c>
      <c r="L871" s="31"/>
      <c r="M871" s="148"/>
      <c r="T871" s="55"/>
      <c r="AU871" s="16" t="s">
        <v>85</v>
      </c>
    </row>
    <row r="872" spans="2:47" s="1" customFormat="1">
      <c r="B872" s="31"/>
      <c r="D872" s="145" t="s">
        <v>194</v>
      </c>
      <c r="F872" s="172" t="s">
        <v>187</v>
      </c>
      <c r="H872" s="173">
        <v>68.3</v>
      </c>
      <c r="L872" s="31"/>
      <c r="M872" s="148"/>
      <c r="T872" s="55"/>
      <c r="AU872" s="16" t="s">
        <v>85</v>
      </c>
    </row>
    <row r="873" spans="2:47" s="1" customFormat="1">
      <c r="B873" s="31"/>
      <c r="D873" s="145" t="s">
        <v>194</v>
      </c>
      <c r="F873" s="171" t="s">
        <v>242</v>
      </c>
      <c r="L873" s="31"/>
      <c r="M873" s="148"/>
      <c r="T873" s="55"/>
      <c r="AU873" s="16" t="s">
        <v>85</v>
      </c>
    </row>
    <row r="874" spans="2:47" s="1" customFormat="1">
      <c r="B874" s="31"/>
      <c r="D874" s="145" t="s">
        <v>194</v>
      </c>
      <c r="F874" s="172" t="s">
        <v>243</v>
      </c>
      <c r="H874" s="173">
        <v>0</v>
      </c>
      <c r="L874" s="31"/>
      <c r="M874" s="148"/>
      <c r="T874" s="55"/>
      <c r="AU874" s="16" t="s">
        <v>85</v>
      </c>
    </row>
    <row r="875" spans="2:47" s="1" customFormat="1">
      <c r="B875" s="31"/>
      <c r="D875" s="145" t="s">
        <v>194</v>
      </c>
      <c r="F875" s="172" t="s">
        <v>244</v>
      </c>
      <c r="H875" s="173">
        <v>72.2</v>
      </c>
      <c r="L875" s="31"/>
      <c r="M875" s="148"/>
      <c r="T875" s="55"/>
      <c r="AU875" s="16" t="s">
        <v>85</v>
      </c>
    </row>
    <row r="876" spans="2:47" s="1" customFormat="1">
      <c r="B876" s="31"/>
      <c r="D876" s="145" t="s">
        <v>194</v>
      </c>
      <c r="F876" s="171" t="s">
        <v>245</v>
      </c>
      <c r="L876" s="31"/>
      <c r="M876" s="148"/>
      <c r="T876" s="55"/>
      <c r="AU876" s="16" t="s">
        <v>85</v>
      </c>
    </row>
    <row r="877" spans="2:47" s="1" customFormat="1">
      <c r="B877" s="31"/>
      <c r="D877" s="145" t="s">
        <v>194</v>
      </c>
      <c r="F877" s="172" t="s">
        <v>246</v>
      </c>
      <c r="H877" s="173">
        <v>0</v>
      </c>
      <c r="L877" s="31"/>
      <c r="M877" s="148"/>
      <c r="T877" s="55"/>
      <c r="AU877" s="16" t="s">
        <v>85</v>
      </c>
    </row>
    <row r="878" spans="2:47" s="1" customFormat="1">
      <c r="B878" s="31"/>
      <c r="D878" s="145" t="s">
        <v>194</v>
      </c>
      <c r="F878" s="172" t="s">
        <v>247</v>
      </c>
      <c r="H878" s="173">
        <v>10.1</v>
      </c>
      <c r="L878" s="31"/>
      <c r="M878" s="148"/>
      <c r="T878" s="55"/>
      <c r="AU878" s="16" t="s">
        <v>85</v>
      </c>
    </row>
    <row r="879" spans="2:47" s="1" customFormat="1">
      <c r="B879" s="31"/>
      <c r="D879" s="145" t="s">
        <v>194</v>
      </c>
      <c r="F879" s="172" t="s">
        <v>248</v>
      </c>
      <c r="H879" s="173">
        <v>0</v>
      </c>
      <c r="L879" s="31"/>
      <c r="M879" s="148"/>
      <c r="T879" s="55"/>
      <c r="AU879" s="16" t="s">
        <v>85</v>
      </c>
    </row>
    <row r="880" spans="2:47" s="1" customFormat="1">
      <c r="B880" s="31"/>
      <c r="D880" s="145" t="s">
        <v>194</v>
      </c>
      <c r="F880" s="172" t="s">
        <v>249</v>
      </c>
      <c r="H880" s="173">
        <v>8.1</v>
      </c>
      <c r="L880" s="31"/>
      <c r="M880" s="148"/>
      <c r="T880" s="55"/>
      <c r="AU880" s="16" t="s">
        <v>85</v>
      </c>
    </row>
    <row r="881" spans="2:65" s="1" customFormat="1">
      <c r="B881" s="31"/>
      <c r="D881" s="145" t="s">
        <v>194</v>
      </c>
      <c r="F881" s="172" t="s">
        <v>187</v>
      </c>
      <c r="H881" s="173">
        <v>18.2</v>
      </c>
      <c r="L881" s="31"/>
      <c r="M881" s="148"/>
      <c r="T881" s="55"/>
      <c r="AU881" s="16" t="s">
        <v>85</v>
      </c>
    </row>
    <row r="882" spans="2:65" s="1" customFormat="1">
      <c r="B882" s="31"/>
      <c r="D882" s="145" t="s">
        <v>194</v>
      </c>
      <c r="F882" s="171" t="s">
        <v>250</v>
      </c>
      <c r="L882" s="31"/>
      <c r="M882" s="148"/>
      <c r="T882" s="55"/>
      <c r="AU882" s="16" t="s">
        <v>85</v>
      </c>
    </row>
    <row r="883" spans="2:65" s="1" customFormat="1">
      <c r="B883" s="31"/>
      <c r="D883" s="145" t="s">
        <v>194</v>
      </c>
      <c r="F883" s="172" t="s">
        <v>251</v>
      </c>
      <c r="H883" s="173">
        <v>0</v>
      </c>
      <c r="L883" s="31"/>
      <c r="M883" s="148"/>
      <c r="T883" s="55"/>
      <c r="AU883" s="16" t="s">
        <v>85</v>
      </c>
    </row>
    <row r="884" spans="2:65" s="1" customFormat="1">
      <c r="B884" s="31"/>
      <c r="D884" s="145" t="s">
        <v>194</v>
      </c>
      <c r="F884" s="172" t="s">
        <v>252</v>
      </c>
      <c r="H884" s="173">
        <v>12</v>
      </c>
      <c r="L884" s="31"/>
      <c r="M884" s="148"/>
      <c r="T884" s="55"/>
      <c r="AU884" s="16" t="s">
        <v>85</v>
      </c>
    </row>
    <row r="885" spans="2:65" s="1" customFormat="1">
      <c r="B885" s="31"/>
      <c r="D885" s="145" t="s">
        <v>194</v>
      </c>
      <c r="F885" s="172" t="s">
        <v>253</v>
      </c>
      <c r="H885" s="173">
        <v>0</v>
      </c>
      <c r="L885" s="31"/>
      <c r="M885" s="148"/>
      <c r="T885" s="55"/>
      <c r="AU885" s="16" t="s">
        <v>85</v>
      </c>
    </row>
    <row r="886" spans="2:65" s="1" customFormat="1">
      <c r="B886" s="31"/>
      <c r="D886" s="145" t="s">
        <v>194</v>
      </c>
      <c r="F886" s="172" t="s">
        <v>254</v>
      </c>
      <c r="H886" s="173">
        <v>13.6</v>
      </c>
      <c r="L886" s="31"/>
      <c r="M886" s="148"/>
      <c r="T886" s="55"/>
      <c r="AU886" s="16" t="s">
        <v>85</v>
      </c>
    </row>
    <row r="887" spans="2:65" s="1" customFormat="1">
      <c r="B887" s="31"/>
      <c r="D887" s="145" t="s">
        <v>194</v>
      </c>
      <c r="F887" s="172" t="s">
        <v>187</v>
      </c>
      <c r="H887" s="173">
        <v>25.6</v>
      </c>
      <c r="L887" s="31"/>
      <c r="M887" s="148"/>
      <c r="T887" s="55"/>
      <c r="AU887" s="16" t="s">
        <v>85</v>
      </c>
    </row>
    <row r="888" spans="2:65" s="1" customFormat="1" ht="24.2" customHeight="1">
      <c r="B888" s="31"/>
      <c r="C888" s="132" t="s">
        <v>652</v>
      </c>
      <c r="D888" s="132" t="s">
        <v>166</v>
      </c>
      <c r="E888" s="133" t="s">
        <v>653</v>
      </c>
      <c r="F888" s="134" t="s">
        <v>654</v>
      </c>
      <c r="G888" s="135" t="s">
        <v>311</v>
      </c>
      <c r="H888" s="136">
        <v>60.12</v>
      </c>
      <c r="I888" s="137"/>
      <c r="J888" s="138">
        <f>ROUND(I888*H888,2)</f>
        <v>0</v>
      </c>
      <c r="K888" s="134" t="s">
        <v>170</v>
      </c>
      <c r="L888" s="31"/>
      <c r="M888" s="139" t="s">
        <v>1</v>
      </c>
      <c r="N888" s="140" t="s">
        <v>40</v>
      </c>
      <c r="P888" s="141">
        <f>O888*H888</f>
        <v>0</v>
      </c>
      <c r="Q888" s="141">
        <v>0</v>
      </c>
      <c r="R888" s="141">
        <f>Q888*H888</f>
        <v>0</v>
      </c>
      <c r="S888" s="141">
        <v>3.5000000000000003E-2</v>
      </c>
      <c r="T888" s="142">
        <f>S888*H888</f>
        <v>2.1042000000000001</v>
      </c>
      <c r="AR888" s="143" t="s">
        <v>363</v>
      </c>
      <c r="AT888" s="143" t="s">
        <v>166</v>
      </c>
      <c r="AU888" s="143" t="s">
        <v>85</v>
      </c>
      <c r="AY888" s="16" t="s">
        <v>164</v>
      </c>
      <c r="BE888" s="144">
        <f>IF(N888="základní",J888,0)</f>
        <v>0</v>
      </c>
      <c r="BF888" s="144">
        <f>IF(N888="snížená",J888,0)</f>
        <v>0</v>
      </c>
      <c r="BG888" s="144">
        <f>IF(N888="zákl. přenesená",J888,0)</f>
        <v>0</v>
      </c>
      <c r="BH888" s="144">
        <f>IF(N888="sníž. přenesená",J888,0)</f>
        <v>0</v>
      </c>
      <c r="BI888" s="144">
        <f>IF(N888="nulová",J888,0)</f>
        <v>0</v>
      </c>
      <c r="BJ888" s="16" t="s">
        <v>83</v>
      </c>
      <c r="BK888" s="144">
        <f>ROUND(I888*H888,2)</f>
        <v>0</v>
      </c>
      <c r="BL888" s="16" t="s">
        <v>363</v>
      </c>
      <c r="BM888" s="143" t="s">
        <v>655</v>
      </c>
    </row>
    <row r="889" spans="2:65" s="1" customFormat="1" ht="29.25">
      <c r="B889" s="31"/>
      <c r="D889" s="145" t="s">
        <v>173</v>
      </c>
      <c r="F889" s="146" t="s">
        <v>656</v>
      </c>
      <c r="I889" s="147"/>
      <c r="L889" s="31"/>
      <c r="M889" s="148"/>
      <c r="T889" s="55"/>
      <c r="AT889" s="16" t="s">
        <v>173</v>
      </c>
      <c r="AU889" s="16" t="s">
        <v>85</v>
      </c>
    </row>
    <row r="890" spans="2:65" s="1" customFormat="1">
      <c r="B890" s="31"/>
      <c r="D890" s="149" t="s">
        <v>175</v>
      </c>
      <c r="F890" s="150" t="s">
        <v>657</v>
      </c>
      <c r="I890" s="147"/>
      <c r="L890" s="31"/>
      <c r="M890" s="148"/>
      <c r="T890" s="55"/>
      <c r="AT890" s="16" t="s">
        <v>175</v>
      </c>
      <c r="AU890" s="16" t="s">
        <v>85</v>
      </c>
    </row>
    <row r="891" spans="2:65" s="12" customFormat="1">
      <c r="B891" s="151"/>
      <c r="D891" s="145" t="s">
        <v>183</v>
      </c>
      <c r="E891" s="152" t="s">
        <v>1</v>
      </c>
      <c r="F891" s="153" t="s">
        <v>658</v>
      </c>
      <c r="H891" s="152" t="s">
        <v>1</v>
      </c>
      <c r="I891" s="154"/>
      <c r="L891" s="151"/>
      <c r="M891" s="155"/>
      <c r="T891" s="156"/>
      <c r="AT891" s="152" t="s">
        <v>183</v>
      </c>
      <c r="AU891" s="152" t="s">
        <v>85</v>
      </c>
      <c r="AV891" s="12" t="s">
        <v>83</v>
      </c>
      <c r="AW891" s="12" t="s">
        <v>32</v>
      </c>
      <c r="AX891" s="12" t="s">
        <v>75</v>
      </c>
      <c r="AY891" s="152" t="s">
        <v>164</v>
      </c>
    </row>
    <row r="892" spans="2:65" s="13" customFormat="1">
      <c r="B892" s="157"/>
      <c r="D892" s="145" t="s">
        <v>183</v>
      </c>
      <c r="E892" s="158" t="s">
        <v>1</v>
      </c>
      <c r="F892" s="159" t="s">
        <v>659</v>
      </c>
      <c r="H892" s="160">
        <v>54.72</v>
      </c>
      <c r="I892" s="161"/>
      <c r="L892" s="157"/>
      <c r="M892" s="162"/>
      <c r="T892" s="163"/>
      <c r="AT892" s="158" t="s">
        <v>183</v>
      </c>
      <c r="AU892" s="158" t="s">
        <v>85</v>
      </c>
      <c r="AV892" s="13" t="s">
        <v>85</v>
      </c>
      <c r="AW892" s="13" t="s">
        <v>32</v>
      </c>
      <c r="AX892" s="13" t="s">
        <v>75</v>
      </c>
      <c r="AY892" s="158" t="s">
        <v>164</v>
      </c>
    </row>
    <row r="893" spans="2:65" s="13" customFormat="1">
      <c r="B893" s="157"/>
      <c r="D893" s="145" t="s">
        <v>183</v>
      </c>
      <c r="E893" s="158" t="s">
        <v>1</v>
      </c>
      <c r="F893" s="159" t="s">
        <v>660</v>
      </c>
      <c r="H893" s="160">
        <v>5.4</v>
      </c>
      <c r="I893" s="161"/>
      <c r="L893" s="157"/>
      <c r="M893" s="162"/>
      <c r="T893" s="163"/>
      <c r="AT893" s="158" t="s">
        <v>183</v>
      </c>
      <c r="AU893" s="158" t="s">
        <v>85</v>
      </c>
      <c r="AV893" s="13" t="s">
        <v>85</v>
      </c>
      <c r="AW893" s="13" t="s">
        <v>32</v>
      </c>
      <c r="AX893" s="13" t="s">
        <v>75</v>
      </c>
      <c r="AY893" s="158" t="s">
        <v>164</v>
      </c>
    </row>
    <row r="894" spans="2:65" s="14" customFormat="1">
      <c r="B894" s="164"/>
      <c r="D894" s="145" t="s">
        <v>183</v>
      </c>
      <c r="E894" s="165" t="s">
        <v>1</v>
      </c>
      <c r="F894" s="166" t="s">
        <v>187</v>
      </c>
      <c r="H894" s="167">
        <v>60.12</v>
      </c>
      <c r="I894" s="168"/>
      <c r="L894" s="164"/>
      <c r="M894" s="169"/>
      <c r="T894" s="170"/>
      <c r="AT894" s="165" t="s">
        <v>183</v>
      </c>
      <c r="AU894" s="165" t="s">
        <v>85</v>
      </c>
      <c r="AV894" s="14" t="s">
        <v>171</v>
      </c>
      <c r="AW894" s="14" t="s">
        <v>32</v>
      </c>
      <c r="AX894" s="14" t="s">
        <v>83</v>
      </c>
      <c r="AY894" s="165" t="s">
        <v>164</v>
      </c>
    </row>
    <row r="895" spans="2:65" s="1" customFormat="1" ht="37.9" customHeight="1">
      <c r="B895" s="31"/>
      <c r="C895" s="132" t="s">
        <v>661</v>
      </c>
      <c r="D895" s="132" t="s">
        <v>166</v>
      </c>
      <c r="E895" s="133" t="s">
        <v>662</v>
      </c>
      <c r="F895" s="134" t="s">
        <v>663</v>
      </c>
      <c r="G895" s="135" t="s">
        <v>311</v>
      </c>
      <c r="H895" s="136">
        <v>100.29</v>
      </c>
      <c r="I895" s="137"/>
      <c r="J895" s="138">
        <f>ROUND(I895*H895,2)</f>
        <v>0</v>
      </c>
      <c r="K895" s="134" t="s">
        <v>170</v>
      </c>
      <c r="L895" s="31"/>
      <c r="M895" s="139" t="s">
        <v>1</v>
      </c>
      <c r="N895" s="140" t="s">
        <v>40</v>
      </c>
      <c r="P895" s="141">
        <f>O895*H895</f>
        <v>0</v>
      </c>
      <c r="Q895" s="141">
        <v>0</v>
      </c>
      <c r="R895" s="141">
        <f>Q895*H895</f>
        <v>0</v>
      </c>
      <c r="S895" s="141">
        <v>4.4999999999999998E-2</v>
      </c>
      <c r="T895" s="142">
        <f>S895*H895</f>
        <v>4.5130499999999998</v>
      </c>
      <c r="AR895" s="143" t="s">
        <v>363</v>
      </c>
      <c r="AT895" s="143" t="s">
        <v>166</v>
      </c>
      <c r="AU895" s="143" t="s">
        <v>85</v>
      </c>
      <c r="AY895" s="16" t="s">
        <v>164</v>
      </c>
      <c r="BE895" s="144">
        <f>IF(N895="základní",J895,0)</f>
        <v>0</v>
      </c>
      <c r="BF895" s="144">
        <f>IF(N895="snížená",J895,0)</f>
        <v>0</v>
      </c>
      <c r="BG895" s="144">
        <f>IF(N895="zákl. přenesená",J895,0)</f>
        <v>0</v>
      </c>
      <c r="BH895" s="144">
        <f>IF(N895="sníž. přenesená",J895,0)</f>
        <v>0</v>
      </c>
      <c r="BI895" s="144">
        <f>IF(N895="nulová",J895,0)</f>
        <v>0</v>
      </c>
      <c r="BJ895" s="16" t="s">
        <v>83</v>
      </c>
      <c r="BK895" s="144">
        <f>ROUND(I895*H895,2)</f>
        <v>0</v>
      </c>
      <c r="BL895" s="16" t="s">
        <v>363</v>
      </c>
      <c r="BM895" s="143" t="s">
        <v>664</v>
      </c>
    </row>
    <row r="896" spans="2:65" s="1" customFormat="1" ht="29.25">
      <c r="B896" s="31"/>
      <c r="D896" s="145" t="s">
        <v>173</v>
      </c>
      <c r="F896" s="146" t="s">
        <v>665</v>
      </c>
      <c r="I896" s="147"/>
      <c r="L896" s="31"/>
      <c r="M896" s="148"/>
      <c r="T896" s="55"/>
      <c r="AT896" s="16" t="s">
        <v>173</v>
      </c>
      <c r="AU896" s="16" t="s">
        <v>85</v>
      </c>
    </row>
    <row r="897" spans="2:65" s="1" customFormat="1">
      <c r="B897" s="31"/>
      <c r="D897" s="149" t="s">
        <v>175</v>
      </c>
      <c r="F897" s="150" t="s">
        <v>666</v>
      </c>
      <c r="I897" s="147"/>
      <c r="L897" s="31"/>
      <c r="M897" s="148"/>
      <c r="T897" s="55"/>
      <c r="AT897" s="16" t="s">
        <v>175</v>
      </c>
      <c r="AU897" s="16" t="s">
        <v>85</v>
      </c>
    </row>
    <row r="898" spans="2:65" s="12" customFormat="1">
      <c r="B898" s="151"/>
      <c r="D898" s="145" t="s">
        <v>183</v>
      </c>
      <c r="E898" s="152" t="s">
        <v>1</v>
      </c>
      <c r="F898" s="153" t="s">
        <v>667</v>
      </c>
      <c r="H898" s="152" t="s">
        <v>1</v>
      </c>
      <c r="I898" s="154"/>
      <c r="L898" s="151"/>
      <c r="M898" s="155"/>
      <c r="T898" s="156"/>
      <c r="AT898" s="152" t="s">
        <v>183</v>
      </c>
      <c r="AU898" s="152" t="s">
        <v>85</v>
      </c>
      <c r="AV898" s="12" t="s">
        <v>83</v>
      </c>
      <c r="AW898" s="12" t="s">
        <v>32</v>
      </c>
      <c r="AX898" s="12" t="s">
        <v>75</v>
      </c>
      <c r="AY898" s="152" t="s">
        <v>164</v>
      </c>
    </row>
    <row r="899" spans="2:65" s="12" customFormat="1">
      <c r="B899" s="151"/>
      <c r="D899" s="145" t="s">
        <v>183</v>
      </c>
      <c r="E899" s="152" t="s">
        <v>1</v>
      </c>
      <c r="F899" s="153" t="s">
        <v>315</v>
      </c>
      <c r="H899" s="152" t="s">
        <v>1</v>
      </c>
      <c r="I899" s="154"/>
      <c r="L899" s="151"/>
      <c r="M899" s="155"/>
      <c r="T899" s="156"/>
      <c r="AT899" s="152" t="s">
        <v>183</v>
      </c>
      <c r="AU899" s="152" t="s">
        <v>85</v>
      </c>
      <c r="AV899" s="12" t="s">
        <v>83</v>
      </c>
      <c r="AW899" s="12" t="s">
        <v>32</v>
      </c>
      <c r="AX899" s="12" t="s">
        <v>75</v>
      </c>
      <c r="AY899" s="152" t="s">
        <v>164</v>
      </c>
    </row>
    <row r="900" spans="2:65" s="13" customFormat="1">
      <c r="B900" s="157"/>
      <c r="D900" s="145" t="s">
        <v>183</v>
      </c>
      <c r="E900" s="158" t="s">
        <v>1</v>
      </c>
      <c r="F900" s="159" t="s">
        <v>316</v>
      </c>
      <c r="H900" s="160">
        <v>100.29</v>
      </c>
      <c r="I900" s="161"/>
      <c r="L900" s="157"/>
      <c r="M900" s="162"/>
      <c r="T900" s="163"/>
      <c r="AT900" s="158" t="s">
        <v>183</v>
      </c>
      <c r="AU900" s="158" t="s">
        <v>85</v>
      </c>
      <c r="AV900" s="13" t="s">
        <v>85</v>
      </c>
      <c r="AW900" s="13" t="s">
        <v>32</v>
      </c>
      <c r="AX900" s="13" t="s">
        <v>83</v>
      </c>
      <c r="AY900" s="158" t="s">
        <v>164</v>
      </c>
    </row>
    <row r="901" spans="2:65" s="1" customFormat="1" ht="33" customHeight="1">
      <c r="B901" s="31"/>
      <c r="C901" s="132" t="s">
        <v>668</v>
      </c>
      <c r="D901" s="132" t="s">
        <v>166</v>
      </c>
      <c r="E901" s="133" t="s">
        <v>669</v>
      </c>
      <c r="F901" s="134" t="s">
        <v>670</v>
      </c>
      <c r="G901" s="135" t="s">
        <v>311</v>
      </c>
      <c r="H901" s="136">
        <v>100.29</v>
      </c>
      <c r="I901" s="137"/>
      <c r="J901" s="138">
        <f>ROUND(I901*H901,2)</f>
        <v>0</v>
      </c>
      <c r="K901" s="134" t="s">
        <v>170</v>
      </c>
      <c r="L901" s="31"/>
      <c r="M901" s="139" t="s">
        <v>1</v>
      </c>
      <c r="N901" s="140" t="s">
        <v>40</v>
      </c>
      <c r="P901" s="141">
        <f>O901*H901</f>
        <v>0</v>
      </c>
      <c r="Q901" s="141">
        <v>0</v>
      </c>
      <c r="R901" s="141">
        <f>Q901*H901</f>
        <v>0</v>
      </c>
      <c r="S901" s="141">
        <v>7.4999999999999997E-3</v>
      </c>
      <c r="T901" s="142">
        <f>S901*H901</f>
        <v>0.75217500000000004</v>
      </c>
      <c r="AR901" s="143" t="s">
        <v>363</v>
      </c>
      <c r="AT901" s="143" t="s">
        <v>166</v>
      </c>
      <c r="AU901" s="143" t="s">
        <v>85</v>
      </c>
      <c r="AY901" s="16" t="s">
        <v>164</v>
      </c>
      <c r="BE901" s="144">
        <f>IF(N901="základní",J901,0)</f>
        <v>0</v>
      </c>
      <c r="BF901" s="144">
        <f>IF(N901="snížená",J901,0)</f>
        <v>0</v>
      </c>
      <c r="BG901" s="144">
        <f>IF(N901="zákl. přenesená",J901,0)</f>
        <v>0</v>
      </c>
      <c r="BH901" s="144">
        <f>IF(N901="sníž. přenesená",J901,0)</f>
        <v>0</v>
      </c>
      <c r="BI901" s="144">
        <f>IF(N901="nulová",J901,0)</f>
        <v>0</v>
      </c>
      <c r="BJ901" s="16" t="s">
        <v>83</v>
      </c>
      <c r="BK901" s="144">
        <f>ROUND(I901*H901,2)</f>
        <v>0</v>
      </c>
      <c r="BL901" s="16" t="s">
        <v>363</v>
      </c>
      <c r="BM901" s="143" t="s">
        <v>671</v>
      </c>
    </row>
    <row r="902" spans="2:65" s="1" customFormat="1" ht="29.25">
      <c r="B902" s="31"/>
      <c r="D902" s="145" t="s">
        <v>173</v>
      </c>
      <c r="F902" s="146" t="s">
        <v>672</v>
      </c>
      <c r="I902" s="147"/>
      <c r="L902" s="31"/>
      <c r="M902" s="148"/>
      <c r="T902" s="55"/>
      <c r="AT902" s="16" t="s">
        <v>173</v>
      </c>
      <c r="AU902" s="16" t="s">
        <v>85</v>
      </c>
    </row>
    <row r="903" spans="2:65" s="1" customFormat="1">
      <c r="B903" s="31"/>
      <c r="D903" s="149" t="s">
        <v>175</v>
      </c>
      <c r="F903" s="150" t="s">
        <v>673</v>
      </c>
      <c r="I903" s="147"/>
      <c r="L903" s="31"/>
      <c r="M903" s="148"/>
      <c r="T903" s="55"/>
      <c r="AT903" s="16" t="s">
        <v>175</v>
      </c>
      <c r="AU903" s="16" t="s">
        <v>85</v>
      </c>
    </row>
    <row r="904" spans="2:65" s="12" customFormat="1">
      <c r="B904" s="151"/>
      <c r="D904" s="145" t="s">
        <v>183</v>
      </c>
      <c r="E904" s="152" t="s">
        <v>1</v>
      </c>
      <c r="F904" s="153" t="s">
        <v>674</v>
      </c>
      <c r="H904" s="152" t="s">
        <v>1</v>
      </c>
      <c r="I904" s="154"/>
      <c r="L904" s="151"/>
      <c r="M904" s="155"/>
      <c r="T904" s="156"/>
      <c r="AT904" s="152" t="s">
        <v>183</v>
      </c>
      <c r="AU904" s="152" t="s">
        <v>85</v>
      </c>
      <c r="AV904" s="12" t="s">
        <v>83</v>
      </c>
      <c r="AW904" s="12" t="s">
        <v>32</v>
      </c>
      <c r="AX904" s="12" t="s">
        <v>75</v>
      </c>
      <c r="AY904" s="152" t="s">
        <v>164</v>
      </c>
    </row>
    <row r="905" spans="2:65" s="12" customFormat="1">
      <c r="B905" s="151"/>
      <c r="D905" s="145" t="s">
        <v>183</v>
      </c>
      <c r="E905" s="152" t="s">
        <v>1</v>
      </c>
      <c r="F905" s="153" t="s">
        <v>315</v>
      </c>
      <c r="H905" s="152" t="s">
        <v>1</v>
      </c>
      <c r="I905" s="154"/>
      <c r="L905" s="151"/>
      <c r="M905" s="155"/>
      <c r="T905" s="156"/>
      <c r="AT905" s="152" t="s">
        <v>183</v>
      </c>
      <c r="AU905" s="152" t="s">
        <v>85</v>
      </c>
      <c r="AV905" s="12" t="s">
        <v>83</v>
      </c>
      <c r="AW905" s="12" t="s">
        <v>32</v>
      </c>
      <c r="AX905" s="12" t="s">
        <v>75</v>
      </c>
      <c r="AY905" s="152" t="s">
        <v>164</v>
      </c>
    </row>
    <row r="906" spans="2:65" s="13" customFormat="1">
      <c r="B906" s="157"/>
      <c r="D906" s="145" t="s">
        <v>183</v>
      </c>
      <c r="E906" s="158" t="s">
        <v>1</v>
      </c>
      <c r="F906" s="159" t="s">
        <v>316</v>
      </c>
      <c r="H906" s="160">
        <v>100.29</v>
      </c>
      <c r="I906" s="161"/>
      <c r="L906" s="157"/>
      <c r="M906" s="162"/>
      <c r="T906" s="163"/>
      <c r="AT906" s="158" t="s">
        <v>183</v>
      </c>
      <c r="AU906" s="158" t="s">
        <v>85</v>
      </c>
      <c r="AV906" s="13" t="s">
        <v>85</v>
      </c>
      <c r="AW906" s="13" t="s">
        <v>32</v>
      </c>
      <c r="AX906" s="13" t="s">
        <v>83</v>
      </c>
      <c r="AY906" s="158" t="s">
        <v>164</v>
      </c>
    </row>
    <row r="907" spans="2:65" s="1" customFormat="1" ht="33" customHeight="1">
      <c r="B907" s="31"/>
      <c r="C907" s="132" t="s">
        <v>675</v>
      </c>
      <c r="D907" s="132" t="s">
        <v>166</v>
      </c>
      <c r="E907" s="133" t="s">
        <v>676</v>
      </c>
      <c r="F907" s="134" t="s">
        <v>677</v>
      </c>
      <c r="G907" s="135" t="s">
        <v>311</v>
      </c>
      <c r="H907" s="136">
        <v>203.2</v>
      </c>
      <c r="I907" s="137"/>
      <c r="J907" s="138">
        <f>ROUND(I907*H907,2)</f>
        <v>0</v>
      </c>
      <c r="K907" s="134" t="s">
        <v>170</v>
      </c>
      <c r="L907" s="31"/>
      <c r="M907" s="139" t="s">
        <v>1</v>
      </c>
      <c r="N907" s="140" t="s">
        <v>40</v>
      </c>
      <c r="P907" s="141">
        <f>O907*H907</f>
        <v>0</v>
      </c>
      <c r="Q907" s="141">
        <v>0</v>
      </c>
      <c r="R907" s="141">
        <f>Q907*H907</f>
        <v>0</v>
      </c>
      <c r="S907" s="141">
        <v>3.5000000000000003E-2</v>
      </c>
      <c r="T907" s="142">
        <f>S907*H907</f>
        <v>7.1120000000000001</v>
      </c>
      <c r="AR907" s="143" t="s">
        <v>363</v>
      </c>
      <c r="AT907" s="143" t="s">
        <v>166</v>
      </c>
      <c r="AU907" s="143" t="s">
        <v>85</v>
      </c>
      <c r="AY907" s="16" t="s">
        <v>164</v>
      </c>
      <c r="BE907" s="144">
        <f>IF(N907="základní",J907,0)</f>
        <v>0</v>
      </c>
      <c r="BF907" s="144">
        <f>IF(N907="snížená",J907,0)</f>
        <v>0</v>
      </c>
      <c r="BG907" s="144">
        <f>IF(N907="zákl. přenesená",J907,0)</f>
        <v>0</v>
      </c>
      <c r="BH907" s="144">
        <f>IF(N907="sníž. přenesená",J907,0)</f>
        <v>0</v>
      </c>
      <c r="BI907" s="144">
        <f>IF(N907="nulová",J907,0)</f>
        <v>0</v>
      </c>
      <c r="BJ907" s="16" t="s">
        <v>83</v>
      </c>
      <c r="BK907" s="144">
        <f>ROUND(I907*H907,2)</f>
        <v>0</v>
      </c>
      <c r="BL907" s="16" t="s">
        <v>363</v>
      </c>
      <c r="BM907" s="143" t="s">
        <v>678</v>
      </c>
    </row>
    <row r="908" spans="2:65" s="1" customFormat="1" ht="29.25">
      <c r="B908" s="31"/>
      <c r="D908" s="145" t="s">
        <v>173</v>
      </c>
      <c r="F908" s="146" t="s">
        <v>679</v>
      </c>
      <c r="I908" s="147"/>
      <c r="L908" s="31"/>
      <c r="M908" s="148"/>
      <c r="T908" s="55"/>
      <c r="AT908" s="16" t="s">
        <v>173</v>
      </c>
      <c r="AU908" s="16" t="s">
        <v>85</v>
      </c>
    </row>
    <row r="909" spans="2:65" s="1" customFormat="1">
      <c r="B909" s="31"/>
      <c r="D909" s="149" t="s">
        <v>175</v>
      </c>
      <c r="F909" s="150" t="s">
        <v>680</v>
      </c>
      <c r="I909" s="147"/>
      <c r="L909" s="31"/>
      <c r="M909" s="148"/>
      <c r="T909" s="55"/>
      <c r="AT909" s="16" t="s">
        <v>175</v>
      </c>
      <c r="AU909" s="16" t="s">
        <v>85</v>
      </c>
    </row>
    <row r="910" spans="2:65" s="12" customFormat="1">
      <c r="B910" s="151"/>
      <c r="D910" s="145" t="s">
        <v>183</v>
      </c>
      <c r="E910" s="152" t="s">
        <v>1</v>
      </c>
      <c r="F910" s="153" t="s">
        <v>681</v>
      </c>
      <c r="H910" s="152" t="s">
        <v>1</v>
      </c>
      <c r="I910" s="154"/>
      <c r="L910" s="151"/>
      <c r="M910" s="155"/>
      <c r="T910" s="156"/>
      <c r="AT910" s="152" t="s">
        <v>183</v>
      </c>
      <c r="AU910" s="152" t="s">
        <v>85</v>
      </c>
      <c r="AV910" s="12" t="s">
        <v>83</v>
      </c>
      <c r="AW910" s="12" t="s">
        <v>32</v>
      </c>
      <c r="AX910" s="12" t="s">
        <v>75</v>
      </c>
      <c r="AY910" s="152" t="s">
        <v>164</v>
      </c>
    </row>
    <row r="911" spans="2:65" s="13" customFormat="1">
      <c r="B911" s="157"/>
      <c r="D911" s="145" t="s">
        <v>183</v>
      </c>
      <c r="E911" s="158" t="s">
        <v>1</v>
      </c>
      <c r="F911" s="159" t="s">
        <v>682</v>
      </c>
      <c r="H911" s="160">
        <v>203.2</v>
      </c>
      <c r="I911" s="161"/>
      <c r="L911" s="157"/>
      <c r="M911" s="162"/>
      <c r="T911" s="163"/>
      <c r="AT911" s="158" t="s">
        <v>183</v>
      </c>
      <c r="AU911" s="158" t="s">
        <v>85</v>
      </c>
      <c r="AV911" s="13" t="s">
        <v>85</v>
      </c>
      <c r="AW911" s="13" t="s">
        <v>32</v>
      </c>
      <c r="AX911" s="13" t="s">
        <v>83</v>
      </c>
      <c r="AY911" s="158" t="s">
        <v>164</v>
      </c>
    </row>
    <row r="912" spans="2:65" s="1" customFormat="1">
      <c r="B912" s="31"/>
      <c r="D912" s="145" t="s">
        <v>194</v>
      </c>
      <c r="F912" s="171" t="s">
        <v>683</v>
      </c>
      <c r="L912" s="31"/>
      <c r="M912" s="148"/>
      <c r="T912" s="55"/>
      <c r="AU912" s="16" t="s">
        <v>85</v>
      </c>
    </row>
    <row r="913" spans="2:47" s="1" customFormat="1">
      <c r="B913" s="31"/>
      <c r="D913" s="145" t="s">
        <v>194</v>
      </c>
      <c r="F913" s="172" t="s">
        <v>210</v>
      </c>
      <c r="H913" s="173">
        <v>0</v>
      </c>
      <c r="L913" s="31"/>
      <c r="M913" s="148"/>
      <c r="T913" s="55"/>
      <c r="AU913" s="16" t="s">
        <v>85</v>
      </c>
    </row>
    <row r="914" spans="2:47" s="1" customFormat="1">
      <c r="B914" s="31"/>
      <c r="D914" s="145" t="s">
        <v>194</v>
      </c>
      <c r="F914" s="172" t="s">
        <v>211</v>
      </c>
      <c r="H914" s="173">
        <v>10.5</v>
      </c>
      <c r="L914" s="31"/>
      <c r="M914" s="148"/>
      <c r="T914" s="55"/>
      <c r="AU914" s="16" t="s">
        <v>85</v>
      </c>
    </row>
    <row r="915" spans="2:47" s="1" customFormat="1">
      <c r="B915" s="31"/>
      <c r="D915" s="145" t="s">
        <v>194</v>
      </c>
      <c r="F915" s="172" t="s">
        <v>212</v>
      </c>
      <c r="H915" s="173">
        <v>0</v>
      </c>
      <c r="L915" s="31"/>
      <c r="M915" s="148"/>
      <c r="T915" s="55"/>
      <c r="AU915" s="16" t="s">
        <v>85</v>
      </c>
    </row>
    <row r="916" spans="2:47" s="1" customFormat="1">
      <c r="B916" s="31"/>
      <c r="D916" s="145" t="s">
        <v>194</v>
      </c>
      <c r="F916" s="172" t="s">
        <v>213</v>
      </c>
      <c r="H916" s="173">
        <v>27.8</v>
      </c>
      <c r="L916" s="31"/>
      <c r="M916" s="148"/>
      <c r="T916" s="55"/>
      <c r="AU916" s="16" t="s">
        <v>85</v>
      </c>
    </row>
    <row r="917" spans="2:47" s="1" customFormat="1">
      <c r="B917" s="31"/>
      <c r="D917" s="145" t="s">
        <v>194</v>
      </c>
      <c r="F917" s="172" t="s">
        <v>214</v>
      </c>
      <c r="H917" s="173">
        <v>0</v>
      </c>
      <c r="L917" s="31"/>
      <c r="M917" s="148"/>
      <c r="T917" s="55"/>
      <c r="AU917" s="16" t="s">
        <v>85</v>
      </c>
    </row>
    <row r="918" spans="2:47" s="1" customFormat="1">
      <c r="B918" s="31"/>
      <c r="D918" s="145" t="s">
        <v>194</v>
      </c>
      <c r="F918" s="172" t="s">
        <v>215</v>
      </c>
      <c r="H918" s="173">
        <v>11.7</v>
      </c>
      <c r="L918" s="31"/>
      <c r="M918" s="148"/>
      <c r="T918" s="55"/>
      <c r="AU918" s="16" t="s">
        <v>85</v>
      </c>
    </row>
    <row r="919" spans="2:47" s="1" customFormat="1">
      <c r="B919" s="31"/>
      <c r="D919" s="145" t="s">
        <v>194</v>
      </c>
      <c r="F919" s="172" t="s">
        <v>234</v>
      </c>
      <c r="H919" s="173">
        <v>0</v>
      </c>
      <c r="L919" s="31"/>
      <c r="M919" s="148"/>
      <c r="T919" s="55"/>
      <c r="AU919" s="16" t="s">
        <v>85</v>
      </c>
    </row>
    <row r="920" spans="2:47" s="1" customFormat="1">
      <c r="B920" s="31"/>
      <c r="D920" s="145" t="s">
        <v>194</v>
      </c>
      <c r="F920" s="172" t="s">
        <v>228</v>
      </c>
      <c r="H920" s="173">
        <v>5.4</v>
      </c>
      <c r="L920" s="31"/>
      <c r="M920" s="148"/>
      <c r="T920" s="55"/>
      <c r="AU920" s="16" t="s">
        <v>85</v>
      </c>
    </row>
    <row r="921" spans="2:47" s="1" customFormat="1">
      <c r="B921" s="31"/>
      <c r="D921" s="145" t="s">
        <v>194</v>
      </c>
      <c r="F921" s="172" t="s">
        <v>218</v>
      </c>
      <c r="H921" s="173">
        <v>0</v>
      </c>
      <c r="L921" s="31"/>
      <c r="M921" s="148"/>
      <c r="T921" s="55"/>
      <c r="AU921" s="16" t="s">
        <v>85</v>
      </c>
    </row>
    <row r="922" spans="2:47" s="1" customFormat="1">
      <c r="B922" s="31"/>
      <c r="D922" s="145" t="s">
        <v>194</v>
      </c>
      <c r="F922" s="172" t="s">
        <v>219</v>
      </c>
      <c r="H922" s="173">
        <v>5.8</v>
      </c>
      <c r="L922" s="31"/>
      <c r="M922" s="148"/>
      <c r="T922" s="55"/>
      <c r="AU922" s="16" t="s">
        <v>85</v>
      </c>
    </row>
    <row r="923" spans="2:47" s="1" customFormat="1">
      <c r="B923" s="31"/>
      <c r="D923" s="145" t="s">
        <v>194</v>
      </c>
      <c r="F923" s="172" t="s">
        <v>220</v>
      </c>
      <c r="H923" s="173">
        <v>0</v>
      </c>
      <c r="L923" s="31"/>
      <c r="M923" s="148"/>
      <c r="T923" s="55"/>
      <c r="AU923" s="16" t="s">
        <v>85</v>
      </c>
    </row>
    <row r="924" spans="2:47" s="1" customFormat="1">
      <c r="B924" s="31"/>
      <c r="D924" s="145" t="s">
        <v>194</v>
      </c>
      <c r="F924" s="172" t="s">
        <v>221</v>
      </c>
      <c r="H924" s="173">
        <v>18</v>
      </c>
      <c r="L924" s="31"/>
      <c r="M924" s="148"/>
      <c r="T924" s="55"/>
      <c r="AU924" s="16" t="s">
        <v>85</v>
      </c>
    </row>
    <row r="925" spans="2:47" s="1" customFormat="1">
      <c r="B925" s="31"/>
      <c r="D925" s="145" t="s">
        <v>194</v>
      </c>
      <c r="F925" s="172" t="s">
        <v>222</v>
      </c>
      <c r="H925" s="173">
        <v>0</v>
      </c>
      <c r="L925" s="31"/>
      <c r="M925" s="148"/>
      <c r="T925" s="55"/>
      <c r="AU925" s="16" t="s">
        <v>85</v>
      </c>
    </row>
    <row r="926" spans="2:47" s="1" customFormat="1">
      <c r="B926" s="31"/>
      <c r="D926" s="145" t="s">
        <v>194</v>
      </c>
      <c r="F926" s="172" t="s">
        <v>223</v>
      </c>
      <c r="H926" s="173">
        <v>18.5</v>
      </c>
      <c r="L926" s="31"/>
      <c r="M926" s="148"/>
      <c r="T926" s="55"/>
      <c r="AU926" s="16" t="s">
        <v>85</v>
      </c>
    </row>
    <row r="927" spans="2:47" s="1" customFormat="1">
      <c r="B927" s="31"/>
      <c r="D927" s="145" t="s">
        <v>194</v>
      </c>
      <c r="F927" s="172" t="s">
        <v>235</v>
      </c>
      <c r="H927" s="173">
        <v>0</v>
      </c>
      <c r="L927" s="31"/>
      <c r="M927" s="148"/>
      <c r="T927" s="55"/>
      <c r="AU927" s="16" t="s">
        <v>85</v>
      </c>
    </row>
    <row r="928" spans="2:47" s="1" customFormat="1">
      <c r="B928" s="31"/>
      <c r="D928" s="145" t="s">
        <v>194</v>
      </c>
      <c r="F928" s="172" t="s">
        <v>230</v>
      </c>
      <c r="H928" s="173">
        <v>1.4</v>
      </c>
      <c r="L928" s="31"/>
      <c r="M928" s="148"/>
      <c r="T928" s="55"/>
      <c r="AU928" s="16" t="s">
        <v>85</v>
      </c>
    </row>
    <row r="929" spans="2:65" s="1" customFormat="1">
      <c r="B929" s="31"/>
      <c r="D929" s="145" t="s">
        <v>194</v>
      </c>
      <c r="F929" s="172" t="s">
        <v>236</v>
      </c>
      <c r="H929" s="173">
        <v>0</v>
      </c>
      <c r="L929" s="31"/>
      <c r="M929" s="148"/>
      <c r="T929" s="55"/>
      <c r="AU929" s="16" t="s">
        <v>85</v>
      </c>
    </row>
    <row r="930" spans="2:65" s="1" customFormat="1">
      <c r="B930" s="31"/>
      <c r="D930" s="145" t="s">
        <v>194</v>
      </c>
      <c r="F930" s="172" t="s">
        <v>217</v>
      </c>
      <c r="H930" s="173">
        <v>2.5</v>
      </c>
      <c r="L930" s="31"/>
      <c r="M930" s="148"/>
      <c r="T930" s="55"/>
      <c r="AU930" s="16" t="s">
        <v>85</v>
      </c>
    </row>
    <row r="931" spans="2:65" s="1" customFormat="1">
      <c r="B931" s="31"/>
      <c r="D931" s="145" t="s">
        <v>194</v>
      </c>
      <c r="F931" s="172" t="s">
        <v>187</v>
      </c>
      <c r="H931" s="173">
        <v>101.6</v>
      </c>
      <c r="L931" s="31"/>
      <c r="M931" s="148"/>
      <c r="T931" s="55"/>
      <c r="AU931" s="16" t="s">
        <v>85</v>
      </c>
    </row>
    <row r="932" spans="2:65" s="11" customFormat="1" ht="22.9" customHeight="1">
      <c r="B932" s="120"/>
      <c r="D932" s="121" t="s">
        <v>74</v>
      </c>
      <c r="E932" s="130" t="s">
        <v>684</v>
      </c>
      <c r="F932" s="130" t="s">
        <v>685</v>
      </c>
      <c r="I932" s="123"/>
      <c r="J932" s="131">
        <f>BK932</f>
        <v>0</v>
      </c>
      <c r="L932" s="120"/>
      <c r="M932" s="125"/>
      <c r="P932" s="126">
        <f>SUM(P933:P953)</f>
        <v>0</v>
      </c>
      <c r="R932" s="126">
        <f>SUM(R933:R953)</f>
        <v>0</v>
      </c>
      <c r="T932" s="127">
        <f>SUM(T933:T953)</f>
        <v>0.81823999999999986</v>
      </c>
      <c r="AR932" s="121" t="s">
        <v>85</v>
      </c>
      <c r="AT932" s="128" t="s">
        <v>74</v>
      </c>
      <c r="AU932" s="128" t="s">
        <v>83</v>
      </c>
      <c r="AY932" s="121" t="s">
        <v>164</v>
      </c>
      <c r="BK932" s="129">
        <f>SUM(BK933:BK953)</f>
        <v>0</v>
      </c>
    </row>
    <row r="933" spans="2:65" s="1" customFormat="1" ht="16.5" customHeight="1">
      <c r="B933" s="31"/>
      <c r="C933" s="132" t="s">
        <v>686</v>
      </c>
      <c r="D933" s="132" t="s">
        <v>166</v>
      </c>
      <c r="E933" s="133" t="s">
        <v>687</v>
      </c>
      <c r="F933" s="134" t="s">
        <v>688</v>
      </c>
      <c r="G933" s="135" t="s">
        <v>689</v>
      </c>
      <c r="H933" s="136">
        <v>3</v>
      </c>
      <c r="I933" s="137"/>
      <c r="J933" s="138">
        <f>ROUND(I933*H933,2)</f>
        <v>0</v>
      </c>
      <c r="K933" s="134" t="s">
        <v>170</v>
      </c>
      <c r="L933" s="31"/>
      <c r="M933" s="139" t="s">
        <v>1</v>
      </c>
      <c r="N933" s="140" t="s">
        <v>40</v>
      </c>
      <c r="P933" s="141">
        <f>O933*H933</f>
        <v>0</v>
      </c>
      <c r="Q933" s="141">
        <v>0</v>
      </c>
      <c r="R933" s="141">
        <f>Q933*H933</f>
        <v>0</v>
      </c>
      <c r="S933" s="141">
        <v>3.4200000000000001E-2</v>
      </c>
      <c r="T933" s="142">
        <f>S933*H933</f>
        <v>0.1026</v>
      </c>
      <c r="AR933" s="143" t="s">
        <v>363</v>
      </c>
      <c r="AT933" s="143" t="s">
        <v>166</v>
      </c>
      <c r="AU933" s="143" t="s">
        <v>85</v>
      </c>
      <c r="AY933" s="16" t="s">
        <v>164</v>
      </c>
      <c r="BE933" s="144">
        <f>IF(N933="základní",J933,0)</f>
        <v>0</v>
      </c>
      <c r="BF933" s="144">
        <f>IF(N933="snížená",J933,0)</f>
        <v>0</v>
      </c>
      <c r="BG933" s="144">
        <f>IF(N933="zákl. přenesená",J933,0)</f>
        <v>0</v>
      </c>
      <c r="BH933" s="144">
        <f>IF(N933="sníž. přenesená",J933,0)</f>
        <v>0</v>
      </c>
      <c r="BI933" s="144">
        <f>IF(N933="nulová",J933,0)</f>
        <v>0</v>
      </c>
      <c r="BJ933" s="16" t="s">
        <v>83</v>
      </c>
      <c r="BK933" s="144">
        <f>ROUND(I933*H933,2)</f>
        <v>0</v>
      </c>
      <c r="BL933" s="16" t="s">
        <v>363</v>
      </c>
      <c r="BM933" s="143" t="s">
        <v>690</v>
      </c>
    </row>
    <row r="934" spans="2:65" s="1" customFormat="1">
      <c r="B934" s="31"/>
      <c r="D934" s="145" t="s">
        <v>173</v>
      </c>
      <c r="F934" s="146" t="s">
        <v>691</v>
      </c>
      <c r="I934" s="147"/>
      <c r="L934" s="31"/>
      <c r="M934" s="148"/>
      <c r="T934" s="55"/>
      <c r="AT934" s="16" t="s">
        <v>173</v>
      </c>
      <c r="AU934" s="16" t="s">
        <v>85</v>
      </c>
    </row>
    <row r="935" spans="2:65" s="1" customFormat="1">
      <c r="B935" s="31"/>
      <c r="D935" s="149" t="s">
        <v>175</v>
      </c>
      <c r="F935" s="150" t="s">
        <v>692</v>
      </c>
      <c r="I935" s="147"/>
      <c r="L935" s="31"/>
      <c r="M935" s="148"/>
      <c r="T935" s="55"/>
      <c r="AT935" s="16" t="s">
        <v>175</v>
      </c>
      <c r="AU935" s="16" t="s">
        <v>85</v>
      </c>
    </row>
    <row r="936" spans="2:65" s="1" customFormat="1" ht="16.5" customHeight="1">
      <c r="B936" s="31"/>
      <c r="C936" s="132" t="s">
        <v>693</v>
      </c>
      <c r="D936" s="132" t="s">
        <v>166</v>
      </c>
      <c r="E936" s="133" t="s">
        <v>694</v>
      </c>
      <c r="F936" s="134" t="s">
        <v>695</v>
      </c>
      <c r="G936" s="135" t="s">
        <v>689</v>
      </c>
      <c r="H936" s="136">
        <v>4</v>
      </c>
      <c r="I936" s="137"/>
      <c r="J936" s="138">
        <f>ROUND(I936*H936,2)</f>
        <v>0</v>
      </c>
      <c r="K936" s="134" t="s">
        <v>170</v>
      </c>
      <c r="L936" s="31"/>
      <c r="M936" s="139" t="s">
        <v>1</v>
      </c>
      <c r="N936" s="140" t="s">
        <v>40</v>
      </c>
      <c r="P936" s="141">
        <f>O936*H936</f>
        <v>0</v>
      </c>
      <c r="Q936" s="141">
        <v>0</v>
      </c>
      <c r="R936" s="141">
        <f>Q936*H936</f>
        <v>0</v>
      </c>
      <c r="S936" s="141">
        <v>1.9460000000000002E-2</v>
      </c>
      <c r="T936" s="142">
        <f>S936*H936</f>
        <v>7.7840000000000006E-2</v>
      </c>
      <c r="AR936" s="143" t="s">
        <v>363</v>
      </c>
      <c r="AT936" s="143" t="s">
        <v>166</v>
      </c>
      <c r="AU936" s="143" t="s">
        <v>85</v>
      </c>
      <c r="AY936" s="16" t="s">
        <v>164</v>
      </c>
      <c r="BE936" s="144">
        <f>IF(N936="základní",J936,0)</f>
        <v>0</v>
      </c>
      <c r="BF936" s="144">
        <f>IF(N936="snížená",J936,0)</f>
        <v>0</v>
      </c>
      <c r="BG936" s="144">
        <f>IF(N936="zákl. přenesená",J936,0)</f>
        <v>0</v>
      </c>
      <c r="BH936" s="144">
        <f>IF(N936="sníž. přenesená",J936,0)</f>
        <v>0</v>
      </c>
      <c r="BI936" s="144">
        <f>IF(N936="nulová",J936,0)</f>
        <v>0</v>
      </c>
      <c r="BJ936" s="16" t="s">
        <v>83</v>
      </c>
      <c r="BK936" s="144">
        <f>ROUND(I936*H936,2)</f>
        <v>0</v>
      </c>
      <c r="BL936" s="16" t="s">
        <v>363</v>
      </c>
      <c r="BM936" s="143" t="s">
        <v>696</v>
      </c>
    </row>
    <row r="937" spans="2:65" s="1" customFormat="1">
      <c r="B937" s="31"/>
      <c r="D937" s="145" t="s">
        <v>173</v>
      </c>
      <c r="F937" s="146" t="s">
        <v>697</v>
      </c>
      <c r="I937" s="147"/>
      <c r="L937" s="31"/>
      <c r="M937" s="148"/>
      <c r="T937" s="55"/>
      <c r="AT937" s="16" t="s">
        <v>173</v>
      </c>
      <c r="AU937" s="16" t="s">
        <v>85</v>
      </c>
    </row>
    <row r="938" spans="2:65" s="1" customFormat="1">
      <c r="B938" s="31"/>
      <c r="D938" s="149" t="s">
        <v>175</v>
      </c>
      <c r="F938" s="150" t="s">
        <v>698</v>
      </c>
      <c r="I938" s="147"/>
      <c r="L938" s="31"/>
      <c r="M938" s="148"/>
      <c r="T938" s="55"/>
      <c r="AT938" s="16" t="s">
        <v>175</v>
      </c>
      <c r="AU938" s="16" t="s">
        <v>85</v>
      </c>
    </row>
    <row r="939" spans="2:65" s="1" customFormat="1" ht="16.5" customHeight="1">
      <c r="B939" s="31"/>
      <c r="C939" s="132" t="s">
        <v>699</v>
      </c>
      <c r="D939" s="132" t="s">
        <v>166</v>
      </c>
      <c r="E939" s="133" t="s">
        <v>700</v>
      </c>
      <c r="F939" s="134" t="s">
        <v>701</v>
      </c>
      <c r="G939" s="135" t="s">
        <v>689</v>
      </c>
      <c r="H939" s="136">
        <v>1</v>
      </c>
      <c r="I939" s="137"/>
      <c r="J939" s="138">
        <f>ROUND(I939*H939,2)</f>
        <v>0</v>
      </c>
      <c r="K939" s="134" t="s">
        <v>170</v>
      </c>
      <c r="L939" s="31"/>
      <c r="M939" s="139" t="s">
        <v>1</v>
      </c>
      <c r="N939" s="140" t="s">
        <v>40</v>
      </c>
      <c r="P939" s="141">
        <f>O939*H939</f>
        <v>0</v>
      </c>
      <c r="Q939" s="141">
        <v>0</v>
      </c>
      <c r="R939" s="141">
        <f>Q939*H939</f>
        <v>0</v>
      </c>
      <c r="S939" s="141">
        <v>2.2499999999999999E-2</v>
      </c>
      <c r="T939" s="142">
        <f>S939*H939</f>
        <v>2.2499999999999999E-2</v>
      </c>
      <c r="AR939" s="143" t="s">
        <v>363</v>
      </c>
      <c r="AT939" s="143" t="s">
        <v>166</v>
      </c>
      <c r="AU939" s="143" t="s">
        <v>85</v>
      </c>
      <c r="AY939" s="16" t="s">
        <v>164</v>
      </c>
      <c r="BE939" s="144">
        <f>IF(N939="základní",J939,0)</f>
        <v>0</v>
      </c>
      <c r="BF939" s="144">
        <f>IF(N939="snížená",J939,0)</f>
        <v>0</v>
      </c>
      <c r="BG939" s="144">
        <f>IF(N939="zákl. přenesená",J939,0)</f>
        <v>0</v>
      </c>
      <c r="BH939" s="144">
        <f>IF(N939="sníž. přenesená",J939,0)</f>
        <v>0</v>
      </c>
      <c r="BI939" s="144">
        <f>IF(N939="nulová",J939,0)</f>
        <v>0</v>
      </c>
      <c r="BJ939" s="16" t="s">
        <v>83</v>
      </c>
      <c r="BK939" s="144">
        <f>ROUND(I939*H939,2)</f>
        <v>0</v>
      </c>
      <c r="BL939" s="16" t="s">
        <v>363</v>
      </c>
      <c r="BM939" s="143" t="s">
        <v>702</v>
      </c>
    </row>
    <row r="940" spans="2:65" s="1" customFormat="1">
      <c r="B940" s="31"/>
      <c r="D940" s="145" t="s">
        <v>173</v>
      </c>
      <c r="F940" s="146" t="s">
        <v>701</v>
      </c>
      <c r="I940" s="147"/>
      <c r="L940" s="31"/>
      <c r="M940" s="148"/>
      <c r="T940" s="55"/>
      <c r="AT940" s="16" t="s">
        <v>173</v>
      </c>
      <c r="AU940" s="16" t="s">
        <v>85</v>
      </c>
    </row>
    <row r="941" spans="2:65" s="1" customFormat="1">
      <c r="B941" s="31"/>
      <c r="D941" s="149" t="s">
        <v>175</v>
      </c>
      <c r="F941" s="150" t="s">
        <v>703</v>
      </c>
      <c r="I941" s="147"/>
      <c r="L941" s="31"/>
      <c r="M941" s="148"/>
      <c r="T941" s="55"/>
      <c r="AT941" s="16" t="s">
        <v>175</v>
      </c>
      <c r="AU941" s="16" t="s">
        <v>85</v>
      </c>
    </row>
    <row r="942" spans="2:65" s="1" customFormat="1" ht="21.75" customHeight="1">
      <c r="B942" s="31"/>
      <c r="C942" s="132" t="s">
        <v>704</v>
      </c>
      <c r="D942" s="132" t="s">
        <v>166</v>
      </c>
      <c r="E942" s="133" t="s">
        <v>705</v>
      </c>
      <c r="F942" s="134" t="s">
        <v>706</v>
      </c>
      <c r="G942" s="135" t="s">
        <v>689</v>
      </c>
      <c r="H942" s="136">
        <v>4</v>
      </c>
      <c r="I942" s="137"/>
      <c r="J942" s="138">
        <f>ROUND(I942*H942,2)</f>
        <v>0</v>
      </c>
      <c r="K942" s="134" t="s">
        <v>170</v>
      </c>
      <c r="L942" s="31"/>
      <c r="M942" s="139" t="s">
        <v>1</v>
      </c>
      <c r="N942" s="140" t="s">
        <v>40</v>
      </c>
      <c r="P942" s="141">
        <f>O942*H942</f>
        <v>0</v>
      </c>
      <c r="Q942" s="141">
        <v>0</v>
      </c>
      <c r="R942" s="141">
        <f>Q942*H942</f>
        <v>0</v>
      </c>
      <c r="S942" s="141">
        <v>8.7999999999999995E-2</v>
      </c>
      <c r="T942" s="142">
        <f>S942*H942</f>
        <v>0.35199999999999998</v>
      </c>
      <c r="AR942" s="143" t="s">
        <v>363</v>
      </c>
      <c r="AT942" s="143" t="s">
        <v>166</v>
      </c>
      <c r="AU942" s="143" t="s">
        <v>85</v>
      </c>
      <c r="AY942" s="16" t="s">
        <v>164</v>
      </c>
      <c r="BE942" s="144">
        <f>IF(N942="základní",J942,0)</f>
        <v>0</v>
      </c>
      <c r="BF942" s="144">
        <f>IF(N942="snížená",J942,0)</f>
        <v>0</v>
      </c>
      <c r="BG942" s="144">
        <f>IF(N942="zákl. přenesená",J942,0)</f>
        <v>0</v>
      </c>
      <c r="BH942" s="144">
        <f>IF(N942="sníž. přenesená",J942,0)</f>
        <v>0</v>
      </c>
      <c r="BI942" s="144">
        <f>IF(N942="nulová",J942,0)</f>
        <v>0</v>
      </c>
      <c r="BJ942" s="16" t="s">
        <v>83</v>
      </c>
      <c r="BK942" s="144">
        <f>ROUND(I942*H942,2)</f>
        <v>0</v>
      </c>
      <c r="BL942" s="16" t="s">
        <v>363</v>
      </c>
      <c r="BM942" s="143" t="s">
        <v>707</v>
      </c>
    </row>
    <row r="943" spans="2:65" s="1" customFormat="1" ht="19.5">
      <c r="B943" s="31"/>
      <c r="D943" s="145" t="s">
        <v>173</v>
      </c>
      <c r="F943" s="146" t="s">
        <v>708</v>
      </c>
      <c r="I943" s="147"/>
      <c r="L943" s="31"/>
      <c r="M943" s="148"/>
      <c r="T943" s="55"/>
      <c r="AT943" s="16" t="s">
        <v>173</v>
      </c>
      <c r="AU943" s="16" t="s">
        <v>85</v>
      </c>
    </row>
    <row r="944" spans="2:65" s="1" customFormat="1">
      <c r="B944" s="31"/>
      <c r="D944" s="149" t="s">
        <v>175</v>
      </c>
      <c r="F944" s="150" t="s">
        <v>709</v>
      </c>
      <c r="I944" s="147"/>
      <c r="L944" s="31"/>
      <c r="M944" s="148"/>
      <c r="T944" s="55"/>
      <c r="AT944" s="16" t="s">
        <v>175</v>
      </c>
      <c r="AU944" s="16" t="s">
        <v>85</v>
      </c>
    </row>
    <row r="945" spans="2:65" s="1" customFormat="1" ht="24.2" customHeight="1">
      <c r="B945" s="31"/>
      <c r="C945" s="132" t="s">
        <v>710</v>
      </c>
      <c r="D945" s="132" t="s">
        <v>166</v>
      </c>
      <c r="E945" s="133" t="s">
        <v>711</v>
      </c>
      <c r="F945" s="134" t="s">
        <v>712</v>
      </c>
      <c r="G945" s="135" t="s">
        <v>689</v>
      </c>
      <c r="H945" s="136">
        <v>3</v>
      </c>
      <c r="I945" s="137"/>
      <c r="J945" s="138">
        <f>ROUND(I945*H945,2)</f>
        <v>0</v>
      </c>
      <c r="K945" s="134" t="s">
        <v>170</v>
      </c>
      <c r="L945" s="31"/>
      <c r="M945" s="139" t="s">
        <v>1</v>
      </c>
      <c r="N945" s="140" t="s">
        <v>40</v>
      </c>
      <c r="P945" s="141">
        <f>O945*H945</f>
        <v>0</v>
      </c>
      <c r="Q945" s="141">
        <v>0</v>
      </c>
      <c r="R945" s="141">
        <f>Q945*H945</f>
        <v>0</v>
      </c>
      <c r="S945" s="141">
        <v>9.1999999999999998E-3</v>
      </c>
      <c r="T945" s="142">
        <f>S945*H945</f>
        <v>2.76E-2</v>
      </c>
      <c r="AR945" s="143" t="s">
        <v>363</v>
      </c>
      <c r="AT945" s="143" t="s">
        <v>166</v>
      </c>
      <c r="AU945" s="143" t="s">
        <v>85</v>
      </c>
      <c r="AY945" s="16" t="s">
        <v>164</v>
      </c>
      <c r="BE945" s="144">
        <f>IF(N945="základní",J945,0)</f>
        <v>0</v>
      </c>
      <c r="BF945" s="144">
        <f>IF(N945="snížená",J945,0)</f>
        <v>0</v>
      </c>
      <c r="BG945" s="144">
        <f>IF(N945="zákl. přenesená",J945,0)</f>
        <v>0</v>
      </c>
      <c r="BH945" s="144">
        <f>IF(N945="sníž. přenesená",J945,0)</f>
        <v>0</v>
      </c>
      <c r="BI945" s="144">
        <f>IF(N945="nulová",J945,0)</f>
        <v>0</v>
      </c>
      <c r="BJ945" s="16" t="s">
        <v>83</v>
      </c>
      <c r="BK945" s="144">
        <f>ROUND(I945*H945,2)</f>
        <v>0</v>
      </c>
      <c r="BL945" s="16" t="s">
        <v>363</v>
      </c>
      <c r="BM945" s="143" t="s">
        <v>713</v>
      </c>
    </row>
    <row r="946" spans="2:65" s="1" customFormat="1" ht="19.5">
      <c r="B946" s="31"/>
      <c r="D946" s="145" t="s">
        <v>173</v>
      </c>
      <c r="F946" s="146" t="s">
        <v>714</v>
      </c>
      <c r="I946" s="147"/>
      <c r="L946" s="31"/>
      <c r="M946" s="148"/>
      <c r="T946" s="55"/>
      <c r="AT946" s="16" t="s">
        <v>173</v>
      </c>
      <c r="AU946" s="16" t="s">
        <v>85</v>
      </c>
    </row>
    <row r="947" spans="2:65" s="1" customFormat="1">
      <c r="B947" s="31"/>
      <c r="D947" s="149" t="s">
        <v>175</v>
      </c>
      <c r="F947" s="150" t="s">
        <v>715</v>
      </c>
      <c r="I947" s="147"/>
      <c r="L947" s="31"/>
      <c r="M947" s="148"/>
      <c r="T947" s="55"/>
      <c r="AT947" s="16" t="s">
        <v>175</v>
      </c>
      <c r="AU947" s="16" t="s">
        <v>85</v>
      </c>
    </row>
    <row r="948" spans="2:65" s="1" customFormat="1" ht="16.5" customHeight="1">
      <c r="B948" s="31"/>
      <c r="C948" s="132" t="s">
        <v>716</v>
      </c>
      <c r="D948" s="132" t="s">
        <v>166</v>
      </c>
      <c r="E948" s="133" t="s">
        <v>717</v>
      </c>
      <c r="F948" s="134" t="s">
        <v>718</v>
      </c>
      <c r="G948" s="135" t="s">
        <v>689</v>
      </c>
      <c r="H948" s="136">
        <v>1</v>
      </c>
      <c r="I948" s="137"/>
      <c r="J948" s="138">
        <f>ROUND(I948*H948,2)</f>
        <v>0</v>
      </c>
      <c r="K948" s="134" t="s">
        <v>170</v>
      </c>
      <c r="L948" s="31"/>
      <c r="M948" s="139" t="s">
        <v>1</v>
      </c>
      <c r="N948" s="140" t="s">
        <v>40</v>
      </c>
      <c r="P948" s="141">
        <f>O948*H948</f>
        <v>0</v>
      </c>
      <c r="Q948" s="141">
        <v>0</v>
      </c>
      <c r="R948" s="141">
        <f>Q948*H948</f>
        <v>0</v>
      </c>
      <c r="S948" s="141">
        <v>3.4700000000000002E-2</v>
      </c>
      <c r="T948" s="142">
        <f>S948*H948</f>
        <v>3.4700000000000002E-2</v>
      </c>
      <c r="AR948" s="143" t="s">
        <v>363</v>
      </c>
      <c r="AT948" s="143" t="s">
        <v>166</v>
      </c>
      <c r="AU948" s="143" t="s">
        <v>85</v>
      </c>
      <c r="AY948" s="16" t="s">
        <v>164</v>
      </c>
      <c r="BE948" s="144">
        <f>IF(N948="základní",J948,0)</f>
        <v>0</v>
      </c>
      <c r="BF948" s="144">
        <f>IF(N948="snížená",J948,0)</f>
        <v>0</v>
      </c>
      <c r="BG948" s="144">
        <f>IF(N948="zákl. přenesená",J948,0)</f>
        <v>0</v>
      </c>
      <c r="BH948" s="144">
        <f>IF(N948="sníž. přenesená",J948,0)</f>
        <v>0</v>
      </c>
      <c r="BI948" s="144">
        <f>IF(N948="nulová",J948,0)</f>
        <v>0</v>
      </c>
      <c r="BJ948" s="16" t="s">
        <v>83</v>
      </c>
      <c r="BK948" s="144">
        <f>ROUND(I948*H948,2)</f>
        <v>0</v>
      </c>
      <c r="BL948" s="16" t="s">
        <v>363</v>
      </c>
      <c r="BM948" s="143" t="s">
        <v>719</v>
      </c>
    </row>
    <row r="949" spans="2:65" s="1" customFormat="1" ht="19.5">
      <c r="B949" s="31"/>
      <c r="D949" s="145" t="s">
        <v>173</v>
      </c>
      <c r="F949" s="146" t="s">
        <v>720</v>
      </c>
      <c r="I949" s="147"/>
      <c r="L949" s="31"/>
      <c r="M949" s="148"/>
      <c r="T949" s="55"/>
      <c r="AT949" s="16" t="s">
        <v>173</v>
      </c>
      <c r="AU949" s="16" t="s">
        <v>85</v>
      </c>
    </row>
    <row r="950" spans="2:65" s="1" customFormat="1">
      <c r="B950" s="31"/>
      <c r="D950" s="149" t="s">
        <v>175</v>
      </c>
      <c r="F950" s="150" t="s">
        <v>721</v>
      </c>
      <c r="I950" s="147"/>
      <c r="L950" s="31"/>
      <c r="M950" s="148"/>
      <c r="T950" s="55"/>
      <c r="AT950" s="16" t="s">
        <v>175</v>
      </c>
      <c r="AU950" s="16" t="s">
        <v>85</v>
      </c>
    </row>
    <row r="951" spans="2:65" s="1" customFormat="1" ht="16.5" customHeight="1">
      <c r="B951" s="31"/>
      <c r="C951" s="132" t="s">
        <v>722</v>
      </c>
      <c r="D951" s="132" t="s">
        <v>166</v>
      </c>
      <c r="E951" s="133" t="s">
        <v>723</v>
      </c>
      <c r="F951" s="134" t="s">
        <v>724</v>
      </c>
      <c r="G951" s="135" t="s">
        <v>689</v>
      </c>
      <c r="H951" s="136">
        <v>3</v>
      </c>
      <c r="I951" s="137"/>
      <c r="J951" s="138">
        <f>ROUND(I951*H951,2)</f>
        <v>0</v>
      </c>
      <c r="K951" s="134" t="s">
        <v>170</v>
      </c>
      <c r="L951" s="31"/>
      <c r="M951" s="139" t="s">
        <v>1</v>
      </c>
      <c r="N951" s="140" t="s">
        <v>40</v>
      </c>
      <c r="P951" s="141">
        <f>O951*H951</f>
        <v>0</v>
      </c>
      <c r="Q951" s="141">
        <v>0</v>
      </c>
      <c r="R951" s="141">
        <f>Q951*H951</f>
        <v>0</v>
      </c>
      <c r="S951" s="141">
        <v>6.7000000000000004E-2</v>
      </c>
      <c r="T951" s="142">
        <f>S951*H951</f>
        <v>0.20100000000000001</v>
      </c>
      <c r="AR951" s="143" t="s">
        <v>363</v>
      </c>
      <c r="AT951" s="143" t="s">
        <v>166</v>
      </c>
      <c r="AU951" s="143" t="s">
        <v>85</v>
      </c>
      <c r="AY951" s="16" t="s">
        <v>164</v>
      </c>
      <c r="BE951" s="144">
        <f>IF(N951="základní",J951,0)</f>
        <v>0</v>
      </c>
      <c r="BF951" s="144">
        <f>IF(N951="snížená",J951,0)</f>
        <v>0</v>
      </c>
      <c r="BG951" s="144">
        <f>IF(N951="zákl. přenesená",J951,0)</f>
        <v>0</v>
      </c>
      <c r="BH951" s="144">
        <f>IF(N951="sníž. přenesená",J951,0)</f>
        <v>0</v>
      </c>
      <c r="BI951" s="144">
        <f>IF(N951="nulová",J951,0)</f>
        <v>0</v>
      </c>
      <c r="BJ951" s="16" t="s">
        <v>83</v>
      </c>
      <c r="BK951" s="144">
        <f>ROUND(I951*H951,2)</f>
        <v>0</v>
      </c>
      <c r="BL951" s="16" t="s">
        <v>363</v>
      </c>
      <c r="BM951" s="143" t="s">
        <v>725</v>
      </c>
    </row>
    <row r="952" spans="2:65" s="1" customFormat="1">
      <c r="B952" s="31"/>
      <c r="D952" s="145" t="s">
        <v>173</v>
      </c>
      <c r="F952" s="146" t="s">
        <v>726</v>
      </c>
      <c r="I952" s="147"/>
      <c r="L952" s="31"/>
      <c r="M952" s="148"/>
      <c r="T952" s="55"/>
      <c r="AT952" s="16" t="s">
        <v>173</v>
      </c>
      <c r="AU952" s="16" t="s">
        <v>85</v>
      </c>
    </row>
    <row r="953" spans="2:65" s="1" customFormat="1">
      <c r="B953" s="31"/>
      <c r="D953" s="149" t="s">
        <v>175</v>
      </c>
      <c r="F953" s="150" t="s">
        <v>727</v>
      </c>
      <c r="I953" s="147"/>
      <c r="L953" s="31"/>
      <c r="M953" s="148"/>
      <c r="T953" s="55"/>
      <c r="AT953" s="16" t="s">
        <v>175</v>
      </c>
      <c r="AU953" s="16" t="s">
        <v>85</v>
      </c>
    </row>
    <row r="954" spans="2:65" s="11" customFormat="1" ht="22.9" customHeight="1">
      <c r="B954" s="120"/>
      <c r="D954" s="121" t="s">
        <v>74</v>
      </c>
      <c r="E954" s="130" t="s">
        <v>728</v>
      </c>
      <c r="F954" s="130" t="s">
        <v>729</v>
      </c>
      <c r="I954" s="123"/>
      <c r="J954" s="131">
        <f>BK954</f>
        <v>0</v>
      </c>
      <c r="L954" s="120"/>
      <c r="M954" s="125"/>
      <c r="P954" s="126">
        <f>SUM(P955:P956)</f>
        <v>0</v>
      </c>
      <c r="R954" s="126">
        <f>SUM(R955:R956)</f>
        <v>0</v>
      </c>
      <c r="T954" s="127">
        <f>SUM(T955:T956)</f>
        <v>3.0000000000000001E-3</v>
      </c>
      <c r="AR954" s="121" t="s">
        <v>85</v>
      </c>
      <c r="AT954" s="128" t="s">
        <v>74</v>
      </c>
      <c r="AU954" s="128" t="s">
        <v>83</v>
      </c>
      <c r="AY954" s="121" t="s">
        <v>164</v>
      </c>
      <c r="BK954" s="129">
        <f>SUM(BK955:BK956)</f>
        <v>0</v>
      </c>
    </row>
    <row r="955" spans="2:65" s="1" customFormat="1" ht="21.75" customHeight="1">
      <c r="B955" s="31"/>
      <c r="C955" s="132" t="s">
        <v>730</v>
      </c>
      <c r="D955" s="132" t="s">
        <v>166</v>
      </c>
      <c r="E955" s="133" t="s">
        <v>731</v>
      </c>
      <c r="F955" s="134" t="s">
        <v>732</v>
      </c>
      <c r="G955" s="135" t="s">
        <v>492</v>
      </c>
      <c r="H955" s="136">
        <v>1</v>
      </c>
      <c r="I955" s="137"/>
      <c r="J955" s="138">
        <f>ROUND(I955*H955,2)</f>
        <v>0</v>
      </c>
      <c r="K955" s="134" t="s">
        <v>1</v>
      </c>
      <c r="L955" s="31"/>
      <c r="M955" s="139" t="s">
        <v>1</v>
      </c>
      <c r="N955" s="140" t="s">
        <v>40</v>
      </c>
      <c r="P955" s="141">
        <f>O955*H955</f>
        <v>0</v>
      </c>
      <c r="Q955" s="141">
        <v>0</v>
      </c>
      <c r="R955" s="141">
        <f>Q955*H955</f>
        <v>0</v>
      </c>
      <c r="S955" s="141">
        <v>3.0000000000000001E-3</v>
      </c>
      <c r="T955" s="142">
        <f>S955*H955</f>
        <v>3.0000000000000001E-3</v>
      </c>
      <c r="AR955" s="143" t="s">
        <v>363</v>
      </c>
      <c r="AT955" s="143" t="s">
        <v>166</v>
      </c>
      <c r="AU955" s="143" t="s">
        <v>85</v>
      </c>
      <c r="AY955" s="16" t="s">
        <v>164</v>
      </c>
      <c r="BE955" s="144">
        <f>IF(N955="základní",J955,0)</f>
        <v>0</v>
      </c>
      <c r="BF955" s="144">
        <f>IF(N955="snížená",J955,0)</f>
        <v>0</v>
      </c>
      <c r="BG955" s="144">
        <f>IF(N955="zákl. přenesená",J955,0)</f>
        <v>0</v>
      </c>
      <c r="BH955" s="144">
        <f>IF(N955="sníž. přenesená",J955,0)</f>
        <v>0</v>
      </c>
      <c r="BI955" s="144">
        <f>IF(N955="nulová",J955,0)</f>
        <v>0</v>
      </c>
      <c r="BJ955" s="16" t="s">
        <v>83</v>
      </c>
      <c r="BK955" s="144">
        <f>ROUND(I955*H955,2)</f>
        <v>0</v>
      </c>
      <c r="BL955" s="16" t="s">
        <v>363</v>
      </c>
      <c r="BM955" s="143" t="s">
        <v>733</v>
      </c>
    </row>
    <row r="956" spans="2:65" s="1" customFormat="1">
      <c r="B956" s="31"/>
      <c r="D956" s="145" t="s">
        <v>173</v>
      </c>
      <c r="F956" s="146" t="s">
        <v>732</v>
      </c>
      <c r="I956" s="147"/>
      <c r="L956" s="31"/>
      <c r="M956" s="148"/>
      <c r="T956" s="55"/>
      <c r="AT956" s="16" t="s">
        <v>173</v>
      </c>
      <c r="AU956" s="16" t="s">
        <v>85</v>
      </c>
    </row>
    <row r="957" spans="2:65" s="11" customFormat="1" ht="22.9" customHeight="1">
      <c r="B957" s="120"/>
      <c r="D957" s="121" t="s">
        <v>74</v>
      </c>
      <c r="E957" s="130" t="s">
        <v>734</v>
      </c>
      <c r="F957" s="130" t="s">
        <v>735</v>
      </c>
      <c r="I957" s="123"/>
      <c r="J957" s="131">
        <f>BK957</f>
        <v>0</v>
      </c>
      <c r="L957" s="120"/>
      <c r="M957" s="125"/>
      <c r="P957" s="126">
        <f>SUM(P958:P961)</f>
        <v>0</v>
      </c>
      <c r="R957" s="126">
        <f>SUM(R958:R961)</f>
        <v>0</v>
      </c>
      <c r="T957" s="127">
        <f>SUM(T958:T961)</f>
        <v>1.8526999999999998</v>
      </c>
      <c r="AR957" s="121" t="s">
        <v>85</v>
      </c>
      <c r="AT957" s="128" t="s">
        <v>74</v>
      </c>
      <c r="AU957" s="128" t="s">
        <v>83</v>
      </c>
      <c r="AY957" s="121" t="s">
        <v>164</v>
      </c>
      <c r="BK957" s="129">
        <f>SUM(BK958:BK961)</f>
        <v>0</v>
      </c>
    </row>
    <row r="958" spans="2:65" s="1" customFormat="1" ht="37.9" customHeight="1">
      <c r="B958" s="31"/>
      <c r="C958" s="132" t="s">
        <v>736</v>
      </c>
      <c r="D958" s="132" t="s">
        <v>166</v>
      </c>
      <c r="E958" s="133" t="s">
        <v>737</v>
      </c>
      <c r="F958" s="134" t="s">
        <v>738</v>
      </c>
      <c r="G958" s="135" t="s">
        <v>179</v>
      </c>
      <c r="H958" s="136">
        <v>97</v>
      </c>
      <c r="I958" s="137"/>
      <c r="J958" s="138">
        <f>ROUND(I958*H958,2)</f>
        <v>0</v>
      </c>
      <c r="K958" s="134" t="s">
        <v>170</v>
      </c>
      <c r="L958" s="31"/>
      <c r="M958" s="139" t="s">
        <v>1</v>
      </c>
      <c r="N958" s="140" t="s">
        <v>40</v>
      </c>
      <c r="P958" s="141">
        <f>O958*H958</f>
        <v>0</v>
      </c>
      <c r="Q958" s="141">
        <v>0</v>
      </c>
      <c r="R958" s="141">
        <f>Q958*H958</f>
        <v>0</v>
      </c>
      <c r="S958" s="141">
        <v>1.9099999999999999E-2</v>
      </c>
      <c r="T958" s="142">
        <f>S958*H958</f>
        <v>1.8526999999999998</v>
      </c>
      <c r="AR958" s="143" t="s">
        <v>363</v>
      </c>
      <c r="AT958" s="143" t="s">
        <v>166</v>
      </c>
      <c r="AU958" s="143" t="s">
        <v>85</v>
      </c>
      <c r="AY958" s="16" t="s">
        <v>164</v>
      </c>
      <c r="BE958" s="144">
        <f>IF(N958="základní",J958,0)</f>
        <v>0</v>
      </c>
      <c r="BF958" s="144">
        <f>IF(N958="snížená",J958,0)</f>
        <v>0</v>
      </c>
      <c r="BG958" s="144">
        <f>IF(N958="zákl. přenesená",J958,0)</f>
        <v>0</v>
      </c>
      <c r="BH958" s="144">
        <f>IF(N958="sníž. přenesená",J958,0)</f>
        <v>0</v>
      </c>
      <c r="BI958" s="144">
        <f>IF(N958="nulová",J958,0)</f>
        <v>0</v>
      </c>
      <c r="BJ958" s="16" t="s">
        <v>83</v>
      </c>
      <c r="BK958" s="144">
        <f>ROUND(I958*H958,2)</f>
        <v>0</v>
      </c>
      <c r="BL958" s="16" t="s">
        <v>363</v>
      </c>
      <c r="BM958" s="143" t="s">
        <v>739</v>
      </c>
    </row>
    <row r="959" spans="2:65" s="1" customFormat="1" ht="19.5">
      <c r="B959" s="31"/>
      <c r="D959" s="145" t="s">
        <v>173</v>
      </c>
      <c r="F959" s="146" t="s">
        <v>740</v>
      </c>
      <c r="I959" s="147"/>
      <c r="L959" s="31"/>
      <c r="M959" s="148"/>
      <c r="T959" s="55"/>
      <c r="AT959" s="16" t="s">
        <v>173</v>
      </c>
      <c r="AU959" s="16" t="s">
        <v>85</v>
      </c>
    </row>
    <row r="960" spans="2:65" s="1" customFormat="1">
      <c r="B960" s="31"/>
      <c r="D960" s="149" t="s">
        <v>175</v>
      </c>
      <c r="F960" s="150" t="s">
        <v>741</v>
      </c>
      <c r="I960" s="147"/>
      <c r="L960" s="31"/>
      <c r="M960" s="148"/>
      <c r="T960" s="55"/>
      <c r="AT960" s="16" t="s">
        <v>175</v>
      </c>
      <c r="AU960" s="16" t="s">
        <v>85</v>
      </c>
    </row>
    <row r="961" spans="2:65" s="13" customFormat="1" ht="22.5">
      <c r="B961" s="157"/>
      <c r="D961" s="145" t="s">
        <v>183</v>
      </c>
      <c r="E961" s="158" t="s">
        <v>1</v>
      </c>
      <c r="F961" s="159" t="s">
        <v>742</v>
      </c>
      <c r="H961" s="160">
        <v>97</v>
      </c>
      <c r="I961" s="161"/>
      <c r="L961" s="157"/>
      <c r="M961" s="162"/>
      <c r="T961" s="163"/>
      <c r="AT961" s="158" t="s">
        <v>183</v>
      </c>
      <c r="AU961" s="158" t="s">
        <v>85</v>
      </c>
      <c r="AV961" s="13" t="s">
        <v>85</v>
      </c>
      <c r="AW961" s="13" t="s">
        <v>32</v>
      </c>
      <c r="AX961" s="13" t="s">
        <v>83</v>
      </c>
      <c r="AY961" s="158" t="s">
        <v>164</v>
      </c>
    </row>
    <row r="962" spans="2:65" s="11" customFormat="1" ht="22.9" customHeight="1">
      <c r="B962" s="120"/>
      <c r="D962" s="121" t="s">
        <v>74</v>
      </c>
      <c r="E962" s="130" t="s">
        <v>743</v>
      </c>
      <c r="F962" s="130" t="s">
        <v>744</v>
      </c>
      <c r="I962" s="123"/>
      <c r="J962" s="131">
        <f>BK962</f>
        <v>0</v>
      </c>
      <c r="L962" s="120"/>
      <c r="M962" s="125"/>
      <c r="P962" s="126">
        <f>SUM(P963:P972)</f>
        <v>0</v>
      </c>
      <c r="R962" s="126">
        <f>SUM(R963:R972)</f>
        <v>0</v>
      </c>
      <c r="T962" s="127">
        <f>SUM(T963:T972)</f>
        <v>5.0088559999999998</v>
      </c>
      <c r="AR962" s="121" t="s">
        <v>85</v>
      </c>
      <c r="AT962" s="128" t="s">
        <v>74</v>
      </c>
      <c r="AU962" s="128" t="s">
        <v>83</v>
      </c>
      <c r="AY962" s="121" t="s">
        <v>164</v>
      </c>
      <c r="BK962" s="129">
        <f>SUM(BK963:BK972)</f>
        <v>0</v>
      </c>
    </row>
    <row r="963" spans="2:65" s="1" customFormat="1" ht="33" customHeight="1">
      <c r="B963" s="31"/>
      <c r="C963" s="132" t="s">
        <v>745</v>
      </c>
      <c r="D963" s="132" t="s">
        <v>166</v>
      </c>
      <c r="E963" s="133" t="s">
        <v>746</v>
      </c>
      <c r="F963" s="134" t="s">
        <v>747</v>
      </c>
      <c r="G963" s="135" t="s">
        <v>311</v>
      </c>
      <c r="H963" s="136">
        <v>144.4</v>
      </c>
      <c r="I963" s="137"/>
      <c r="J963" s="138">
        <f>ROUND(I963*H963,2)</f>
        <v>0</v>
      </c>
      <c r="K963" s="134" t="s">
        <v>170</v>
      </c>
      <c r="L963" s="31"/>
      <c r="M963" s="139" t="s">
        <v>1</v>
      </c>
      <c r="N963" s="140" t="s">
        <v>40</v>
      </c>
      <c r="P963" s="141">
        <f>O963*H963</f>
        <v>0</v>
      </c>
      <c r="Q963" s="141">
        <v>0</v>
      </c>
      <c r="R963" s="141">
        <f>Q963*H963</f>
        <v>0</v>
      </c>
      <c r="S963" s="141">
        <v>1.5740000000000001E-2</v>
      </c>
      <c r="T963" s="142">
        <f>S963*H963</f>
        <v>2.272856</v>
      </c>
      <c r="AR963" s="143" t="s">
        <v>363</v>
      </c>
      <c r="AT963" s="143" t="s">
        <v>166</v>
      </c>
      <c r="AU963" s="143" t="s">
        <v>85</v>
      </c>
      <c r="AY963" s="16" t="s">
        <v>164</v>
      </c>
      <c r="BE963" s="144">
        <f>IF(N963="základní",J963,0)</f>
        <v>0</v>
      </c>
      <c r="BF963" s="144">
        <f>IF(N963="snížená",J963,0)</f>
        <v>0</v>
      </c>
      <c r="BG963" s="144">
        <f>IF(N963="zákl. přenesená",J963,0)</f>
        <v>0</v>
      </c>
      <c r="BH963" s="144">
        <f>IF(N963="sníž. přenesená",J963,0)</f>
        <v>0</v>
      </c>
      <c r="BI963" s="144">
        <f>IF(N963="nulová",J963,0)</f>
        <v>0</v>
      </c>
      <c r="BJ963" s="16" t="s">
        <v>83</v>
      </c>
      <c r="BK963" s="144">
        <f>ROUND(I963*H963,2)</f>
        <v>0</v>
      </c>
      <c r="BL963" s="16" t="s">
        <v>363</v>
      </c>
      <c r="BM963" s="143" t="s">
        <v>748</v>
      </c>
    </row>
    <row r="964" spans="2:65" s="1" customFormat="1" ht="29.25">
      <c r="B964" s="31"/>
      <c r="D964" s="145" t="s">
        <v>173</v>
      </c>
      <c r="F964" s="146" t="s">
        <v>749</v>
      </c>
      <c r="I964" s="147"/>
      <c r="L964" s="31"/>
      <c r="M964" s="148"/>
      <c r="T964" s="55"/>
      <c r="AT964" s="16" t="s">
        <v>173</v>
      </c>
      <c r="AU964" s="16" t="s">
        <v>85</v>
      </c>
    </row>
    <row r="965" spans="2:65" s="1" customFormat="1">
      <c r="B965" s="31"/>
      <c r="D965" s="149" t="s">
        <v>175</v>
      </c>
      <c r="F965" s="150" t="s">
        <v>750</v>
      </c>
      <c r="I965" s="147"/>
      <c r="L965" s="31"/>
      <c r="M965" s="148"/>
      <c r="T965" s="55"/>
      <c r="AT965" s="16" t="s">
        <v>175</v>
      </c>
      <c r="AU965" s="16" t="s">
        <v>85</v>
      </c>
    </row>
    <row r="966" spans="2:65" s="13" customFormat="1">
      <c r="B966" s="157"/>
      <c r="D966" s="145" t="s">
        <v>183</v>
      </c>
      <c r="E966" s="158" t="s">
        <v>1</v>
      </c>
      <c r="F966" s="159" t="s">
        <v>651</v>
      </c>
      <c r="H966" s="160">
        <v>144.4</v>
      </c>
      <c r="I966" s="161"/>
      <c r="L966" s="157"/>
      <c r="M966" s="162"/>
      <c r="T966" s="163"/>
      <c r="AT966" s="158" t="s">
        <v>183</v>
      </c>
      <c r="AU966" s="158" t="s">
        <v>85</v>
      </c>
      <c r="AV966" s="13" t="s">
        <v>85</v>
      </c>
      <c r="AW966" s="13" t="s">
        <v>32</v>
      </c>
      <c r="AX966" s="13" t="s">
        <v>83</v>
      </c>
      <c r="AY966" s="158" t="s">
        <v>164</v>
      </c>
    </row>
    <row r="967" spans="2:65" s="1" customFormat="1">
      <c r="B967" s="31"/>
      <c r="D967" s="145" t="s">
        <v>194</v>
      </c>
      <c r="F967" s="171" t="s">
        <v>242</v>
      </c>
      <c r="L967" s="31"/>
      <c r="M967" s="148"/>
      <c r="T967" s="55"/>
      <c r="AU967" s="16" t="s">
        <v>85</v>
      </c>
    </row>
    <row r="968" spans="2:65" s="1" customFormat="1">
      <c r="B968" s="31"/>
      <c r="D968" s="145" t="s">
        <v>194</v>
      </c>
      <c r="F968" s="172" t="s">
        <v>243</v>
      </c>
      <c r="H968" s="173">
        <v>0</v>
      </c>
      <c r="L968" s="31"/>
      <c r="M968" s="148"/>
      <c r="T968" s="55"/>
      <c r="AU968" s="16" t="s">
        <v>85</v>
      </c>
    </row>
    <row r="969" spans="2:65" s="1" customFormat="1">
      <c r="B969" s="31"/>
      <c r="D969" s="145" t="s">
        <v>194</v>
      </c>
      <c r="F969" s="172" t="s">
        <v>244</v>
      </c>
      <c r="H969" s="173">
        <v>72.2</v>
      </c>
      <c r="L969" s="31"/>
      <c r="M969" s="148"/>
      <c r="T969" s="55"/>
      <c r="AU969" s="16" t="s">
        <v>85</v>
      </c>
    </row>
    <row r="970" spans="2:65" s="1" customFormat="1" ht="24.2" customHeight="1">
      <c r="B970" s="31"/>
      <c r="C970" s="132" t="s">
        <v>751</v>
      </c>
      <c r="D970" s="132" t="s">
        <v>166</v>
      </c>
      <c r="E970" s="133" t="s">
        <v>752</v>
      </c>
      <c r="F970" s="134" t="s">
        <v>753</v>
      </c>
      <c r="G970" s="135" t="s">
        <v>311</v>
      </c>
      <c r="H970" s="136">
        <v>54.72</v>
      </c>
      <c r="I970" s="137"/>
      <c r="J970" s="138">
        <f>ROUND(I970*H970,2)</f>
        <v>0</v>
      </c>
      <c r="K970" s="134" t="s">
        <v>1</v>
      </c>
      <c r="L970" s="31"/>
      <c r="M970" s="139" t="s">
        <v>1</v>
      </c>
      <c r="N970" s="140" t="s">
        <v>40</v>
      </c>
      <c r="P970" s="141">
        <f>O970*H970</f>
        <v>0</v>
      </c>
      <c r="Q970" s="141">
        <v>0</v>
      </c>
      <c r="R970" s="141">
        <f>Q970*H970</f>
        <v>0</v>
      </c>
      <c r="S970" s="141">
        <v>0.05</v>
      </c>
      <c r="T970" s="142">
        <f>S970*H970</f>
        <v>2.7360000000000002</v>
      </c>
      <c r="AR970" s="143" t="s">
        <v>363</v>
      </c>
      <c r="AT970" s="143" t="s">
        <v>166</v>
      </c>
      <c r="AU970" s="143" t="s">
        <v>85</v>
      </c>
      <c r="AY970" s="16" t="s">
        <v>164</v>
      </c>
      <c r="BE970" s="144">
        <f>IF(N970="základní",J970,0)</f>
        <v>0</v>
      </c>
      <c r="BF970" s="144">
        <f>IF(N970="snížená",J970,0)</f>
        <v>0</v>
      </c>
      <c r="BG970" s="144">
        <f>IF(N970="zákl. přenesená",J970,0)</f>
        <v>0</v>
      </c>
      <c r="BH970" s="144">
        <f>IF(N970="sníž. přenesená",J970,0)</f>
        <v>0</v>
      </c>
      <c r="BI970" s="144">
        <f>IF(N970="nulová",J970,0)</f>
        <v>0</v>
      </c>
      <c r="BJ970" s="16" t="s">
        <v>83</v>
      </c>
      <c r="BK970" s="144">
        <f>ROUND(I970*H970,2)</f>
        <v>0</v>
      </c>
      <c r="BL970" s="16" t="s">
        <v>363</v>
      </c>
      <c r="BM970" s="143" t="s">
        <v>754</v>
      </c>
    </row>
    <row r="971" spans="2:65" s="1" customFormat="1" ht="19.5">
      <c r="B971" s="31"/>
      <c r="D971" s="145" t="s">
        <v>173</v>
      </c>
      <c r="F971" s="146" t="s">
        <v>753</v>
      </c>
      <c r="I971" s="147"/>
      <c r="L971" s="31"/>
      <c r="M971" s="148"/>
      <c r="T971" s="55"/>
      <c r="AT971" s="16" t="s">
        <v>173</v>
      </c>
      <c r="AU971" s="16" t="s">
        <v>85</v>
      </c>
    </row>
    <row r="972" spans="2:65" s="13" customFormat="1">
      <c r="B972" s="157"/>
      <c r="D972" s="145" t="s">
        <v>183</v>
      </c>
      <c r="E972" s="158" t="s">
        <v>1</v>
      </c>
      <c r="F972" s="159" t="s">
        <v>659</v>
      </c>
      <c r="H972" s="160">
        <v>54.72</v>
      </c>
      <c r="I972" s="161"/>
      <c r="L972" s="157"/>
      <c r="M972" s="162"/>
      <c r="T972" s="163"/>
      <c r="AT972" s="158" t="s">
        <v>183</v>
      </c>
      <c r="AU972" s="158" t="s">
        <v>85</v>
      </c>
      <c r="AV972" s="13" t="s">
        <v>85</v>
      </c>
      <c r="AW972" s="13" t="s">
        <v>32</v>
      </c>
      <c r="AX972" s="13" t="s">
        <v>83</v>
      </c>
      <c r="AY972" s="158" t="s">
        <v>164</v>
      </c>
    </row>
    <row r="973" spans="2:65" s="11" customFormat="1" ht="22.9" customHeight="1">
      <c r="B973" s="120"/>
      <c r="D973" s="121" t="s">
        <v>74</v>
      </c>
      <c r="E973" s="130" t="s">
        <v>755</v>
      </c>
      <c r="F973" s="130" t="s">
        <v>756</v>
      </c>
      <c r="I973" s="123"/>
      <c r="J973" s="131">
        <f>BK973</f>
        <v>0</v>
      </c>
      <c r="L973" s="120"/>
      <c r="M973" s="125"/>
      <c r="P973" s="126">
        <f>SUM(P974:P1020)</f>
        <v>0</v>
      </c>
      <c r="R973" s="126">
        <f>SUM(R974:R1020)</f>
        <v>0</v>
      </c>
      <c r="T973" s="127">
        <f>SUM(T974:T1020)</f>
        <v>3.8280089999999993</v>
      </c>
      <c r="AR973" s="121" t="s">
        <v>85</v>
      </c>
      <c r="AT973" s="128" t="s">
        <v>74</v>
      </c>
      <c r="AU973" s="128" t="s">
        <v>83</v>
      </c>
      <c r="AY973" s="121" t="s">
        <v>164</v>
      </c>
      <c r="BK973" s="129">
        <f>SUM(BK974:BK1020)</f>
        <v>0</v>
      </c>
    </row>
    <row r="974" spans="2:65" s="1" customFormat="1" ht="33" customHeight="1">
      <c r="B974" s="31"/>
      <c r="C974" s="132" t="s">
        <v>757</v>
      </c>
      <c r="D974" s="132" t="s">
        <v>166</v>
      </c>
      <c r="E974" s="133" t="s">
        <v>758</v>
      </c>
      <c r="F974" s="134" t="s">
        <v>759</v>
      </c>
      <c r="G974" s="135" t="s">
        <v>311</v>
      </c>
      <c r="H974" s="136">
        <v>101.6</v>
      </c>
      <c r="I974" s="137"/>
      <c r="J974" s="138">
        <f>ROUND(I974*H974,2)</f>
        <v>0</v>
      </c>
      <c r="K974" s="134" t="s">
        <v>1</v>
      </c>
      <c r="L974" s="31"/>
      <c r="M974" s="139" t="s">
        <v>1</v>
      </c>
      <c r="N974" s="140" t="s">
        <v>40</v>
      </c>
      <c r="P974" s="141">
        <f>O974*H974</f>
        <v>0</v>
      </c>
      <c r="Q974" s="141">
        <v>0</v>
      </c>
      <c r="R974" s="141">
        <f>Q974*H974</f>
        <v>0</v>
      </c>
      <c r="S974" s="141">
        <v>2.8309999999999998E-2</v>
      </c>
      <c r="T974" s="142">
        <f>S974*H974</f>
        <v>2.8762959999999995</v>
      </c>
      <c r="AR974" s="143" t="s">
        <v>363</v>
      </c>
      <c r="AT974" s="143" t="s">
        <v>166</v>
      </c>
      <c r="AU974" s="143" t="s">
        <v>85</v>
      </c>
      <c r="AY974" s="16" t="s">
        <v>164</v>
      </c>
      <c r="BE974" s="144">
        <f>IF(N974="základní",J974,0)</f>
        <v>0</v>
      </c>
      <c r="BF974" s="144">
        <f>IF(N974="snížená",J974,0)</f>
        <v>0</v>
      </c>
      <c r="BG974" s="144">
        <f>IF(N974="zákl. přenesená",J974,0)</f>
        <v>0</v>
      </c>
      <c r="BH974" s="144">
        <f>IF(N974="sníž. přenesená",J974,0)</f>
        <v>0</v>
      </c>
      <c r="BI974" s="144">
        <f>IF(N974="nulová",J974,0)</f>
        <v>0</v>
      </c>
      <c r="BJ974" s="16" t="s">
        <v>83</v>
      </c>
      <c r="BK974" s="144">
        <f>ROUND(I974*H974,2)</f>
        <v>0</v>
      </c>
      <c r="BL974" s="16" t="s">
        <v>363</v>
      </c>
      <c r="BM974" s="143" t="s">
        <v>760</v>
      </c>
    </row>
    <row r="975" spans="2:65" s="1" customFormat="1" ht="29.25">
      <c r="B975" s="31"/>
      <c r="D975" s="145" t="s">
        <v>173</v>
      </c>
      <c r="F975" s="146" t="s">
        <v>761</v>
      </c>
      <c r="I975" s="147"/>
      <c r="L975" s="31"/>
      <c r="M975" s="148"/>
      <c r="T975" s="55"/>
      <c r="AT975" s="16" t="s">
        <v>173</v>
      </c>
      <c r="AU975" s="16" t="s">
        <v>85</v>
      </c>
    </row>
    <row r="976" spans="2:65" s="13" customFormat="1">
      <c r="B976" s="157"/>
      <c r="D976" s="145" t="s">
        <v>183</v>
      </c>
      <c r="E976" s="158" t="s">
        <v>1</v>
      </c>
      <c r="F976" s="159" t="s">
        <v>104</v>
      </c>
      <c r="H976" s="160">
        <v>101.6</v>
      </c>
      <c r="I976" s="161"/>
      <c r="L976" s="157"/>
      <c r="M976" s="162"/>
      <c r="T976" s="163"/>
      <c r="AT976" s="158" t="s">
        <v>183</v>
      </c>
      <c r="AU976" s="158" t="s">
        <v>85</v>
      </c>
      <c r="AV976" s="13" t="s">
        <v>85</v>
      </c>
      <c r="AW976" s="13" t="s">
        <v>32</v>
      </c>
      <c r="AX976" s="13" t="s">
        <v>83</v>
      </c>
      <c r="AY976" s="158" t="s">
        <v>164</v>
      </c>
    </row>
    <row r="977" spans="2:47" s="1" customFormat="1">
      <c r="B977" s="31"/>
      <c r="D977" s="145" t="s">
        <v>194</v>
      </c>
      <c r="F977" s="171" t="s">
        <v>683</v>
      </c>
      <c r="L977" s="31"/>
      <c r="M977" s="148"/>
      <c r="T977" s="55"/>
      <c r="AU977" s="16" t="s">
        <v>85</v>
      </c>
    </row>
    <row r="978" spans="2:47" s="1" customFormat="1">
      <c r="B978" s="31"/>
      <c r="D978" s="145" t="s">
        <v>194</v>
      </c>
      <c r="F978" s="172" t="s">
        <v>210</v>
      </c>
      <c r="H978" s="173">
        <v>0</v>
      </c>
      <c r="L978" s="31"/>
      <c r="M978" s="148"/>
      <c r="T978" s="55"/>
      <c r="AU978" s="16" t="s">
        <v>85</v>
      </c>
    </row>
    <row r="979" spans="2:47" s="1" customFormat="1">
      <c r="B979" s="31"/>
      <c r="D979" s="145" t="s">
        <v>194</v>
      </c>
      <c r="F979" s="172" t="s">
        <v>211</v>
      </c>
      <c r="H979" s="173">
        <v>10.5</v>
      </c>
      <c r="L979" s="31"/>
      <c r="M979" s="148"/>
      <c r="T979" s="55"/>
      <c r="AU979" s="16" t="s">
        <v>85</v>
      </c>
    </row>
    <row r="980" spans="2:47" s="1" customFormat="1">
      <c r="B980" s="31"/>
      <c r="D980" s="145" t="s">
        <v>194</v>
      </c>
      <c r="F980" s="172" t="s">
        <v>212</v>
      </c>
      <c r="H980" s="173">
        <v>0</v>
      </c>
      <c r="L980" s="31"/>
      <c r="M980" s="148"/>
      <c r="T980" s="55"/>
      <c r="AU980" s="16" t="s">
        <v>85</v>
      </c>
    </row>
    <row r="981" spans="2:47" s="1" customFormat="1">
      <c r="B981" s="31"/>
      <c r="D981" s="145" t="s">
        <v>194</v>
      </c>
      <c r="F981" s="172" t="s">
        <v>213</v>
      </c>
      <c r="H981" s="173">
        <v>27.8</v>
      </c>
      <c r="L981" s="31"/>
      <c r="M981" s="148"/>
      <c r="T981" s="55"/>
      <c r="AU981" s="16" t="s">
        <v>85</v>
      </c>
    </row>
    <row r="982" spans="2:47" s="1" customFormat="1">
      <c r="B982" s="31"/>
      <c r="D982" s="145" t="s">
        <v>194</v>
      </c>
      <c r="F982" s="172" t="s">
        <v>214</v>
      </c>
      <c r="H982" s="173">
        <v>0</v>
      </c>
      <c r="L982" s="31"/>
      <c r="M982" s="148"/>
      <c r="T982" s="55"/>
      <c r="AU982" s="16" t="s">
        <v>85</v>
      </c>
    </row>
    <row r="983" spans="2:47" s="1" customFormat="1">
      <c r="B983" s="31"/>
      <c r="D983" s="145" t="s">
        <v>194</v>
      </c>
      <c r="F983" s="172" t="s">
        <v>215</v>
      </c>
      <c r="H983" s="173">
        <v>11.7</v>
      </c>
      <c r="L983" s="31"/>
      <c r="M983" s="148"/>
      <c r="T983" s="55"/>
      <c r="AU983" s="16" t="s">
        <v>85</v>
      </c>
    </row>
    <row r="984" spans="2:47" s="1" customFormat="1">
      <c r="B984" s="31"/>
      <c r="D984" s="145" t="s">
        <v>194</v>
      </c>
      <c r="F984" s="172" t="s">
        <v>234</v>
      </c>
      <c r="H984" s="173">
        <v>0</v>
      </c>
      <c r="L984" s="31"/>
      <c r="M984" s="148"/>
      <c r="T984" s="55"/>
      <c r="AU984" s="16" t="s">
        <v>85</v>
      </c>
    </row>
    <row r="985" spans="2:47" s="1" customFormat="1">
      <c r="B985" s="31"/>
      <c r="D985" s="145" t="s">
        <v>194</v>
      </c>
      <c r="F985" s="172" t="s">
        <v>228</v>
      </c>
      <c r="H985" s="173">
        <v>5.4</v>
      </c>
      <c r="L985" s="31"/>
      <c r="M985" s="148"/>
      <c r="T985" s="55"/>
      <c r="AU985" s="16" t="s">
        <v>85</v>
      </c>
    </row>
    <row r="986" spans="2:47" s="1" customFormat="1">
      <c r="B986" s="31"/>
      <c r="D986" s="145" t="s">
        <v>194</v>
      </c>
      <c r="F986" s="172" t="s">
        <v>218</v>
      </c>
      <c r="H986" s="173">
        <v>0</v>
      </c>
      <c r="L986" s="31"/>
      <c r="M986" s="148"/>
      <c r="T986" s="55"/>
      <c r="AU986" s="16" t="s">
        <v>85</v>
      </c>
    </row>
    <row r="987" spans="2:47" s="1" customFormat="1">
      <c r="B987" s="31"/>
      <c r="D987" s="145" t="s">
        <v>194</v>
      </c>
      <c r="F987" s="172" t="s">
        <v>219</v>
      </c>
      <c r="H987" s="173">
        <v>5.8</v>
      </c>
      <c r="L987" s="31"/>
      <c r="M987" s="148"/>
      <c r="T987" s="55"/>
      <c r="AU987" s="16" t="s">
        <v>85</v>
      </c>
    </row>
    <row r="988" spans="2:47" s="1" customFormat="1">
      <c r="B988" s="31"/>
      <c r="D988" s="145" t="s">
        <v>194</v>
      </c>
      <c r="F988" s="172" t="s">
        <v>220</v>
      </c>
      <c r="H988" s="173">
        <v>0</v>
      </c>
      <c r="L988" s="31"/>
      <c r="M988" s="148"/>
      <c r="T988" s="55"/>
      <c r="AU988" s="16" t="s">
        <v>85</v>
      </c>
    </row>
    <row r="989" spans="2:47" s="1" customFormat="1">
      <c r="B989" s="31"/>
      <c r="D989" s="145" t="s">
        <v>194</v>
      </c>
      <c r="F989" s="172" t="s">
        <v>221</v>
      </c>
      <c r="H989" s="173">
        <v>18</v>
      </c>
      <c r="L989" s="31"/>
      <c r="M989" s="148"/>
      <c r="T989" s="55"/>
      <c r="AU989" s="16" t="s">
        <v>85</v>
      </c>
    </row>
    <row r="990" spans="2:47" s="1" customFormat="1">
      <c r="B990" s="31"/>
      <c r="D990" s="145" t="s">
        <v>194</v>
      </c>
      <c r="F990" s="172" t="s">
        <v>222</v>
      </c>
      <c r="H990" s="173">
        <v>0</v>
      </c>
      <c r="L990" s="31"/>
      <c r="M990" s="148"/>
      <c r="T990" s="55"/>
      <c r="AU990" s="16" t="s">
        <v>85</v>
      </c>
    </row>
    <row r="991" spans="2:47" s="1" customFormat="1">
      <c r="B991" s="31"/>
      <c r="D991" s="145" t="s">
        <v>194</v>
      </c>
      <c r="F991" s="172" t="s">
        <v>223</v>
      </c>
      <c r="H991" s="173">
        <v>18.5</v>
      </c>
      <c r="L991" s="31"/>
      <c r="M991" s="148"/>
      <c r="T991" s="55"/>
      <c r="AU991" s="16" t="s">
        <v>85</v>
      </c>
    </row>
    <row r="992" spans="2:47" s="1" customFormat="1">
      <c r="B992" s="31"/>
      <c r="D992" s="145" t="s">
        <v>194</v>
      </c>
      <c r="F992" s="172" t="s">
        <v>235</v>
      </c>
      <c r="H992" s="173">
        <v>0</v>
      </c>
      <c r="L992" s="31"/>
      <c r="M992" s="148"/>
      <c r="T992" s="55"/>
      <c r="AU992" s="16" t="s">
        <v>85</v>
      </c>
    </row>
    <row r="993" spans="2:65" s="1" customFormat="1">
      <c r="B993" s="31"/>
      <c r="D993" s="145" t="s">
        <v>194</v>
      </c>
      <c r="F993" s="172" t="s">
        <v>230</v>
      </c>
      <c r="H993" s="173">
        <v>1.4</v>
      </c>
      <c r="L993" s="31"/>
      <c r="M993" s="148"/>
      <c r="T993" s="55"/>
      <c r="AU993" s="16" t="s">
        <v>85</v>
      </c>
    </row>
    <row r="994" spans="2:65" s="1" customFormat="1">
      <c r="B994" s="31"/>
      <c r="D994" s="145" t="s">
        <v>194</v>
      </c>
      <c r="F994" s="172" t="s">
        <v>236</v>
      </c>
      <c r="H994" s="173">
        <v>0</v>
      </c>
      <c r="L994" s="31"/>
      <c r="M994" s="148"/>
      <c r="T994" s="55"/>
      <c r="AU994" s="16" t="s">
        <v>85</v>
      </c>
    </row>
    <row r="995" spans="2:65" s="1" customFormat="1">
      <c r="B995" s="31"/>
      <c r="D995" s="145" t="s">
        <v>194</v>
      </c>
      <c r="F995" s="172" t="s">
        <v>217</v>
      </c>
      <c r="H995" s="173">
        <v>2.5</v>
      </c>
      <c r="L995" s="31"/>
      <c r="M995" s="148"/>
      <c r="T995" s="55"/>
      <c r="AU995" s="16" t="s">
        <v>85</v>
      </c>
    </row>
    <row r="996" spans="2:65" s="1" customFormat="1">
      <c r="B996" s="31"/>
      <c r="D996" s="145" t="s">
        <v>194</v>
      </c>
      <c r="F996" s="172" t="s">
        <v>187</v>
      </c>
      <c r="H996" s="173">
        <v>101.6</v>
      </c>
      <c r="L996" s="31"/>
      <c r="M996" s="148"/>
      <c r="T996" s="55"/>
      <c r="AU996" s="16" t="s">
        <v>85</v>
      </c>
    </row>
    <row r="997" spans="2:65" s="1" customFormat="1" ht="24.2" customHeight="1">
      <c r="B997" s="31"/>
      <c r="C997" s="132" t="s">
        <v>762</v>
      </c>
      <c r="D997" s="132" t="s">
        <v>166</v>
      </c>
      <c r="E997" s="133" t="s">
        <v>763</v>
      </c>
      <c r="F997" s="134" t="s">
        <v>764</v>
      </c>
      <c r="G997" s="135" t="s">
        <v>311</v>
      </c>
      <c r="H997" s="136">
        <v>55.3</v>
      </c>
      <c r="I997" s="137"/>
      <c r="J997" s="138">
        <f>ROUND(I997*H997,2)</f>
        <v>0</v>
      </c>
      <c r="K997" s="134" t="s">
        <v>170</v>
      </c>
      <c r="L997" s="31"/>
      <c r="M997" s="139" t="s">
        <v>1</v>
      </c>
      <c r="N997" s="140" t="s">
        <v>40</v>
      </c>
      <c r="P997" s="141">
        <f>O997*H997</f>
        <v>0</v>
      </c>
      <c r="Q997" s="141">
        <v>0</v>
      </c>
      <c r="R997" s="141">
        <f>Q997*H997</f>
        <v>0</v>
      </c>
      <c r="S997" s="141">
        <v>1.721E-2</v>
      </c>
      <c r="T997" s="142">
        <f>S997*H997</f>
        <v>0.95171299999999992</v>
      </c>
      <c r="AR997" s="143" t="s">
        <v>363</v>
      </c>
      <c r="AT997" s="143" t="s">
        <v>166</v>
      </c>
      <c r="AU997" s="143" t="s">
        <v>85</v>
      </c>
      <c r="AY997" s="16" t="s">
        <v>164</v>
      </c>
      <c r="BE997" s="144">
        <f>IF(N997="základní",J997,0)</f>
        <v>0</v>
      </c>
      <c r="BF997" s="144">
        <f>IF(N997="snížená",J997,0)</f>
        <v>0</v>
      </c>
      <c r="BG997" s="144">
        <f>IF(N997="zákl. přenesená",J997,0)</f>
        <v>0</v>
      </c>
      <c r="BH997" s="144">
        <f>IF(N997="sníž. přenesená",J997,0)</f>
        <v>0</v>
      </c>
      <c r="BI997" s="144">
        <f>IF(N997="nulová",J997,0)</f>
        <v>0</v>
      </c>
      <c r="BJ997" s="16" t="s">
        <v>83</v>
      </c>
      <c r="BK997" s="144">
        <f>ROUND(I997*H997,2)</f>
        <v>0</v>
      </c>
      <c r="BL997" s="16" t="s">
        <v>363</v>
      </c>
      <c r="BM997" s="143" t="s">
        <v>765</v>
      </c>
    </row>
    <row r="998" spans="2:65" s="1" customFormat="1" ht="29.25">
      <c r="B998" s="31"/>
      <c r="D998" s="145" t="s">
        <v>173</v>
      </c>
      <c r="F998" s="146" t="s">
        <v>766</v>
      </c>
      <c r="I998" s="147"/>
      <c r="L998" s="31"/>
      <c r="M998" s="148"/>
      <c r="T998" s="55"/>
      <c r="AT998" s="16" t="s">
        <v>173</v>
      </c>
      <c r="AU998" s="16" t="s">
        <v>85</v>
      </c>
    </row>
    <row r="999" spans="2:65" s="1" customFormat="1">
      <c r="B999" s="31"/>
      <c r="D999" s="149" t="s">
        <v>175</v>
      </c>
      <c r="F999" s="150" t="s">
        <v>767</v>
      </c>
      <c r="I999" s="147"/>
      <c r="L999" s="31"/>
      <c r="M999" s="148"/>
      <c r="T999" s="55"/>
      <c r="AT999" s="16" t="s">
        <v>175</v>
      </c>
      <c r="AU999" s="16" t="s">
        <v>85</v>
      </c>
    </row>
    <row r="1000" spans="2:65" s="13" customFormat="1">
      <c r="B1000" s="157"/>
      <c r="D1000" s="145" t="s">
        <v>183</v>
      </c>
      <c r="E1000" s="158" t="s">
        <v>1</v>
      </c>
      <c r="F1000" s="159" t="s">
        <v>107</v>
      </c>
      <c r="H1000" s="160">
        <v>55.3</v>
      </c>
      <c r="I1000" s="161"/>
      <c r="L1000" s="157"/>
      <c r="M1000" s="162"/>
      <c r="T1000" s="163"/>
      <c r="AT1000" s="158" t="s">
        <v>183</v>
      </c>
      <c r="AU1000" s="158" t="s">
        <v>85</v>
      </c>
      <c r="AV1000" s="13" t="s">
        <v>85</v>
      </c>
      <c r="AW1000" s="13" t="s">
        <v>32</v>
      </c>
      <c r="AX1000" s="13" t="s">
        <v>83</v>
      </c>
      <c r="AY1000" s="158" t="s">
        <v>164</v>
      </c>
    </row>
    <row r="1001" spans="2:65" s="1" customFormat="1">
      <c r="B1001" s="31"/>
      <c r="D1001" s="145" t="s">
        <v>194</v>
      </c>
      <c r="F1001" s="171" t="s">
        <v>768</v>
      </c>
      <c r="L1001" s="31"/>
      <c r="M1001" s="148"/>
      <c r="T1001" s="55"/>
      <c r="AU1001" s="16" t="s">
        <v>85</v>
      </c>
    </row>
    <row r="1002" spans="2:65" s="1" customFormat="1">
      <c r="B1002" s="31"/>
      <c r="D1002" s="145" t="s">
        <v>194</v>
      </c>
      <c r="F1002" s="172" t="s">
        <v>246</v>
      </c>
      <c r="H1002" s="173">
        <v>0</v>
      </c>
      <c r="L1002" s="31"/>
      <c r="M1002" s="148"/>
      <c r="T1002" s="55"/>
      <c r="AU1002" s="16" t="s">
        <v>85</v>
      </c>
    </row>
    <row r="1003" spans="2:65" s="1" customFormat="1">
      <c r="B1003" s="31"/>
      <c r="D1003" s="145" t="s">
        <v>194</v>
      </c>
      <c r="F1003" s="172" t="s">
        <v>247</v>
      </c>
      <c r="H1003" s="173">
        <v>10.1</v>
      </c>
      <c r="L1003" s="31"/>
      <c r="M1003" s="148"/>
      <c r="T1003" s="55"/>
      <c r="AU1003" s="16" t="s">
        <v>85</v>
      </c>
    </row>
    <row r="1004" spans="2:65" s="1" customFormat="1">
      <c r="B1004" s="31"/>
      <c r="D1004" s="145" t="s">
        <v>194</v>
      </c>
      <c r="F1004" s="172" t="s">
        <v>251</v>
      </c>
      <c r="H1004" s="173">
        <v>0</v>
      </c>
      <c r="L1004" s="31"/>
      <c r="M1004" s="148"/>
      <c r="T1004" s="55"/>
      <c r="AU1004" s="16" t="s">
        <v>85</v>
      </c>
    </row>
    <row r="1005" spans="2:65" s="1" customFormat="1">
      <c r="B1005" s="31"/>
      <c r="D1005" s="145" t="s">
        <v>194</v>
      </c>
      <c r="F1005" s="172" t="s">
        <v>252</v>
      </c>
      <c r="H1005" s="173">
        <v>12</v>
      </c>
      <c r="L1005" s="31"/>
      <c r="M1005" s="148"/>
      <c r="T1005" s="55"/>
      <c r="AU1005" s="16" t="s">
        <v>85</v>
      </c>
    </row>
    <row r="1006" spans="2:65" s="1" customFormat="1">
      <c r="B1006" s="31"/>
      <c r="D1006" s="145" t="s">
        <v>194</v>
      </c>
      <c r="F1006" s="172" t="s">
        <v>253</v>
      </c>
      <c r="H1006" s="173">
        <v>0</v>
      </c>
      <c r="L1006" s="31"/>
      <c r="M1006" s="148"/>
      <c r="T1006" s="55"/>
      <c r="AU1006" s="16" t="s">
        <v>85</v>
      </c>
    </row>
    <row r="1007" spans="2:65" s="1" customFormat="1">
      <c r="B1007" s="31"/>
      <c r="D1007" s="145" t="s">
        <v>194</v>
      </c>
      <c r="F1007" s="172" t="s">
        <v>254</v>
      </c>
      <c r="H1007" s="173">
        <v>13.6</v>
      </c>
      <c r="L1007" s="31"/>
      <c r="M1007" s="148"/>
      <c r="T1007" s="55"/>
      <c r="AU1007" s="16" t="s">
        <v>85</v>
      </c>
    </row>
    <row r="1008" spans="2:65" s="1" customFormat="1">
      <c r="B1008" s="31"/>
      <c r="D1008" s="145" t="s">
        <v>194</v>
      </c>
      <c r="F1008" s="172" t="s">
        <v>248</v>
      </c>
      <c r="H1008" s="173">
        <v>0</v>
      </c>
      <c r="L1008" s="31"/>
      <c r="M1008" s="148"/>
      <c r="T1008" s="55"/>
      <c r="AU1008" s="16" t="s">
        <v>85</v>
      </c>
    </row>
    <row r="1009" spans="2:65" s="1" customFormat="1">
      <c r="B1009" s="31"/>
      <c r="D1009" s="145" t="s">
        <v>194</v>
      </c>
      <c r="F1009" s="172" t="s">
        <v>249</v>
      </c>
      <c r="H1009" s="173">
        <v>8.1</v>
      </c>
      <c r="L1009" s="31"/>
      <c r="M1009" s="148"/>
      <c r="T1009" s="55"/>
      <c r="AU1009" s="16" t="s">
        <v>85</v>
      </c>
    </row>
    <row r="1010" spans="2:65" s="1" customFormat="1">
      <c r="B1010" s="31"/>
      <c r="D1010" s="145" t="s">
        <v>194</v>
      </c>
      <c r="F1010" s="172" t="s">
        <v>225</v>
      </c>
      <c r="H1010" s="173">
        <v>0</v>
      </c>
      <c r="L1010" s="31"/>
      <c r="M1010" s="148"/>
      <c r="T1010" s="55"/>
      <c r="AU1010" s="16" t="s">
        <v>85</v>
      </c>
    </row>
    <row r="1011" spans="2:65" s="1" customFormat="1">
      <c r="B1011" s="31"/>
      <c r="D1011" s="145" t="s">
        <v>194</v>
      </c>
      <c r="F1011" s="172" t="s">
        <v>226</v>
      </c>
      <c r="H1011" s="173">
        <v>1.5</v>
      </c>
      <c r="L1011" s="31"/>
      <c r="M1011" s="148"/>
      <c r="T1011" s="55"/>
      <c r="AU1011" s="16" t="s">
        <v>85</v>
      </c>
    </row>
    <row r="1012" spans="2:65" s="1" customFormat="1">
      <c r="B1012" s="31"/>
      <c r="D1012" s="145" t="s">
        <v>194</v>
      </c>
      <c r="F1012" s="172" t="s">
        <v>227</v>
      </c>
      <c r="H1012" s="173">
        <v>0</v>
      </c>
      <c r="L1012" s="31"/>
      <c r="M1012" s="148"/>
      <c r="T1012" s="55"/>
      <c r="AU1012" s="16" t="s">
        <v>85</v>
      </c>
    </row>
    <row r="1013" spans="2:65" s="1" customFormat="1">
      <c r="B1013" s="31"/>
      <c r="D1013" s="145" t="s">
        <v>194</v>
      </c>
      <c r="F1013" s="172" t="s">
        <v>228</v>
      </c>
      <c r="H1013" s="173">
        <v>5.4</v>
      </c>
      <c r="L1013" s="31"/>
      <c r="M1013" s="148"/>
      <c r="T1013" s="55"/>
      <c r="AU1013" s="16" t="s">
        <v>85</v>
      </c>
    </row>
    <row r="1014" spans="2:65" s="1" customFormat="1">
      <c r="B1014" s="31"/>
      <c r="D1014" s="145" t="s">
        <v>194</v>
      </c>
      <c r="F1014" s="172" t="s">
        <v>229</v>
      </c>
      <c r="H1014" s="173">
        <v>0</v>
      </c>
      <c r="L1014" s="31"/>
      <c r="M1014" s="148"/>
      <c r="T1014" s="55"/>
      <c r="AU1014" s="16" t="s">
        <v>85</v>
      </c>
    </row>
    <row r="1015" spans="2:65" s="1" customFormat="1">
      <c r="B1015" s="31"/>
      <c r="D1015" s="145" t="s">
        <v>194</v>
      </c>
      <c r="F1015" s="172" t="s">
        <v>230</v>
      </c>
      <c r="H1015" s="173">
        <v>1.4</v>
      </c>
      <c r="L1015" s="31"/>
      <c r="M1015" s="148"/>
      <c r="T1015" s="55"/>
      <c r="AU1015" s="16" t="s">
        <v>85</v>
      </c>
    </row>
    <row r="1016" spans="2:65" s="1" customFormat="1">
      <c r="B1016" s="31"/>
      <c r="D1016" s="145" t="s">
        <v>194</v>
      </c>
      <c r="F1016" s="172" t="s">
        <v>231</v>
      </c>
      <c r="H1016" s="173">
        <v>0</v>
      </c>
      <c r="L1016" s="31"/>
      <c r="M1016" s="148"/>
      <c r="T1016" s="55"/>
      <c r="AU1016" s="16" t="s">
        <v>85</v>
      </c>
    </row>
    <row r="1017" spans="2:65" s="1" customFormat="1">
      <c r="B1017" s="31"/>
      <c r="D1017" s="145" t="s">
        <v>194</v>
      </c>
      <c r="F1017" s="172" t="s">
        <v>232</v>
      </c>
      <c r="H1017" s="173">
        <v>1.6</v>
      </c>
      <c r="L1017" s="31"/>
      <c r="M1017" s="148"/>
      <c r="T1017" s="55"/>
      <c r="AU1017" s="16" t="s">
        <v>85</v>
      </c>
    </row>
    <row r="1018" spans="2:65" s="1" customFormat="1">
      <c r="B1018" s="31"/>
      <c r="D1018" s="145" t="s">
        <v>194</v>
      </c>
      <c r="F1018" s="172" t="s">
        <v>233</v>
      </c>
      <c r="H1018" s="173">
        <v>0</v>
      </c>
      <c r="L1018" s="31"/>
      <c r="M1018" s="148"/>
      <c r="T1018" s="55"/>
      <c r="AU1018" s="16" t="s">
        <v>85</v>
      </c>
    </row>
    <row r="1019" spans="2:65" s="1" customFormat="1">
      <c r="B1019" s="31"/>
      <c r="D1019" s="145" t="s">
        <v>194</v>
      </c>
      <c r="F1019" s="172" t="s">
        <v>232</v>
      </c>
      <c r="H1019" s="173">
        <v>1.6</v>
      </c>
      <c r="L1019" s="31"/>
      <c r="M1019" s="148"/>
      <c r="T1019" s="55"/>
      <c r="AU1019" s="16" t="s">
        <v>85</v>
      </c>
    </row>
    <row r="1020" spans="2:65" s="1" customFormat="1">
      <c r="B1020" s="31"/>
      <c r="D1020" s="145" t="s">
        <v>194</v>
      </c>
      <c r="F1020" s="172" t="s">
        <v>187</v>
      </c>
      <c r="H1020" s="173">
        <v>55.3</v>
      </c>
      <c r="L1020" s="31"/>
      <c r="M1020" s="148"/>
      <c r="T1020" s="55"/>
      <c r="AU1020" s="16" t="s">
        <v>85</v>
      </c>
    </row>
    <row r="1021" spans="2:65" s="11" customFormat="1" ht="22.9" customHeight="1">
      <c r="B1021" s="120"/>
      <c r="D1021" s="121" t="s">
        <v>74</v>
      </c>
      <c r="E1021" s="130" t="s">
        <v>769</v>
      </c>
      <c r="F1021" s="130" t="s">
        <v>770</v>
      </c>
      <c r="I1021" s="123"/>
      <c r="J1021" s="131">
        <f>BK1021</f>
        <v>0</v>
      </c>
      <c r="L1021" s="120"/>
      <c r="M1021" s="125"/>
      <c r="P1021" s="126">
        <f>SUM(P1022:P1033)</f>
        <v>0</v>
      </c>
      <c r="R1021" s="126">
        <f>SUM(R1022:R1033)</f>
        <v>0</v>
      </c>
      <c r="T1021" s="127">
        <f>SUM(T1022:T1033)</f>
        <v>8.5575999999999999E-2</v>
      </c>
      <c r="AR1021" s="121" t="s">
        <v>85</v>
      </c>
      <c r="AT1021" s="128" t="s">
        <v>74</v>
      </c>
      <c r="AU1021" s="128" t="s">
        <v>83</v>
      </c>
      <c r="AY1021" s="121" t="s">
        <v>164</v>
      </c>
      <c r="BK1021" s="129">
        <f>SUM(BK1022:BK1033)</f>
        <v>0</v>
      </c>
    </row>
    <row r="1022" spans="2:65" s="1" customFormat="1" ht="24.2" customHeight="1">
      <c r="B1022" s="31"/>
      <c r="C1022" s="132" t="s">
        <v>771</v>
      </c>
      <c r="D1022" s="132" t="s">
        <v>166</v>
      </c>
      <c r="E1022" s="133" t="s">
        <v>772</v>
      </c>
      <c r="F1022" s="134" t="s">
        <v>773</v>
      </c>
      <c r="G1022" s="135" t="s">
        <v>179</v>
      </c>
      <c r="H1022" s="136">
        <v>17</v>
      </c>
      <c r="I1022" s="137"/>
      <c r="J1022" s="138">
        <f>ROUND(I1022*H1022,2)</f>
        <v>0</v>
      </c>
      <c r="K1022" s="134" t="s">
        <v>170</v>
      </c>
      <c r="L1022" s="31"/>
      <c r="M1022" s="139" t="s">
        <v>1</v>
      </c>
      <c r="N1022" s="140" t="s">
        <v>40</v>
      </c>
      <c r="P1022" s="141">
        <f>O1022*H1022</f>
        <v>0</v>
      </c>
      <c r="Q1022" s="141">
        <v>0</v>
      </c>
      <c r="R1022" s="141">
        <f>Q1022*H1022</f>
        <v>0</v>
      </c>
      <c r="S1022" s="141">
        <v>1.91E-3</v>
      </c>
      <c r="T1022" s="142">
        <f>S1022*H1022</f>
        <v>3.2469999999999999E-2</v>
      </c>
      <c r="AR1022" s="143" t="s">
        <v>363</v>
      </c>
      <c r="AT1022" s="143" t="s">
        <v>166</v>
      </c>
      <c r="AU1022" s="143" t="s">
        <v>85</v>
      </c>
      <c r="AY1022" s="16" t="s">
        <v>164</v>
      </c>
      <c r="BE1022" s="144">
        <f>IF(N1022="základní",J1022,0)</f>
        <v>0</v>
      </c>
      <c r="BF1022" s="144">
        <f>IF(N1022="snížená",J1022,0)</f>
        <v>0</v>
      </c>
      <c r="BG1022" s="144">
        <f>IF(N1022="zákl. přenesená",J1022,0)</f>
        <v>0</v>
      </c>
      <c r="BH1022" s="144">
        <f>IF(N1022="sníž. přenesená",J1022,0)</f>
        <v>0</v>
      </c>
      <c r="BI1022" s="144">
        <f>IF(N1022="nulová",J1022,0)</f>
        <v>0</v>
      </c>
      <c r="BJ1022" s="16" t="s">
        <v>83</v>
      </c>
      <c r="BK1022" s="144">
        <f>ROUND(I1022*H1022,2)</f>
        <v>0</v>
      </c>
      <c r="BL1022" s="16" t="s">
        <v>363</v>
      </c>
      <c r="BM1022" s="143" t="s">
        <v>774</v>
      </c>
    </row>
    <row r="1023" spans="2:65" s="1" customFormat="1" ht="19.5">
      <c r="B1023" s="31"/>
      <c r="D1023" s="145" t="s">
        <v>173</v>
      </c>
      <c r="F1023" s="146" t="s">
        <v>775</v>
      </c>
      <c r="I1023" s="147"/>
      <c r="L1023" s="31"/>
      <c r="M1023" s="148"/>
      <c r="T1023" s="55"/>
      <c r="AT1023" s="16" t="s">
        <v>173</v>
      </c>
      <c r="AU1023" s="16" t="s">
        <v>85</v>
      </c>
    </row>
    <row r="1024" spans="2:65" s="1" customFormat="1">
      <c r="B1024" s="31"/>
      <c r="D1024" s="149" t="s">
        <v>175</v>
      </c>
      <c r="F1024" s="150" t="s">
        <v>776</v>
      </c>
      <c r="I1024" s="147"/>
      <c r="L1024" s="31"/>
      <c r="M1024" s="148"/>
      <c r="T1024" s="55"/>
      <c r="AT1024" s="16" t="s">
        <v>175</v>
      </c>
      <c r="AU1024" s="16" t="s">
        <v>85</v>
      </c>
    </row>
    <row r="1025" spans="2:65" s="12" customFormat="1">
      <c r="B1025" s="151"/>
      <c r="D1025" s="145" t="s">
        <v>183</v>
      </c>
      <c r="E1025" s="152" t="s">
        <v>1</v>
      </c>
      <c r="F1025" s="153" t="s">
        <v>777</v>
      </c>
      <c r="H1025" s="152" t="s">
        <v>1</v>
      </c>
      <c r="I1025" s="154"/>
      <c r="L1025" s="151"/>
      <c r="M1025" s="155"/>
      <c r="T1025" s="156"/>
      <c r="AT1025" s="152" t="s">
        <v>183</v>
      </c>
      <c r="AU1025" s="152" t="s">
        <v>85</v>
      </c>
      <c r="AV1025" s="12" t="s">
        <v>83</v>
      </c>
      <c r="AW1025" s="12" t="s">
        <v>32</v>
      </c>
      <c r="AX1025" s="12" t="s">
        <v>75</v>
      </c>
      <c r="AY1025" s="152" t="s">
        <v>164</v>
      </c>
    </row>
    <row r="1026" spans="2:65" s="13" customFormat="1">
      <c r="B1026" s="157"/>
      <c r="D1026" s="145" t="s">
        <v>183</v>
      </c>
      <c r="E1026" s="158" t="s">
        <v>1</v>
      </c>
      <c r="F1026" s="159" t="s">
        <v>778</v>
      </c>
      <c r="H1026" s="160">
        <v>17</v>
      </c>
      <c r="I1026" s="161"/>
      <c r="L1026" s="157"/>
      <c r="M1026" s="162"/>
      <c r="T1026" s="163"/>
      <c r="AT1026" s="158" t="s">
        <v>183</v>
      </c>
      <c r="AU1026" s="158" t="s">
        <v>85</v>
      </c>
      <c r="AV1026" s="13" t="s">
        <v>85</v>
      </c>
      <c r="AW1026" s="13" t="s">
        <v>32</v>
      </c>
      <c r="AX1026" s="13" t="s">
        <v>83</v>
      </c>
      <c r="AY1026" s="158" t="s">
        <v>164</v>
      </c>
    </row>
    <row r="1027" spans="2:65" s="1" customFormat="1" ht="16.5" customHeight="1">
      <c r="B1027" s="31"/>
      <c r="C1027" s="132" t="s">
        <v>779</v>
      </c>
      <c r="D1027" s="132" t="s">
        <v>166</v>
      </c>
      <c r="E1027" s="133" t="s">
        <v>780</v>
      </c>
      <c r="F1027" s="134" t="s">
        <v>781</v>
      </c>
      <c r="G1027" s="135" t="s">
        <v>179</v>
      </c>
      <c r="H1027" s="136">
        <v>31.8</v>
      </c>
      <c r="I1027" s="137"/>
      <c r="J1027" s="138">
        <f>ROUND(I1027*H1027,2)</f>
        <v>0</v>
      </c>
      <c r="K1027" s="134" t="s">
        <v>170</v>
      </c>
      <c r="L1027" s="31"/>
      <c r="M1027" s="139" t="s">
        <v>1</v>
      </c>
      <c r="N1027" s="140" t="s">
        <v>40</v>
      </c>
      <c r="P1027" s="141">
        <f>O1027*H1027</f>
        <v>0</v>
      </c>
      <c r="Q1027" s="141">
        <v>0</v>
      </c>
      <c r="R1027" s="141">
        <f>Q1027*H1027</f>
        <v>0</v>
      </c>
      <c r="S1027" s="141">
        <v>1.67E-3</v>
      </c>
      <c r="T1027" s="142">
        <f>S1027*H1027</f>
        <v>5.3106E-2</v>
      </c>
      <c r="AR1027" s="143" t="s">
        <v>363</v>
      </c>
      <c r="AT1027" s="143" t="s">
        <v>166</v>
      </c>
      <c r="AU1027" s="143" t="s">
        <v>85</v>
      </c>
      <c r="AY1027" s="16" t="s">
        <v>164</v>
      </c>
      <c r="BE1027" s="144">
        <f>IF(N1027="základní",J1027,0)</f>
        <v>0</v>
      </c>
      <c r="BF1027" s="144">
        <f>IF(N1027="snížená",J1027,0)</f>
        <v>0</v>
      </c>
      <c r="BG1027" s="144">
        <f>IF(N1027="zákl. přenesená",J1027,0)</f>
        <v>0</v>
      </c>
      <c r="BH1027" s="144">
        <f>IF(N1027="sníž. přenesená",J1027,0)</f>
        <v>0</v>
      </c>
      <c r="BI1027" s="144">
        <f>IF(N1027="nulová",J1027,0)</f>
        <v>0</v>
      </c>
      <c r="BJ1027" s="16" t="s">
        <v>83</v>
      </c>
      <c r="BK1027" s="144">
        <f>ROUND(I1027*H1027,2)</f>
        <v>0</v>
      </c>
      <c r="BL1027" s="16" t="s">
        <v>363</v>
      </c>
      <c r="BM1027" s="143" t="s">
        <v>782</v>
      </c>
    </row>
    <row r="1028" spans="2:65" s="1" customFormat="1">
      <c r="B1028" s="31"/>
      <c r="D1028" s="145" t="s">
        <v>173</v>
      </c>
      <c r="F1028" s="146" t="s">
        <v>783</v>
      </c>
      <c r="I1028" s="147"/>
      <c r="L1028" s="31"/>
      <c r="M1028" s="148"/>
      <c r="T1028" s="55"/>
      <c r="AT1028" s="16" t="s">
        <v>173</v>
      </c>
      <c r="AU1028" s="16" t="s">
        <v>85</v>
      </c>
    </row>
    <row r="1029" spans="2:65" s="1" customFormat="1">
      <c r="B1029" s="31"/>
      <c r="D1029" s="149" t="s">
        <v>175</v>
      </c>
      <c r="F1029" s="150" t="s">
        <v>784</v>
      </c>
      <c r="I1029" s="147"/>
      <c r="L1029" s="31"/>
      <c r="M1029" s="148"/>
      <c r="T1029" s="55"/>
      <c r="AT1029" s="16" t="s">
        <v>175</v>
      </c>
      <c r="AU1029" s="16" t="s">
        <v>85</v>
      </c>
    </row>
    <row r="1030" spans="2:65" s="13" customFormat="1">
      <c r="B1030" s="157"/>
      <c r="D1030" s="145" t="s">
        <v>183</v>
      </c>
      <c r="E1030" s="158" t="s">
        <v>1</v>
      </c>
      <c r="F1030" s="159" t="s">
        <v>785</v>
      </c>
      <c r="H1030" s="160">
        <v>6</v>
      </c>
      <c r="I1030" s="161"/>
      <c r="L1030" s="157"/>
      <c r="M1030" s="162"/>
      <c r="T1030" s="163"/>
      <c r="AT1030" s="158" t="s">
        <v>183</v>
      </c>
      <c r="AU1030" s="158" t="s">
        <v>85</v>
      </c>
      <c r="AV1030" s="13" t="s">
        <v>85</v>
      </c>
      <c r="AW1030" s="13" t="s">
        <v>32</v>
      </c>
      <c r="AX1030" s="13" t="s">
        <v>75</v>
      </c>
      <c r="AY1030" s="158" t="s">
        <v>164</v>
      </c>
    </row>
    <row r="1031" spans="2:65" s="13" customFormat="1">
      <c r="B1031" s="157"/>
      <c r="D1031" s="145" t="s">
        <v>183</v>
      </c>
      <c r="E1031" s="158" t="s">
        <v>1</v>
      </c>
      <c r="F1031" s="159" t="s">
        <v>786</v>
      </c>
      <c r="H1031" s="160">
        <v>9</v>
      </c>
      <c r="I1031" s="161"/>
      <c r="L1031" s="157"/>
      <c r="M1031" s="162"/>
      <c r="T1031" s="163"/>
      <c r="AT1031" s="158" t="s">
        <v>183</v>
      </c>
      <c r="AU1031" s="158" t="s">
        <v>85</v>
      </c>
      <c r="AV1031" s="13" t="s">
        <v>85</v>
      </c>
      <c r="AW1031" s="13" t="s">
        <v>32</v>
      </c>
      <c r="AX1031" s="13" t="s">
        <v>75</v>
      </c>
      <c r="AY1031" s="158" t="s">
        <v>164</v>
      </c>
    </row>
    <row r="1032" spans="2:65" s="13" customFormat="1">
      <c r="B1032" s="157"/>
      <c r="D1032" s="145" t="s">
        <v>183</v>
      </c>
      <c r="E1032" s="158" t="s">
        <v>1</v>
      </c>
      <c r="F1032" s="159" t="s">
        <v>787</v>
      </c>
      <c r="H1032" s="160">
        <v>16.8</v>
      </c>
      <c r="I1032" s="161"/>
      <c r="L1032" s="157"/>
      <c r="M1032" s="162"/>
      <c r="T1032" s="163"/>
      <c r="AT1032" s="158" t="s">
        <v>183</v>
      </c>
      <c r="AU1032" s="158" t="s">
        <v>85</v>
      </c>
      <c r="AV1032" s="13" t="s">
        <v>85</v>
      </c>
      <c r="AW1032" s="13" t="s">
        <v>32</v>
      </c>
      <c r="AX1032" s="13" t="s">
        <v>75</v>
      </c>
      <c r="AY1032" s="158" t="s">
        <v>164</v>
      </c>
    </row>
    <row r="1033" spans="2:65" s="14" customFormat="1">
      <c r="B1033" s="164"/>
      <c r="D1033" s="145" t="s">
        <v>183</v>
      </c>
      <c r="E1033" s="165" t="s">
        <v>1</v>
      </c>
      <c r="F1033" s="166" t="s">
        <v>187</v>
      </c>
      <c r="H1033" s="167">
        <v>31.8</v>
      </c>
      <c r="I1033" s="168"/>
      <c r="L1033" s="164"/>
      <c r="M1033" s="169"/>
      <c r="T1033" s="170"/>
      <c r="AT1033" s="165" t="s">
        <v>183</v>
      </c>
      <c r="AU1033" s="165" t="s">
        <v>85</v>
      </c>
      <c r="AV1033" s="14" t="s">
        <v>171</v>
      </c>
      <c r="AW1033" s="14" t="s">
        <v>32</v>
      </c>
      <c r="AX1033" s="14" t="s">
        <v>83</v>
      </c>
      <c r="AY1033" s="165" t="s">
        <v>164</v>
      </c>
    </row>
    <row r="1034" spans="2:65" s="11" customFormat="1" ht="22.9" customHeight="1">
      <c r="B1034" s="120"/>
      <c r="D1034" s="121" t="s">
        <v>74</v>
      </c>
      <c r="E1034" s="130" t="s">
        <v>788</v>
      </c>
      <c r="F1034" s="130" t="s">
        <v>789</v>
      </c>
      <c r="I1034" s="123"/>
      <c r="J1034" s="131">
        <f>BK1034</f>
        <v>0</v>
      </c>
      <c r="L1034" s="120"/>
      <c r="M1034" s="125"/>
      <c r="P1034" s="126">
        <f>SUM(P1035:P1046)</f>
        <v>0</v>
      </c>
      <c r="R1034" s="126">
        <f>SUM(R1035:R1046)</f>
        <v>0</v>
      </c>
      <c r="T1034" s="127">
        <f>SUM(T1035:T1046)</f>
        <v>1.1100000000000001</v>
      </c>
      <c r="AR1034" s="121" t="s">
        <v>85</v>
      </c>
      <c r="AT1034" s="128" t="s">
        <v>74</v>
      </c>
      <c r="AU1034" s="128" t="s">
        <v>83</v>
      </c>
      <c r="AY1034" s="121" t="s">
        <v>164</v>
      </c>
      <c r="BK1034" s="129">
        <f>SUM(BK1035:BK1046)</f>
        <v>0</v>
      </c>
    </row>
    <row r="1035" spans="2:65" s="1" customFormat="1" ht="24.2" customHeight="1">
      <c r="B1035" s="31"/>
      <c r="C1035" s="132" t="s">
        <v>790</v>
      </c>
      <c r="D1035" s="132" t="s">
        <v>166</v>
      </c>
      <c r="E1035" s="133" t="s">
        <v>791</v>
      </c>
      <c r="F1035" s="134" t="s">
        <v>792</v>
      </c>
      <c r="G1035" s="135" t="s">
        <v>179</v>
      </c>
      <c r="H1035" s="136">
        <v>6</v>
      </c>
      <c r="I1035" s="137"/>
      <c r="J1035" s="138">
        <f>ROUND(I1035*H1035,2)</f>
        <v>0</v>
      </c>
      <c r="K1035" s="134" t="s">
        <v>170</v>
      </c>
      <c r="L1035" s="31"/>
      <c r="M1035" s="139" t="s">
        <v>1</v>
      </c>
      <c r="N1035" s="140" t="s">
        <v>40</v>
      </c>
      <c r="P1035" s="141">
        <f>O1035*H1035</f>
        <v>0</v>
      </c>
      <c r="Q1035" s="141">
        <v>0</v>
      </c>
      <c r="R1035" s="141">
        <f>Q1035*H1035</f>
        <v>0</v>
      </c>
      <c r="S1035" s="141">
        <v>2E-3</v>
      </c>
      <c r="T1035" s="142">
        <f>S1035*H1035</f>
        <v>1.2E-2</v>
      </c>
      <c r="AR1035" s="143" t="s">
        <v>363</v>
      </c>
      <c r="AT1035" s="143" t="s">
        <v>166</v>
      </c>
      <c r="AU1035" s="143" t="s">
        <v>85</v>
      </c>
      <c r="AY1035" s="16" t="s">
        <v>164</v>
      </c>
      <c r="BE1035" s="144">
        <f>IF(N1035="základní",J1035,0)</f>
        <v>0</v>
      </c>
      <c r="BF1035" s="144">
        <f>IF(N1035="snížená",J1035,0)</f>
        <v>0</v>
      </c>
      <c r="BG1035" s="144">
        <f>IF(N1035="zákl. přenesená",J1035,0)</f>
        <v>0</v>
      </c>
      <c r="BH1035" s="144">
        <f>IF(N1035="sníž. přenesená",J1035,0)</f>
        <v>0</v>
      </c>
      <c r="BI1035" s="144">
        <f>IF(N1035="nulová",J1035,0)</f>
        <v>0</v>
      </c>
      <c r="BJ1035" s="16" t="s">
        <v>83</v>
      </c>
      <c r="BK1035" s="144">
        <f>ROUND(I1035*H1035,2)</f>
        <v>0</v>
      </c>
      <c r="BL1035" s="16" t="s">
        <v>363</v>
      </c>
      <c r="BM1035" s="143" t="s">
        <v>793</v>
      </c>
    </row>
    <row r="1036" spans="2:65" s="1" customFormat="1">
      <c r="B1036" s="31"/>
      <c r="D1036" s="145" t="s">
        <v>173</v>
      </c>
      <c r="F1036" s="146" t="s">
        <v>794</v>
      </c>
      <c r="I1036" s="147"/>
      <c r="L1036" s="31"/>
      <c r="M1036" s="148"/>
      <c r="T1036" s="55"/>
      <c r="AT1036" s="16" t="s">
        <v>173</v>
      </c>
      <c r="AU1036" s="16" t="s">
        <v>85</v>
      </c>
    </row>
    <row r="1037" spans="2:65" s="1" customFormat="1">
      <c r="B1037" s="31"/>
      <c r="D1037" s="149" t="s">
        <v>175</v>
      </c>
      <c r="F1037" s="150" t="s">
        <v>795</v>
      </c>
      <c r="I1037" s="147"/>
      <c r="L1037" s="31"/>
      <c r="M1037" s="148"/>
      <c r="T1037" s="55"/>
      <c r="AT1037" s="16" t="s">
        <v>175</v>
      </c>
      <c r="AU1037" s="16" t="s">
        <v>85</v>
      </c>
    </row>
    <row r="1038" spans="2:65" s="13" customFormat="1">
      <c r="B1038" s="157"/>
      <c r="D1038" s="145" t="s">
        <v>183</v>
      </c>
      <c r="E1038" s="158" t="s">
        <v>1</v>
      </c>
      <c r="F1038" s="159" t="s">
        <v>785</v>
      </c>
      <c r="H1038" s="160">
        <v>6</v>
      </c>
      <c r="I1038" s="161"/>
      <c r="L1038" s="157"/>
      <c r="M1038" s="162"/>
      <c r="T1038" s="163"/>
      <c r="AT1038" s="158" t="s">
        <v>183</v>
      </c>
      <c r="AU1038" s="158" t="s">
        <v>85</v>
      </c>
      <c r="AV1038" s="13" t="s">
        <v>85</v>
      </c>
      <c r="AW1038" s="13" t="s">
        <v>32</v>
      </c>
      <c r="AX1038" s="13" t="s">
        <v>83</v>
      </c>
      <c r="AY1038" s="158" t="s">
        <v>164</v>
      </c>
    </row>
    <row r="1039" spans="2:65" s="1" customFormat="1" ht="24.2" customHeight="1">
      <c r="B1039" s="31"/>
      <c r="C1039" s="132" t="s">
        <v>796</v>
      </c>
      <c r="D1039" s="132" t="s">
        <v>166</v>
      </c>
      <c r="E1039" s="133" t="s">
        <v>797</v>
      </c>
      <c r="F1039" s="134" t="s">
        <v>798</v>
      </c>
      <c r="G1039" s="135" t="s">
        <v>169</v>
      </c>
      <c r="H1039" s="136">
        <v>22</v>
      </c>
      <c r="I1039" s="137"/>
      <c r="J1039" s="138">
        <f>ROUND(I1039*H1039,2)</f>
        <v>0</v>
      </c>
      <c r="K1039" s="134" t="s">
        <v>170</v>
      </c>
      <c r="L1039" s="31"/>
      <c r="M1039" s="139" t="s">
        <v>1</v>
      </c>
      <c r="N1039" s="140" t="s">
        <v>40</v>
      </c>
      <c r="P1039" s="141">
        <f>O1039*H1039</f>
        <v>0</v>
      </c>
      <c r="Q1039" s="141">
        <v>0</v>
      </c>
      <c r="R1039" s="141">
        <f>Q1039*H1039</f>
        <v>0</v>
      </c>
      <c r="S1039" s="141">
        <v>2.4E-2</v>
      </c>
      <c r="T1039" s="142">
        <f>S1039*H1039</f>
        <v>0.52800000000000002</v>
      </c>
      <c r="AR1039" s="143" t="s">
        <v>363</v>
      </c>
      <c r="AT1039" s="143" t="s">
        <v>166</v>
      </c>
      <c r="AU1039" s="143" t="s">
        <v>85</v>
      </c>
      <c r="AY1039" s="16" t="s">
        <v>164</v>
      </c>
      <c r="BE1039" s="144">
        <f>IF(N1039="základní",J1039,0)</f>
        <v>0</v>
      </c>
      <c r="BF1039" s="144">
        <f>IF(N1039="snížená",J1039,0)</f>
        <v>0</v>
      </c>
      <c r="BG1039" s="144">
        <f>IF(N1039="zákl. přenesená",J1039,0)</f>
        <v>0</v>
      </c>
      <c r="BH1039" s="144">
        <f>IF(N1039="sníž. přenesená",J1039,0)</f>
        <v>0</v>
      </c>
      <c r="BI1039" s="144">
        <f>IF(N1039="nulová",J1039,0)</f>
        <v>0</v>
      </c>
      <c r="BJ1039" s="16" t="s">
        <v>83</v>
      </c>
      <c r="BK1039" s="144">
        <f>ROUND(I1039*H1039,2)</f>
        <v>0</v>
      </c>
      <c r="BL1039" s="16" t="s">
        <v>363</v>
      </c>
      <c r="BM1039" s="143" t="s">
        <v>799</v>
      </c>
    </row>
    <row r="1040" spans="2:65" s="1" customFormat="1" ht="19.5">
      <c r="B1040" s="31"/>
      <c r="D1040" s="145" t="s">
        <v>173</v>
      </c>
      <c r="F1040" s="146" t="s">
        <v>800</v>
      </c>
      <c r="I1040" s="147"/>
      <c r="L1040" s="31"/>
      <c r="M1040" s="148"/>
      <c r="T1040" s="55"/>
      <c r="AT1040" s="16" t="s">
        <v>173</v>
      </c>
      <c r="AU1040" s="16" t="s">
        <v>85</v>
      </c>
    </row>
    <row r="1041" spans="2:65" s="1" customFormat="1">
      <c r="B1041" s="31"/>
      <c r="D1041" s="149" t="s">
        <v>175</v>
      </c>
      <c r="F1041" s="150" t="s">
        <v>801</v>
      </c>
      <c r="I1041" s="147"/>
      <c r="L1041" s="31"/>
      <c r="M1041" s="148"/>
      <c r="T1041" s="55"/>
      <c r="AT1041" s="16" t="s">
        <v>175</v>
      </c>
      <c r="AU1041" s="16" t="s">
        <v>85</v>
      </c>
    </row>
    <row r="1042" spans="2:65" s="1" customFormat="1" ht="24.2" customHeight="1">
      <c r="B1042" s="31"/>
      <c r="C1042" s="132" t="s">
        <v>802</v>
      </c>
      <c r="D1042" s="132" t="s">
        <v>166</v>
      </c>
      <c r="E1042" s="133" t="s">
        <v>803</v>
      </c>
      <c r="F1042" s="134" t="s">
        <v>804</v>
      </c>
      <c r="G1042" s="135" t="s">
        <v>169</v>
      </c>
      <c r="H1042" s="136">
        <v>2</v>
      </c>
      <c r="I1042" s="137"/>
      <c r="J1042" s="138">
        <f>ROUND(I1042*H1042,2)</f>
        <v>0</v>
      </c>
      <c r="K1042" s="134" t="s">
        <v>170</v>
      </c>
      <c r="L1042" s="31"/>
      <c r="M1042" s="139" t="s">
        <v>1</v>
      </c>
      <c r="N1042" s="140" t="s">
        <v>40</v>
      </c>
      <c r="P1042" s="141">
        <f>O1042*H1042</f>
        <v>0</v>
      </c>
      <c r="Q1042" s="141">
        <v>0</v>
      </c>
      <c r="R1042" s="141">
        <f>Q1042*H1042</f>
        <v>0</v>
      </c>
      <c r="S1042" s="141">
        <v>0.185</v>
      </c>
      <c r="T1042" s="142">
        <f>S1042*H1042</f>
        <v>0.37</v>
      </c>
      <c r="AR1042" s="143" t="s">
        <v>363</v>
      </c>
      <c r="AT1042" s="143" t="s">
        <v>166</v>
      </c>
      <c r="AU1042" s="143" t="s">
        <v>85</v>
      </c>
      <c r="AY1042" s="16" t="s">
        <v>164</v>
      </c>
      <c r="BE1042" s="144">
        <f>IF(N1042="základní",J1042,0)</f>
        <v>0</v>
      </c>
      <c r="BF1042" s="144">
        <f>IF(N1042="snížená",J1042,0)</f>
        <v>0</v>
      </c>
      <c r="BG1042" s="144">
        <f>IF(N1042="zákl. přenesená",J1042,0)</f>
        <v>0</v>
      </c>
      <c r="BH1042" s="144">
        <f>IF(N1042="sníž. přenesená",J1042,0)</f>
        <v>0</v>
      </c>
      <c r="BI1042" s="144">
        <f>IF(N1042="nulová",J1042,0)</f>
        <v>0</v>
      </c>
      <c r="BJ1042" s="16" t="s">
        <v>83</v>
      </c>
      <c r="BK1042" s="144">
        <f>ROUND(I1042*H1042,2)</f>
        <v>0</v>
      </c>
      <c r="BL1042" s="16" t="s">
        <v>363</v>
      </c>
      <c r="BM1042" s="143" t="s">
        <v>805</v>
      </c>
    </row>
    <row r="1043" spans="2:65" s="1" customFormat="1">
      <c r="B1043" s="31"/>
      <c r="D1043" s="145" t="s">
        <v>173</v>
      </c>
      <c r="F1043" s="146" t="s">
        <v>804</v>
      </c>
      <c r="I1043" s="147"/>
      <c r="L1043" s="31"/>
      <c r="M1043" s="148"/>
      <c r="T1043" s="55"/>
      <c r="AT1043" s="16" t="s">
        <v>173</v>
      </c>
      <c r="AU1043" s="16" t="s">
        <v>85</v>
      </c>
    </row>
    <row r="1044" spans="2:65" s="1" customFormat="1">
      <c r="B1044" s="31"/>
      <c r="D1044" s="149" t="s">
        <v>175</v>
      </c>
      <c r="F1044" s="150" t="s">
        <v>806</v>
      </c>
      <c r="I1044" s="147"/>
      <c r="L1044" s="31"/>
      <c r="M1044" s="148"/>
      <c r="T1044" s="55"/>
      <c r="AT1044" s="16" t="s">
        <v>175</v>
      </c>
      <c r="AU1044" s="16" t="s">
        <v>85</v>
      </c>
    </row>
    <row r="1045" spans="2:65" s="1" customFormat="1" ht="24.2" customHeight="1">
      <c r="B1045" s="31"/>
      <c r="C1045" s="132" t="s">
        <v>807</v>
      </c>
      <c r="D1045" s="132" t="s">
        <v>166</v>
      </c>
      <c r="E1045" s="133" t="s">
        <v>808</v>
      </c>
      <c r="F1045" s="134" t="s">
        <v>809</v>
      </c>
      <c r="G1045" s="135" t="s">
        <v>169</v>
      </c>
      <c r="H1045" s="136">
        <v>1</v>
      </c>
      <c r="I1045" s="137"/>
      <c r="J1045" s="138">
        <f>ROUND(I1045*H1045,2)</f>
        <v>0</v>
      </c>
      <c r="K1045" s="134" t="s">
        <v>1</v>
      </c>
      <c r="L1045" s="31"/>
      <c r="M1045" s="139" t="s">
        <v>1</v>
      </c>
      <c r="N1045" s="140" t="s">
        <v>40</v>
      </c>
      <c r="P1045" s="141">
        <f>O1045*H1045</f>
        <v>0</v>
      </c>
      <c r="Q1045" s="141">
        <v>0</v>
      </c>
      <c r="R1045" s="141">
        <f>Q1045*H1045</f>
        <v>0</v>
      </c>
      <c r="S1045" s="141">
        <v>0.2</v>
      </c>
      <c r="T1045" s="142">
        <f>S1045*H1045</f>
        <v>0.2</v>
      </c>
      <c r="AR1045" s="143" t="s">
        <v>363</v>
      </c>
      <c r="AT1045" s="143" t="s">
        <v>166</v>
      </c>
      <c r="AU1045" s="143" t="s">
        <v>85</v>
      </c>
      <c r="AY1045" s="16" t="s">
        <v>164</v>
      </c>
      <c r="BE1045" s="144">
        <f>IF(N1045="základní",J1045,0)</f>
        <v>0</v>
      </c>
      <c r="BF1045" s="144">
        <f>IF(N1045="snížená",J1045,0)</f>
        <v>0</v>
      </c>
      <c r="BG1045" s="144">
        <f>IF(N1045="zákl. přenesená",J1045,0)</f>
        <v>0</v>
      </c>
      <c r="BH1045" s="144">
        <f>IF(N1045="sníž. přenesená",J1045,0)</f>
        <v>0</v>
      </c>
      <c r="BI1045" s="144">
        <f>IF(N1045="nulová",J1045,0)</f>
        <v>0</v>
      </c>
      <c r="BJ1045" s="16" t="s">
        <v>83</v>
      </c>
      <c r="BK1045" s="144">
        <f>ROUND(I1045*H1045,2)</f>
        <v>0</v>
      </c>
      <c r="BL1045" s="16" t="s">
        <v>363</v>
      </c>
      <c r="BM1045" s="143" t="s">
        <v>810</v>
      </c>
    </row>
    <row r="1046" spans="2:65" s="1" customFormat="1">
      <c r="B1046" s="31"/>
      <c r="D1046" s="145" t="s">
        <v>173</v>
      </c>
      <c r="F1046" s="146" t="s">
        <v>809</v>
      </c>
      <c r="I1046" s="147"/>
      <c r="L1046" s="31"/>
      <c r="M1046" s="148"/>
      <c r="T1046" s="55"/>
      <c r="AT1046" s="16" t="s">
        <v>173</v>
      </c>
      <c r="AU1046" s="16" t="s">
        <v>85</v>
      </c>
    </row>
    <row r="1047" spans="2:65" s="11" customFormat="1" ht="22.9" customHeight="1">
      <c r="B1047" s="120"/>
      <c r="D1047" s="121" t="s">
        <v>74</v>
      </c>
      <c r="E1047" s="130" t="s">
        <v>811</v>
      </c>
      <c r="F1047" s="130" t="s">
        <v>812</v>
      </c>
      <c r="I1047" s="123"/>
      <c r="J1047" s="131">
        <f>BK1047</f>
        <v>0</v>
      </c>
      <c r="L1047" s="120"/>
      <c r="M1047" s="125"/>
      <c r="P1047" s="126">
        <f>SUM(P1048:P1056)</f>
        <v>0</v>
      </c>
      <c r="R1047" s="126">
        <f>SUM(R1048:R1056)</f>
        <v>0.5</v>
      </c>
      <c r="T1047" s="127">
        <f>SUM(T1048:T1056)</f>
        <v>5.6509499999999999</v>
      </c>
      <c r="AR1047" s="121" t="s">
        <v>85</v>
      </c>
      <c r="AT1047" s="128" t="s">
        <v>74</v>
      </c>
      <c r="AU1047" s="128" t="s">
        <v>83</v>
      </c>
      <c r="AY1047" s="121" t="s">
        <v>164</v>
      </c>
      <c r="BK1047" s="129">
        <f>SUM(BK1048:BK1056)</f>
        <v>0</v>
      </c>
    </row>
    <row r="1048" spans="2:65" s="1" customFormat="1" ht="24.2" customHeight="1">
      <c r="B1048" s="31"/>
      <c r="C1048" s="132" t="s">
        <v>813</v>
      </c>
      <c r="D1048" s="132" t="s">
        <v>166</v>
      </c>
      <c r="E1048" s="133" t="s">
        <v>814</v>
      </c>
      <c r="F1048" s="134" t="s">
        <v>815</v>
      </c>
      <c r="G1048" s="135" t="s">
        <v>371</v>
      </c>
      <c r="H1048" s="136">
        <v>2</v>
      </c>
      <c r="I1048" s="137"/>
      <c r="J1048" s="138">
        <f>ROUND(I1048*H1048,2)</f>
        <v>0</v>
      </c>
      <c r="K1048" s="134" t="s">
        <v>1</v>
      </c>
      <c r="L1048" s="31"/>
      <c r="M1048" s="139" t="s">
        <v>1</v>
      </c>
      <c r="N1048" s="140" t="s">
        <v>40</v>
      </c>
      <c r="P1048" s="141">
        <f>O1048*H1048</f>
        <v>0</v>
      </c>
      <c r="Q1048" s="141">
        <v>0.25</v>
      </c>
      <c r="R1048" s="141">
        <f>Q1048*H1048</f>
        <v>0.5</v>
      </c>
      <c r="S1048" s="141">
        <v>0</v>
      </c>
      <c r="T1048" s="142">
        <f>S1048*H1048</f>
        <v>0</v>
      </c>
      <c r="AR1048" s="143" t="s">
        <v>363</v>
      </c>
      <c r="AT1048" s="143" t="s">
        <v>166</v>
      </c>
      <c r="AU1048" s="143" t="s">
        <v>85</v>
      </c>
      <c r="AY1048" s="16" t="s">
        <v>164</v>
      </c>
      <c r="BE1048" s="144">
        <f>IF(N1048="základní",J1048,0)</f>
        <v>0</v>
      </c>
      <c r="BF1048" s="144">
        <f>IF(N1048="snížená",J1048,0)</f>
        <v>0</v>
      </c>
      <c r="BG1048" s="144">
        <f>IF(N1048="zákl. přenesená",J1048,0)</f>
        <v>0</v>
      </c>
      <c r="BH1048" s="144">
        <f>IF(N1048="sníž. přenesená",J1048,0)</f>
        <v>0</v>
      </c>
      <c r="BI1048" s="144">
        <f>IF(N1048="nulová",J1048,0)</f>
        <v>0</v>
      </c>
      <c r="BJ1048" s="16" t="s">
        <v>83</v>
      </c>
      <c r="BK1048" s="144">
        <f>ROUND(I1048*H1048,2)</f>
        <v>0</v>
      </c>
      <c r="BL1048" s="16" t="s">
        <v>363</v>
      </c>
      <c r="BM1048" s="143" t="s">
        <v>816</v>
      </c>
    </row>
    <row r="1049" spans="2:65" s="1" customFormat="1" ht="19.5">
      <c r="B1049" s="31"/>
      <c r="D1049" s="145" t="s">
        <v>173</v>
      </c>
      <c r="F1049" s="146" t="s">
        <v>815</v>
      </c>
      <c r="I1049" s="147"/>
      <c r="L1049" s="31"/>
      <c r="M1049" s="148"/>
      <c r="T1049" s="55"/>
      <c r="AT1049" s="16" t="s">
        <v>173</v>
      </c>
      <c r="AU1049" s="16" t="s">
        <v>85</v>
      </c>
    </row>
    <row r="1050" spans="2:65" s="1" customFormat="1" ht="24.2" customHeight="1">
      <c r="B1050" s="31"/>
      <c r="C1050" s="132" t="s">
        <v>817</v>
      </c>
      <c r="D1050" s="132" t="s">
        <v>166</v>
      </c>
      <c r="E1050" s="133" t="s">
        <v>818</v>
      </c>
      <c r="F1050" s="134" t="s">
        <v>819</v>
      </c>
      <c r="G1050" s="135" t="s">
        <v>311</v>
      </c>
      <c r="H1050" s="136">
        <v>5.4</v>
      </c>
      <c r="I1050" s="137"/>
      <c r="J1050" s="138">
        <f>ROUND(I1050*H1050,2)</f>
        <v>0</v>
      </c>
      <c r="K1050" s="134" t="s">
        <v>1</v>
      </c>
      <c r="L1050" s="31"/>
      <c r="M1050" s="139" t="s">
        <v>1</v>
      </c>
      <c r="N1050" s="140" t="s">
        <v>40</v>
      </c>
      <c r="P1050" s="141">
        <f>O1050*H1050</f>
        <v>0</v>
      </c>
      <c r="Q1050" s="141">
        <v>0</v>
      </c>
      <c r="R1050" s="141">
        <f>Q1050*H1050</f>
        <v>0</v>
      </c>
      <c r="S1050" s="141">
        <v>2.5000000000000001E-2</v>
      </c>
      <c r="T1050" s="142">
        <f>S1050*H1050</f>
        <v>0.13500000000000001</v>
      </c>
      <c r="AR1050" s="143" t="s">
        <v>363</v>
      </c>
      <c r="AT1050" s="143" t="s">
        <v>166</v>
      </c>
      <c r="AU1050" s="143" t="s">
        <v>85</v>
      </c>
      <c r="AY1050" s="16" t="s">
        <v>164</v>
      </c>
      <c r="BE1050" s="144">
        <f>IF(N1050="základní",J1050,0)</f>
        <v>0</v>
      </c>
      <c r="BF1050" s="144">
        <f>IF(N1050="snížená",J1050,0)</f>
        <v>0</v>
      </c>
      <c r="BG1050" s="144">
        <f>IF(N1050="zákl. přenesená",J1050,0)</f>
        <v>0</v>
      </c>
      <c r="BH1050" s="144">
        <f>IF(N1050="sníž. přenesená",J1050,0)</f>
        <v>0</v>
      </c>
      <c r="BI1050" s="144">
        <f>IF(N1050="nulová",J1050,0)</f>
        <v>0</v>
      </c>
      <c r="BJ1050" s="16" t="s">
        <v>83</v>
      </c>
      <c r="BK1050" s="144">
        <f>ROUND(I1050*H1050,2)</f>
        <v>0</v>
      </c>
      <c r="BL1050" s="16" t="s">
        <v>363</v>
      </c>
      <c r="BM1050" s="143" t="s">
        <v>820</v>
      </c>
    </row>
    <row r="1051" spans="2:65" s="1" customFormat="1" ht="19.5">
      <c r="B1051" s="31"/>
      <c r="D1051" s="145" t="s">
        <v>173</v>
      </c>
      <c r="F1051" s="146" t="s">
        <v>821</v>
      </c>
      <c r="I1051" s="147"/>
      <c r="L1051" s="31"/>
      <c r="M1051" s="148"/>
      <c r="T1051" s="55"/>
      <c r="AT1051" s="16" t="s">
        <v>173</v>
      </c>
      <c r="AU1051" s="16" t="s">
        <v>85</v>
      </c>
    </row>
    <row r="1052" spans="2:65" s="13" customFormat="1">
      <c r="B1052" s="157"/>
      <c r="D1052" s="145" t="s">
        <v>183</v>
      </c>
      <c r="E1052" s="158" t="s">
        <v>1</v>
      </c>
      <c r="F1052" s="159" t="s">
        <v>660</v>
      </c>
      <c r="H1052" s="160">
        <v>5.4</v>
      </c>
      <c r="I1052" s="161"/>
      <c r="L1052" s="157"/>
      <c r="M1052" s="162"/>
      <c r="T1052" s="163"/>
      <c r="AT1052" s="158" t="s">
        <v>183</v>
      </c>
      <c r="AU1052" s="158" t="s">
        <v>85</v>
      </c>
      <c r="AV1052" s="13" t="s">
        <v>85</v>
      </c>
      <c r="AW1052" s="13" t="s">
        <v>32</v>
      </c>
      <c r="AX1052" s="13" t="s">
        <v>83</v>
      </c>
      <c r="AY1052" s="158" t="s">
        <v>164</v>
      </c>
    </row>
    <row r="1053" spans="2:65" s="1" customFormat="1" ht="21.75" customHeight="1">
      <c r="B1053" s="31"/>
      <c r="C1053" s="132" t="s">
        <v>822</v>
      </c>
      <c r="D1053" s="132" t="s">
        <v>166</v>
      </c>
      <c r="E1053" s="133" t="s">
        <v>823</v>
      </c>
      <c r="F1053" s="134" t="s">
        <v>824</v>
      </c>
      <c r="G1053" s="135" t="s">
        <v>311</v>
      </c>
      <c r="H1053" s="136">
        <v>100.29</v>
      </c>
      <c r="I1053" s="137"/>
      <c r="J1053" s="138">
        <f>ROUND(I1053*H1053,2)</f>
        <v>0</v>
      </c>
      <c r="K1053" s="134" t="s">
        <v>1</v>
      </c>
      <c r="L1053" s="31"/>
      <c r="M1053" s="139" t="s">
        <v>1</v>
      </c>
      <c r="N1053" s="140" t="s">
        <v>40</v>
      </c>
      <c r="P1053" s="141">
        <f>O1053*H1053</f>
        <v>0</v>
      </c>
      <c r="Q1053" s="141">
        <v>0</v>
      </c>
      <c r="R1053" s="141">
        <f>Q1053*H1053</f>
        <v>0</v>
      </c>
      <c r="S1053" s="141">
        <v>5.5E-2</v>
      </c>
      <c r="T1053" s="142">
        <f>S1053*H1053</f>
        <v>5.5159500000000001</v>
      </c>
      <c r="AR1053" s="143" t="s">
        <v>363</v>
      </c>
      <c r="AT1053" s="143" t="s">
        <v>166</v>
      </c>
      <c r="AU1053" s="143" t="s">
        <v>85</v>
      </c>
      <c r="AY1053" s="16" t="s">
        <v>164</v>
      </c>
      <c r="BE1053" s="144">
        <f>IF(N1053="základní",J1053,0)</f>
        <v>0</v>
      </c>
      <c r="BF1053" s="144">
        <f>IF(N1053="snížená",J1053,0)</f>
        <v>0</v>
      </c>
      <c r="BG1053" s="144">
        <f>IF(N1053="zákl. přenesená",J1053,0)</f>
        <v>0</v>
      </c>
      <c r="BH1053" s="144">
        <f>IF(N1053="sníž. přenesená",J1053,0)</f>
        <v>0</v>
      </c>
      <c r="BI1053" s="144">
        <f>IF(N1053="nulová",J1053,0)</f>
        <v>0</v>
      </c>
      <c r="BJ1053" s="16" t="s">
        <v>83</v>
      </c>
      <c r="BK1053" s="144">
        <f>ROUND(I1053*H1053,2)</f>
        <v>0</v>
      </c>
      <c r="BL1053" s="16" t="s">
        <v>363</v>
      </c>
      <c r="BM1053" s="143" t="s">
        <v>825</v>
      </c>
    </row>
    <row r="1054" spans="2:65" s="1" customFormat="1">
      <c r="B1054" s="31"/>
      <c r="D1054" s="145" t="s">
        <v>173</v>
      </c>
      <c r="F1054" s="146" t="s">
        <v>824</v>
      </c>
      <c r="I1054" s="147"/>
      <c r="L1054" s="31"/>
      <c r="M1054" s="148"/>
      <c r="T1054" s="55"/>
      <c r="AT1054" s="16" t="s">
        <v>173</v>
      </c>
      <c r="AU1054" s="16" t="s">
        <v>85</v>
      </c>
    </row>
    <row r="1055" spans="2:65" s="12" customFormat="1">
      <c r="B1055" s="151"/>
      <c r="D1055" s="145" t="s">
        <v>183</v>
      </c>
      <c r="E1055" s="152" t="s">
        <v>1</v>
      </c>
      <c r="F1055" s="153" t="s">
        <v>315</v>
      </c>
      <c r="H1055" s="152" t="s">
        <v>1</v>
      </c>
      <c r="I1055" s="154"/>
      <c r="L1055" s="151"/>
      <c r="M1055" s="155"/>
      <c r="T1055" s="156"/>
      <c r="AT1055" s="152" t="s">
        <v>183</v>
      </c>
      <c r="AU1055" s="152" t="s">
        <v>85</v>
      </c>
      <c r="AV1055" s="12" t="s">
        <v>83</v>
      </c>
      <c r="AW1055" s="12" t="s">
        <v>32</v>
      </c>
      <c r="AX1055" s="12" t="s">
        <v>75</v>
      </c>
      <c r="AY1055" s="152" t="s">
        <v>164</v>
      </c>
    </row>
    <row r="1056" spans="2:65" s="13" customFormat="1">
      <c r="B1056" s="157"/>
      <c r="D1056" s="145" t="s">
        <v>183</v>
      </c>
      <c r="E1056" s="158" t="s">
        <v>1</v>
      </c>
      <c r="F1056" s="159" t="s">
        <v>826</v>
      </c>
      <c r="H1056" s="160">
        <v>100.29</v>
      </c>
      <c r="I1056" s="161"/>
      <c r="L1056" s="157"/>
      <c r="M1056" s="162"/>
      <c r="T1056" s="163"/>
      <c r="AT1056" s="158" t="s">
        <v>183</v>
      </c>
      <c r="AU1056" s="158" t="s">
        <v>85</v>
      </c>
      <c r="AV1056" s="13" t="s">
        <v>85</v>
      </c>
      <c r="AW1056" s="13" t="s">
        <v>32</v>
      </c>
      <c r="AX1056" s="13" t="s">
        <v>83</v>
      </c>
      <c r="AY1056" s="158" t="s">
        <v>164</v>
      </c>
    </row>
    <row r="1057" spans="2:65" s="11" customFormat="1" ht="22.9" customHeight="1">
      <c r="B1057" s="120"/>
      <c r="D1057" s="121" t="s">
        <v>74</v>
      </c>
      <c r="E1057" s="130" t="s">
        <v>827</v>
      </c>
      <c r="F1057" s="130" t="s">
        <v>828</v>
      </c>
      <c r="I1057" s="123"/>
      <c r="J1057" s="131">
        <f>BK1057</f>
        <v>0</v>
      </c>
      <c r="L1057" s="120"/>
      <c r="M1057" s="125"/>
      <c r="P1057" s="126">
        <f>SUM(P1058:P1078)</f>
        <v>0</v>
      </c>
      <c r="R1057" s="126">
        <f>SUM(R1058:R1078)</f>
        <v>0</v>
      </c>
      <c r="T1057" s="127">
        <f>SUM(T1058:T1078)</f>
        <v>1.7299359999999999</v>
      </c>
      <c r="AR1057" s="121" t="s">
        <v>85</v>
      </c>
      <c r="AT1057" s="128" t="s">
        <v>74</v>
      </c>
      <c r="AU1057" s="128" t="s">
        <v>83</v>
      </c>
      <c r="AY1057" s="121" t="s">
        <v>164</v>
      </c>
      <c r="BK1057" s="129">
        <f>SUM(BK1058:BK1078)</f>
        <v>0</v>
      </c>
    </row>
    <row r="1058" spans="2:65" s="1" customFormat="1" ht="24.2" customHeight="1">
      <c r="B1058" s="31"/>
      <c r="C1058" s="132" t="s">
        <v>829</v>
      </c>
      <c r="D1058" s="132" t="s">
        <v>166</v>
      </c>
      <c r="E1058" s="133" t="s">
        <v>830</v>
      </c>
      <c r="F1058" s="134" t="s">
        <v>831</v>
      </c>
      <c r="G1058" s="135" t="s">
        <v>311</v>
      </c>
      <c r="H1058" s="136">
        <v>20.8</v>
      </c>
      <c r="I1058" s="137"/>
      <c r="J1058" s="138">
        <f>ROUND(I1058*H1058,2)</f>
        <v>0</v>
      </c>
      <c r="K1058" s="134" t="s">
        <v>1</v>
      </c>
      <c r="L1058" s="31"/>
      <c r="M1058" s="139" t="s">
        <v>1</v>
      </c>
      <c r="N1058" s="140" t="s">
        <v>40</v>
      </c>
      <c r="P1058" s="141">
        <f>O1058*H1058</f>
        <v>0</v>
      </c>
      <c r="Q1058" s="141">
        <v>0</v>
      </c>
      <c r="R1058" s="141">
        <f>Q1058*H1058</f>
        <v>0</v>
      </c>
      <c r="S1058" s="141">
        <v>8.3169999999999994E-2</v>
      </c>
      <c r="T1058" s="142">
        <f>S1058*H1058</f>
        <v>1.7299359999999999</v>
      </c>
      <c r="AR1058" s="143" t="s">
        <v>363</v>
      </c>
      <c r="AT1058" s="143" t="s">
        <v>166</v>
      </c>
      <c r="AU1058" s="143" t="s">
        <v>85</v>
      </c>
      <c r="AY1058" s="16" t="s">
        <v>164</v>
      </c>
      <c r="BE1058" s="144">
        <f>IF(N1058="základní",J1058,0)</f>
        <v>0</v>
      </c>
      <c r="BF1058" s="144">
        <f>IF(N1058="snížená",J1058,0)</f>
        <v>0</v>
      </c>
      <c r="BG1058" s="144">
        <f>IF(N1058="zákl. přenesená",J1058,0)</f>
        <v>0</v>
      </c>
      <c r="BH1058" s="144">
        <f>IF(N1058="sníž. přenesená",J1058,0)</f>
        <v>0</v>
      </c>
      <c r="BI1058" s="144">
        <f>IF(N1058="nulová",J1058,0)</f>
        <v>0</v>
      </c>
      <c r="BJ1058" s="16" t="s">
        <v>83</v>
      </c>
      <c r="BK1058" s="144">
        <f>ROUND(I1058*H1058,2)</f>
        <v>0</v>
      </c>
      <c r="BL1058" s="16" t="s">
        <v>363</v>
      </c>
      <c r="BM1058" s="143" t="s">
        <v>832</v>
      </c>
    </row>
    <row r="1059" spans="2:65" s="1" customFormat="1" ht="19.5">
      <c r="B1059" s="31"/>
      <c r="D1059" s="145" t="s">
        <v>173</v>
      </c>
      <c r="F1059" s="146" t="s">
        <v>831</v>
      </c>
      <c r="I1059" s="147"/>
      <c r="L1059" s="31"/>
      <c r="M1059" s="148"/>
      <c r="T1059" s="55"/>
      <c r="AT1059" s="16" t="s">
        <v>173</v>
      </c>
      <c r="AU1059" s="16" t="s">
        <v>85</v>
      </c>
    </row>
    <row r="1060" spans="2:65" s="13" customFormat="1">
      <c r="B1060" s="157"/>
      <c r="D1060" s="145" t="s">
        <v>183</v>
      </c>
      <c r="E1060" s="158" t="s">
        <v>1</v>
      </c>
      <c r="F1060" s="159" t="s">
        <v>92</v>
      </c>
      <c r="H1060" s="160">
        <v>20.8</v>
      </c>
      <c r="I1060" s="161"/>
      <c r="L1060" s="157"/>
      <c r="M1060" s="162"/>
      <c r="T1060" s="163"/>
      <c r="AT1060" s="158" t="s">
        <v>183</v>
      </c>
      <c r="AU1060" s="158" t="s">
        <v>85</v>
      </c>
      <c r="AV1060" s="13" t="s">
        <v>85</v>
      </c>
      <c r="AW1060" s="13" t="s">
        <v>32</v>
      </c>
      <c r="AX1060" s="13" t="s">
        <v>83</v>
      </c>
      <c r="AY1060" s="158" t="s">
        <v>164</v>
      </c>
    </row>
    <row r="1061" spans="2:65" s="1" customFormat="1">
      <c r="B1061" s="31"/>
      <c r="D1061" s="145" t="s">
        <v>194</v>
      </c>
      <c r="F1061" s="171" t="s">
        <v>224</v>
      </c>
      <c r="L1061" s="31"/>
      <c r="M1061" s="148"/>
      <c r="T1061" s="55"/>
      <c r="AU1061" s="16" t="s">
        <v>85</v>
      </c>
    </row>
    <row r="1062" spans="2:65" s="1" customFormat="1">
      <c r="B1062" s="31"/>
      <c r="D1062" s="145" t="s">
        <v>194</v>
      </c>
      <c r="F1062" s="172" t="s">
        <v>225</v>
      </c>
      <c r="H1062" s="173">
        <v>0</v>
      </c>
      <c r="L1062" s="31"/>
      <c r="M1062" s="148"/>
      <c r="T1062" s="55"/>
      <c r="AU1062" s="16" t="s">
        <v>85</v>
      </c>
    </row>
    <row r="1063" spans="2:65" s="1" customFormat="1">
      <c r="B1063" s="31"/>
      <c r="D1063" s="145" t="s">
        <v>194</v>
      </c>
      <c r="F1063" s="172" t="s">
        <v>226</v>
      </c>
      <c r="H1063" s="173">
        <v>1.5</v>
      </c>
      <c r="L1063" s="31"/>
      <c r="M1063" s="148"/>
      <c r="T1063" s="55"/>
      <c r="AU1063" s="16" t="s">
        <v>85</v>
      </c>
    </row>
    <row r="1064" spans="2:65" s="1" customFormat="1">
      <c r="B1064" s="31"/>
      <c r="D1064" s="145" t="s">
        <v>194</v>
      </c>
      <c r="F1064" s="172" t="s">
        <v>227</v>
      </c>
      <c r="H1064" s="173">
        <v>0</v>
      </c>
      <c r="L1064" s="31"/>
      <c r="M1064" s="148"/>
      <c r="T1064" s="55"/>
      <c r="AU1064" s="16" t="s">
        <v>85</v>
      </c>
    </row>
    <row r="1065" spans="2:65" s="1" customFormat="1">
      <c r="B1065" s="31"/>
      <c r="D1065" s="145" t="s">
        <v>194</v>
      </c>
      <c r="F1065" s="172" t="s">
        <v>228</v>
      </c>
      <c r="H1065" s="173">
        <v>5.4</v>
      </c>
      <c r="L1065" s="31"/>
      <c r="M1065" s="148"/>
      <c r="T1065" s="55"/>
      <c r="AU1065" s="16" t="s">
        <v>85</v>
      </c>
    </row>
    <row r="1066" spans="2:65" s="1" customFormat="1">
      <c r="B1066" s="31"/>
      <c r="D1066" s="145" t="s">
        <v>194</v>
      </c>
      <c r="F1066" s="172" t="s">
        <v>229</v>
      </c>
      <c r="H1066" s="173">
        <v>0</v>
      </c>
      <c r="L1066" s="31"/>
      <c r="M1066" s="148"/>
      <c r="T1066" s="55"/>
      <c r="AU1066" s="16" t="s">
        <v>85</v>
      </c>
    </row>
    <row r="1067" spans="2:65" s="1" customFormat="1">
      <c r="B1067" s="31"/>
      <c r="D1067" s="145" t="s">
        <v>194</v>
      </c>
      <c r="F1067" s="172" t="s">
        <v>230</v>
      </c>
      <c r="H1067" s="173">
        <v>1.4</v>
      </c>
      <c r="L1067" s="31"/>
      <c r="M1067" s="148"/>
      <c r="T1067" s="55"/>
      <c r="AU1067" s="16" t="s">
        <v>85</v>
      </c>
    </row>
    <row r="1068" spans="2:65" s="1" customFormat="1">
      <c r="B1068" s="31"/>
      <c r="D1068" s="145" t="s">
        <v>194</v>
      </c>
      <c r="F1068" s="172" t="s">
        <v>231</v>
      </c>
      <c r="H1068" s="173">
        <v>0</v>
      </c>
      <c r="L1068" s="31"/>
      <c r="M1068" s="148"/>
      <c r="T1068" s="55"/>
      <c r="AU1068" s="16" t="s">
        <v>85</v>
      </c>
    </row>
    <row r="1069" spans="2:65" s="1" customFormat="1">
      <c r="B1069" s="31"/>
      <c r="D1069" s="145" t="s">
        <v>194</v>
      </c>
      <c r="F1069" s="172" t="s">
        <v>232</v>
      </c>
      <c r="H1069" s="173">
        <v>1.6</v>
      </c>
      <c r="L1069" s="31"/>
      <c r="M1069" s="148"/>
      <c r="T1069" s="55"/>
      <c r="AU1069" s="16" t="s">
        <v>85</v>
      </c>
    </row>
    <row r="1070" spans="2:65" s="1" customFormat="1">
      <c r="B1070" s="31"/>
      <c r="D1070" s="145" t="s">
        <v>194</v>
      </c>
      <c r="F1070" s="172" t="s">
        <v>233</v>
      </c>
      <c r="H1070" s="173">
        <v>0</v>
      </c>
      <c r="L1070" s="31"/>
      <c r="M1070" s="148"/>
      <c r="T1070" s="55"/>
      <c r="AU1070" s="16" t="s">
        <v>85</v>
      </c>
    </row>
    <row r="1071" spans="2:65" s="1" customFormat="1">
      <c r="B1071" s="31"/>
      <c r="D1071" s="145" t="s">
        <v>194</v>
      </c>
      <c r="F1071" s="172" t="s">
        <v>232</v>
      </c>
      <c r="H1071" s="173">
        <v>1.6</v>
      </c>
      <c r="L1071" s="31"/>
      <c r="M1071" s="148"/>
      <c r="T1071" s="55"/>
      <c r="AU1071" s="16" t="s">
        <v>85</v>
      </c>
    </row>
    <row r="1072" spans="2:65" s="1" customFormat="1">
      <c r="B1072" s="31"/>
      <c r="D1072" s="145" t="s">
        <v>194</v>
      </c>
      <c r="F1072" s="172" t="s">
        <v>234</v>
      </c>
      <c r="H1072" s="173">
        <v>0</v>
      </c>
      <c r="L1072" s="31"/>
      <c r="M1072" s="148"/>
      <c r="T1072" s="55"/>
      <c r="AU1072" s="16" t="s">
        <v>85</v>
      </c>
    </row>
    <row r="1073" spans="2:65" s="1" customFormat="1">
      <c r="B1073" s="31"/>
      <c r="D1073" s="145" t="s">
        <v>194</v>
      </c>
      <c r="F1073" s="172" t="s">
        <v>228</v>
      </c>
      <c r="H1073" s="173">
        <v>5.4</v>
      </c>
      <c r="L1073" s="31"/>
      <c r="M1073" s="148"/>
      <c r="T1073" s="55"/>
      <c r="AU1073" s="16" t="s">
        <v>85</v>
      </c>
    </row>
    <row r="1074" spans="2:65" s="1" customFormat="1">
      <c r="B1074" s="31"/>
      <c r="D1074" s="145" t="s">
        <v>194</v>
      </c>
      <c r="F1074" s="172" t="s">
        <v>235</v>
      </c>
      <c r="H1074" s="173">
        <v>0</v>
      </c>
      <c r="L1074" s="31"/>
      <c r="M1074" s="148"/>
      <c r="T1074" s="55"/>
      <c r="AU1074" s="16" t="s">
        <v>85</v>
      </c>
    </row>
    <row r="1075" spans="2:65" s="1" customFormat="1">
      <c r="B1075" s="31"/>
      <c r="D1075" s="145" t="s">
        <v>194</v>
      </c>
      <c r="F1075" s="172" t="s">
        <v>230</v>
      </c>
      <c r="H1075" s="173">
        <v>1.4</v>
      </c>
      <c r="L1075" s="31"/>
      <c r="M1075" s="148"/>
      <c r="T1075" s="55"/>
      <c r="AU1075" s="16" t="s">
        <v>85</v>
      </c>
    </row>
    <row r="1076" spans="2:65" s="1" customFormat="1">
      <c r="B1076" s="31"/>
      <c r="D1076" s="145" t="s">
        <v>194</v>
      </c>
      <c r="F1076" s="172" t="s">
        <v>236</v>
      </c>
      <c r="H1076" s="173">
        <v>0</v>
      </c>
      <c r="L1076" s="31"/>
      <c r="M1076" s="148"/>
      <c r="T1076" s="55"/>
      <c r="AU1076" s="16" t="s">
        <v>85</v>
      </c>
    </row>
    <row r="1077" spans="2:65" s="1" customFormat="1">
      <c r="B1077" s="31"/>
      <c r="D1077" s="145" t="s">
        <v>194</v>
      </c>
      <c r="F1077" s="172" t="s">
        <v>217</v>
      </c>
      <c r="H1077" s="173">
        <v>2.5</v>
      </c>
      <c r="L1077" s="31"/>
      <c r="M1077" s="148"/>
      <c r="T1077" s="55"/>
      <c r="AU1077" s="16" t="s">
        <v>85</v>
      </c>
    </row>
    <row r="1078" spans="2:65" s="1" customFormat="1">
      <c r="B1078" s="31"/>
      <c r="D1078" s="145" t="s">
        <v>194</v>
      </c>
      <c r="F1078" s="172" t="s">
        <v>187</v>
      </c>
      <c r="H1078" s="173">
        <v>20.8</v>
      </c>
      <c r="L1078" s="31"/>
      <c r="M1078" s="148"/>
      <c r="T1078" s="55"/>
      <c r="AU1078" s="16" t="s">
        <v>85</v>
      </c>
    </row>
    <row r="1079" spans="2:65" s="11" customFormat="1" ht="22.9" customHeight="1">
      <c r="B1079" s="120"/>
      <c r="D1079" s="121" t="s">
        <v>74</v>
      </c>
      <c r="E1079" s="130" t="s">
        <v>833</v>
      </c>
      <c r="F1079" s="130" t="s">
        <v>834</v>
      </c>
      <c r="I1079" s="123"/>
      <c r="J1079" s="131">
        <f>BK1079</f>
        <v>0</v>
      </c>
      <c r="L1079" s="120"/>
      <c r="M1079" s="125"/>
      <c r="P1079" s="126">
        <f>SUM(P1080:P1091)</f>
        <v>0</v>
      </c>
      <c r="R1079" s="126">
        <f>SUM(R1080:R1091)</f>
        <v>0</v>
      </c>
      <c r="T1079" s="127">
        <f>SUM(T1080:T1091)</f>
        <v>2.1074999999999999</v>
      </c>
      <c r="AR1079" s="121" t="s">
        <v>85</v>
      </c>
      <c r="AT1079" s="128" t="s">
        <v>74</v>
      </c>
      <c r="AU1079" s="128" t="s">
        <v>83</v>
      </c>
      <c r="AY1079" s="121" t="s">
        <v>164</v>
      </c>
      <c r="BK1079" s="129">
        <f>SUM(BK1080:BK1091)</f>
        <v>0</v>
      </c>
    </row>
    <row r="1080" spans="2:65" s="1" customFormat="1" ht="24.2" customHeight="1">
      <c r="B1080" s="31"/>
      <c r="C1080" s="132" t="s">
        <v>835</v>
      </c>
      <c r="D1080" s="132" t="s">
        <v>166</v>
      </c>
      <c r="E1080" s="133" t="s">
        <v>836</v>
      </c>
      <c r="F1080" s="134" t="s">
        <v>837</v>
      </c>
      <c r="G1080" s="135" t="s">
        <v>311</v>
      </c>
      <c r="H1080" s="136">
        <v>140.5</v>
      </c>
      <c r="I1080" s="137"/>
      <c r="J1080" s="138">
        <f>ROUND(I1080*H1080,2)</f>
        <v>0</v>
      </c>
      <c r="K1080" s="134" t="s">
        <v>1</v>
      </c>
      <c r="L1080" s="31"/>
      <c r="M1080" s="139" t="s">
        <v>1</v>
      </c>
      <c r="N1080" s="140" t="s">
        <v>40</v>
      </c>
      <c r="P1080" s="141">
        <f>O1080*H1080</f>
        <v>0</v>
      </c>
      <c r="Q1080" s="141">
        <v>0</v>
      </c>
      <c r="R1080" s="141">
        <f>Q1080*H1080</f>
        <v>0</v>
      </c>
      <c r="S1080" s="141">
        <v>1.4999999999999999E-2</v>
      </c>
      <c r="T1080" s="142">
        <f>S1080*H1080</f>
        <v>2.1074999999999999</v>
      </c>
      <c r="AR1080" s="143" t="s">
        <v>363</v>
      </c>
      <c r="AT1080" s="143" t="s">
        <v>166</v>
      </c>
      <c r="AU1080" s="143" t="s">
        <v>85</v>
      </c>
      <c r="AY1080" s="16" t="s">
        <v>164</v>
      </c>
      <c r="BE1080" s="144">
        <f>IF(N1080="základní",J1080,0)</f>
        <v>0</v>
      </c>
      <c r="BF1080" s="144">
        <f>IF(N1080="snížená",J1080,0)</f>
        <v>0</v>
      </c>
      <c r="BG1080" s="144">
        <f>IF(N1080="zákl. přenesená",J1080,0)</f>
        <v>0</v>
      </c>
      <c r="BH1080" s="144">
        <f>IF(N1080="sníž. přenesená",J1080,0)</f>
        <v>0</v>
      </c>
      <c r="BI1080" s="144">
        <f>IF(N1080="nulová",J1080,0)</f>
        <v>0</v>
      </c>
      <c r="BJ1080" s="16" t="s">
        <v>83</v>
      </c>
      <c r="BK1080" s="144">
        <f>ROUND(I1080*H1080,2)</f>
        <v>0</v>
      </c>
      <c r="BL1080" s="16" t="s">
        <v>363</v>
      </c>
      <c r="BM1080" s="143" t="s">
        <v>838</v>
      </c>
    </row>
    <row r="1081" spans="2:65" s="1" customFormat="1" ht="19.5">
      <c r="B1081" s="31"/>
      <c r="D1081" s="145" t="s">
        <v>173</v>
      </c>
      <c r="F1081" s="146" t="s">
        <v>837</v>
      </c>
      <c r="I1081" s="147"/>
      <c r="L1081" s="31"/>
      <c r="M1081" s="148"/>
      <c r="T1081" s="55"/>
      <c r="AT1081" s="16" t="s">
        <v>173</v>
      </c>
      <c r="AU1081" s="16" t="s">
        <v>85</v>
      </c>
    </row>
    <row r="1082" spans="2:65" s="13" customFormat="1">
      <c r="B1082" s="157"/>
      <c r="D1082" s="145" t="s">
        <v>183</v>
      </c>
      <c r="E1082" s="158" t="s">
        <v>1</v>
      </c>
      <c r="F1082" s="159" t="s">
        <v>839</v>
      </c>
      <c r="H1082" s="160">
        <v>140.5</v>
      </c>
      <c r="I1082" s="161"/>
      <c r="L1082" s="157"/>
      <c r="M1082" s="162"/>
      <c r="T1082" s="163"/>
      <c r="AT1082" s="158" t="s">
        <v>183</v>
      </c>
      <c r="AU1082" s="158" t="s">
        <v>85</v>
      </c>
      <c r="AV1082" s="13" t="s">
        <v>85</v>
      </c>
      <c r="AW1082" s="13" t="s">
        <v>32</v>
      </c>
      <c r="AX1082" s="13" t="s">
        <v>83</v>
      </c>
      <c r="AY1082" s="158" t="s">
        <v>164</v>
      </c>
    </row>
    <row r="1083" spans="2:65" s="1" customFormat="1">
      <c r="B1083" s="31"/>
      <c r="D1083" s="145" t="s">
        <v>194</v>
      </c>
      <c r="F1083" s="171" t="s">
        <v>237</v>
      </c>
      <c r="L1083" s="31"/>
      <c r="M1083" s="148"/>
      <c r="T1083" s="55"/>
      <c r="AU1083" s="16" t="s">
        <v>85</v>
      </c>
    </row>
    <row r="1084" spans="2:65" s="1" customFormat="1">
      <c r="B1084" s="31"/>
      <c r="D1084" s="145" t="s">
        <v>194</v>
      </c>
      <c r="F1084" s="172" t="s">
        <v>238</v>
      </c>
      <c r="H1084" s="173">
        <v>0</v>
      </c>
      <c r="L1084" s="31"/>
      <c r="M1084" s="148"/>
      <c r="T1084" s="55"/>
      <c r="AU1084" s="16" t="s">
        <v>85</v>
      </c>
    </row>
    <row r="1085" spans="2:65" s="1" customFormat="1">
      <c r="B1085" s="31"/>
      <c r="D1085" s="145" t="s">
        <v>194</v>
      </c>
      <c r="F1085" s="172" t="s">
        <v>239</v>
      </c>
      <c r="H1085" s="173">
        <v>36.799999999999997</v>
      </c>
      <c r="L1085" s="31"/>
      <c r="M1085" s="148"/>
      <c r="T1085" s="55"/>
      <c r="AU1085" s="16" t="s">
        <v>85</v>
      </c>
    </row>
    <row r="1086" spans="2:65" s="1" customFormat="1">
      <c r="B1086" s="31"/>
      <c r="D1086" s="145" t="s">
        <v>194</v>
      </c>
      <c r="F1086" s="172" t="s">
        <v>240</v>
      </c>
      <c r="H1086" s="173">
        <v>0</v>
      </c>
      <c r="L1086" s="31"/>
      <c r="M1086" s="148"/>
      <c r="T1086" s="55"/>
      <c r="AU1086" s="16" t="s">
        <v>85</v>
      </c>
    </row>
    <row r="1087" spans="2:65" s="1" customFormat="1">
      <c r="B1087" s="31"/>
      <c r="D1087" s="145" t="s">
        <v>194</v>
      </c>
      <c r="F1087" s="172" t="s">
        <v>241</v>
      </c>
      <c r="H1087" s="173">
        <v>31.5</v>
      </c>
      <c r="L1087" s="31"/>
      <c r="M1087" s="148"/>
      <c r="T1087" s="55"/>
      <c r="AU1087" s="16" t="s">
        <v>85</v>
      </c>
    </row>
    <row r="1088" spans="2:65" s="1" customFormat="1">
      <c r="B1088" s="31"/>
      <c r="D1088" s="145" t="s">
        <v>194</v>
      </c>
      <c r="F1088" s="172" t="s">
        <v>187</v>
      </c>
      <c r="H1088" s="173">
        <v>68.3</v>
      </c>
      <c r="L1088" s="31"/>
      <c r="M1088" s="148"/>
      <c r="T1088" s="55"/>
      <c r="AU1088" s="16" t="s">
        <v>85</v>
      </c>
    </row>
    <row r="1089" spans="2:65" s="1" customFormat="1">
      <c r="B1089" s="31"/>
      <c r="D1089" s="145" t="s">
        <v>194</v>
      </c>
      <c r="F1089" s="171" t="s">
        <v>242</v>
      </c>
      <c r="L1089" s="31"/>
      <c r="M1089" s="148"/>
      <c r="T1089" s="55"/>
      <c r="AU1089" s="16" t="s">
        <v>85</v>
      </c>
    </row>
    <row r="1090" spans="2:65" s="1" customFormat="1">
      <c r="B1090" s="31"/>
      <c r="D1090" s="145" t="s">
        <v>194</v>
      </c>
      <c r="F1090" s="172" t="s">
        <v>243</v>
      </c>
      <c r="H1090" s="173">
        <v>0</v>
      </c>
      <c r="L1090" s="31"/>
      <c r="M1090" s="148"/>
      <c r="T1090" s="55"/>
      <c r="AU1090" s="16" t="s">
        <v>85</v>
      </c>
    </row>
    <row r="1091" spans="2:65" s="1" customFormat="1">
      <c r="B1091" s="31"/>
      <c r="D1091" s="145" t="s">
        <v>194</v>
      </c>
      <c r="F1091" s="172" t="s">
        <v>244</v>
      </c>
      <c r="H1091" s="173">
        <v>72.2</v>
      </c>
      <c r="L1091" s="31"/>
      <c r="M1091" s="148"/>
      <c r="T1091" s="55"/>
      <c r="AU1091" s="16" t="s">
        <v>85</v>
      </c>
    </row>
    <row r="1092" spans="2:65" s="11" customFormat="1" ht="22.9" customHeight="1">
      <c r="B1092" s="120"/>
      <c r="D1092" s="121" t="s">
        <v>74</v>
      </c>
      <c r="E1092" s="130" t="s">
        <v>840</v>
      </c>
      <c r="F1092" s="130" t="s">
        <v>841</v>
      </c>
      <c r="I1092" s="123"/>
      <c r="J1092" s="131">
        <f>BK1092</f>
        <v>0</v>
      </c>
      <c r="L1092" s="120"/>
      <c r="M1092" s="125"/>
      <c r="P1092" s="126">
        <f>SUM(P1093:P1142)</f>
        <v>0</v>
      </c>
      <c r="R1092" s="126">
        <f>SUM(R1093:R1142)</f>
        <v>0</v>
      </c>
      <c r="T1092" s="127">
        <f>SUM(T1093:T1142)</f>
        <v>0.69489999999999996</v>
      </c>
      <c r="AR1092" s="121" t="s">
        <v>85</v>
      </c>
      <c r="AT1092" s="128" t="s">
        <v>74</v>
      </c>
      <c r="AU1092" s="128" t="s">
        <v>83</v>
      </c>
      <c r="AY1092" s="121" t="s">
        <v>164</v>
      </c>
      <c r="BK1092" s="129">
        <f>SUM(BK1093:BK1142)</f>
        <v>0</v>
      </c>
    </row>
    <row r="1093" spans="2:65" s="1" customFormat="1" ht="24.2" customHeight="1">
      <c r="B1093" s="31"/>
      <c r="C1093" s="132" t="s">
        <v>842</v>
      </c>
      <c r="D1093" s="132" t="s">
        <v>166</v>
      </c>
      <c r="E1093" s="133" t="s">
        <v>843</v>
      </c>
      <c r="F1093" s="134" t="s">
        <v>844</v>
      </c>
      <c r="G1093" s="135" t="s">
        <v>311</v>
      </c>
      <c r="H1093" s="136">
        <v>164.2</v>
      </c>
      <c r="I1093" s="137"/>
      <c r="J1093" s="138">
        <f>ROUND(I1093*H1093,2)</f>
        <v>0</v>
      </c>
      <c r="K1093" s="134" t="s">
        <v>1</v>
      </c>
      <c r="L1093" s="31"/>
      <c r="M1093" s="139" t="s">
        <v>1</v>
      </c>
      <c r="N1093" s="140" t="s">
        <v>40</v>
      </c>
      <c r="P1093" s="141">
        <f>O1093*H1093</f>
        <v>0</v>
      </c>
      <c r="Q1093" s="141">
        <v>0</v>
      </c>
      <c r="R1093" s="141">
        <f>Q1093*H1093</f>
        <v>0</v>
      </c>
      <c r="S1093" s="141">
        <v>2.5000000000000001E-3</v>
      </c>
      <c r="T1093" s="142">
        <f>S1093*H1093</f>
        <v>0.41049999999999998</v>
      </c>
      <c r="AR1093" s="143" t="s">
        <v>363</v>
      </c>
      <c r="AT1093" s="143" t="s">
        <v>166</v>
      </c>
      <c r="AU1093" s="143" t="s">
        <v>85</v>
      </c>
      <c r="AY1093" s="16" t="s">
        <v>164</v>
      </c>
      <c r="BE1093" s="144">
        <f>IF(N1093="základní",J1093,0)</f>
        <v>0</v>
      </c>
      <c r="BF1093" s="144">
        <f>IF(N1093="snížená",J1093,0)</f>
        <v>0</v>
      </c>
      <c r="BG1093" s="144">
        <f>IF(N1093="zákl. přenesená",J1093,0)</f>
        <v>0</v>
      </c>
      <c r="BH1093" s="144">
        <f>IF(N1093="sníž. přenesená",J1093,0)</f>
        <v>0</v>
      </c>
      <c r="BI1093" s="144">
        <f>IF(N1093="nulová",J1093,0)</f>
        <v>0</v>
      </c>
      <c r="BJ1093" s="16" t="s">
        <v>83</v>
      </c>
      <c r="BK1093" s="144">
        <f>ROUND(I1093*H1093,2)</f>
        <v>0</v>
      </c>
      <c r="BL1093" s="16" t="s">
        <v>363</v>
      </c>
      <c r="BM1093" s="143" t="s">
        <v>845</v>
      </c>
    </row>
    <row r="1094" spans="2:65" s="1" customFormat="1" ht="19.5">
      <c r="B1094" s="31"/>
      <c r="D1094" s="145" t="s">
        <v>173</v>
      </c>
      <c r="F1094" s="146" t="s">
        <v>844</v>
      </c>
      <c r="I1094" s="147"/>
      <c r="L1094" s="31"/>
      <c r="M1094" s="148"/>
      <c r="T1094" s="55"/>
      <c r="AT1094" s="16" t="s">
        <v>173</v>
      </c>
      <c r="AU1094" s="16" t="s">
        <v>85</v>
      </c>
    </row>
    <row r="1095" spans="2:65" s="13" customFormat="1">
      <c r="B1095" s="157"/>
      <c r="D1095" s="145" t="s">
        <v>183</v>
      </c>
      <c r="E1095" s="158" t="s">
        <v>1</v>
      </c>
      <c r="F1095" s="159" t="s">
        <v>846</v>
      </c>
      <c r="H1095" s="160">
        <v>164.2</v>
      </c>
      <c r="I1095" s="161"/>
      <c r="L1095" s="157"/>
      <c r="M1095" s="162"/>
      <c r="T1095" s="163"/>
      <c r="AT1095" s="158" t="s">
        <v>183</v>
      </c>
      <c r="AU1095" s="158" t="s">
        <v>85</v>
      </c>
      <c r="AV1095" s="13" t="s">
        <v>85</v>
      </c>
      <c r="AW1095" s="13" t="s">
        <v>32</v>
      </c>
      <c r="AX1095" s="13" t="s">
        <v>83</v>
      </c>
      <c r="AY1095" s="158" t="s">
        <v>164</v>
      </c>
    </row>
    <row r="1096" spans="2:65" s="1" customFormat="1">
      <c r="B1096" s="31"/>
      <c r="D1096" s="145" t="s">
        <v>194</v>
      </c>
      <c r="F1096" s="171" t="s">
        <v>209</v>
      </c>
      <c r="L1096" s="31"/>
      <c r="M1096" s="148"/>
      <c r="T1096" s="55"/>
      <c r="AU1096" s="16" t="s">
        <v>85</v>
      </c>
    </row>
    <row r="1097" spans="2:65" s="1" customFormat="1">
      <c r="B1097" s="31"/>
      <c r="D1097" s="145" t="s">
        <v>194</v>
      </c>
      <c r="F1097" s="172" t="s">
        <v>210</v>
      </c>
      <c r="H1097" s="173">
        <v>0</v>
      </c>
      <c r="L1097" s="31"/>
      <c r="M1097" s="148"/>
      <c r="T1097" s="55"/>
      <c r="AU1097" s="16" t="s">
        <v>85</v>
      </c>
    </row>
    <row r="1098" spans="2:65" s="1" customFormat="1">
      <c r="B1098" s="31"/>
      <c r="D1098" s="145" t="s">
        <v>194</v>
      </c>
      <c r="F1098" s="172" t="s">
        <v>211</v>
      </c>
      <c r="H1098" s="173">
        <v>10.5</v>
      </c>
      <c r="L1098" s="31"/>
      <c r="M1098" s="148"/>
      <c r="T1098" s="55"/>
      <c r="AU1098" s="16" t="s">
        <v>85</v>
      </c>
    </row>
    <row r="1099" spans="2:65" s="1" customFormat="1">
      <c r="B1099" s="31"/>
      <c r="D1099" s="145" t="s">
        <v>194</v>
      </c>
      <c r="F1099" s="172" t="s">
        <v>212</v>
      </c>
      <c r="H1099" s="173">
        <v>0</v>
      </c>
      <c r="L1099" s="31"/>
      <c r="M1099" s="148"/>
      <c r="T1099" s="55"/>
      <c r="AU1099" s="16" t="s">
        <v>85</v>
      </c>
    </row>
    <row r="1100" spans="2:65" s="1" customFormat="1">
      <c r="B1100" s="31"/>
      <c r="D1100" s="145" t="s">
        <v>194</v>
      </c>
      <c r="F1100" s="172" t="s">
        <v>213</v>
      </c>
      <c r="H1100" s="173">
        <v>27.8</v>
      </c>
      <c r="L1100" s="31"/>
      <c r="M1100" s="148"/>
      <c r="T1100" s="55"/>
      <c r="AU1100" s="16" t="s">
        <v>85</v>
      </c>
    </row>
    <row r="1101" spans="2:65" s="1" customFormat="1">
      <c r="B1101" s="31"/>
      <c r="D1101" s="145" t="s">
        <v>194</v>
      </c>
      <c r="F1101" s="172" t="s">
        <v>214</v>
      </c>
      <c r="H1101" s="173">
        <v>0</v>
      </c>
      <c r="L1101" s="31"/>
      <c r="M1101" s="148"/>
      <c r="T1101" s="55"/>
      <c r="AU1101" s="16" t="s">
        <v>85</v>
      </c>
    </row>
    <row r="1102" spans="2:65" s="1" customFormat="1">
      <c r="B1102" s="31"/>
      <c r="D1102" s="145" t="s">
        <v>194</v>
      </c>
      <c r="F1102" s="172" t="s">
        <v>215</v>
      </c>
      <c r="H1102" s="173">
        <v>11.7</v>
      </c>
      <c r="L1102" s="31"/>
      <c r="M1102" s="148"/>
      <c r="T1102" s="55"/>
      <c r="AU1102" s="16" t="s">
        <v>85</v>
      </c>
    </row>
    <row r="1103" spans="2:65" s="1" customFormat="1">
      <c r="B1103" s="31"/>
      <c r="D1103" s="145" t="s">
        <v>194</v>
      </c>
      <c r="F1103" s="172" t="s">
        <v>216</v>
      </c>
      <c r="H1103" s="173">
        <v>0</v>
      </c>
      <c r="L1103" s="31"/>
      <c r="M1103" s="148"/>
      <c r="T1103" s="55"/>
      <c r="AU1103" s="16" t="s">
        <v>85</v>
      </c>
    </row>
    <row r="1104" spans="2:65" s="1" customFormat="1">
      <c r="B1104" s="31"/>
      <c r="D1104" s="145" t="s">
        <v>194</v>
      </c>
      <c r="F1104" s="172" t="s">
        <v>217</v>
      </c>
      <c r="H1104" s="173">
        <v>2.5</v>
      </c>
      <c r="L1104" s="31"/>
      <c r="M1104" s="148"/>
      <c r="T1104" s="55"/>
      <c r="AU1104" s="16" t="s">
        <v>85</v>
      </c>
    </row>
    <row r="1105" spans="2:47" s="1" customFormat="1">
      <c r="B1105" s="31"/>
      <c r="D1105" s="145" t="s">
        <v>194</v>
      </c>
      <c r="F1105" s="172" t="s">
        <v>218</v>
      </c>
      <c r="H1105" s="173">
        <v>0</v>
      </c>
      <c r="L1105" s="31"/>
      <c r="M1105" s="148"/>
      <c r="T1105" s="55"/>
      <c r="AU1105" s="16" t="s">
        <v>85</v>
      </c>
    </row>
    <row r="1106" spans="2:47" s="1" customFormat="1">
      <c r="B1106" s="31"/>
      <c r="D1106" s="145" t="s">
        <v>194</v>
      </c>
      <c r="F1106" s="172" t="s">
        <v>219</v>
      </c>
      <c r="H1106" s="173">
        <v>5.8</v>
      </c>
      <c r="L1106" s="31"/>
      <c r="M1106" s="148"/>
      <c r="T1106" s="55"/>
      <c r="AU1106" s="16" t="s">
        <v>85</v>
      </c>
    </row>
    <row r="1107" spans="2:47" s="1" customFormat="1">
      <c r="B1107" s="31"/>
      <c r="D1107" s="145" t="s">
        <v>194</v>
      </c>
      <c r="F1107" s="172" t="s">
        <v>220</v>
      </c>
      <c r="H1107" s="173">
        <v>0</v>
      </c>
      <c r="L1107" s="31"/>
      <c r="M1107" s="148"/>
      <c r="T1107" s="55"/>
      <c r="AU1107" s="16" t="s">
        <v>85</v>
      </c>
    </row>
    <row r="1108" spans="2:47" s="1" customFormat="1">
      <c r="B1108" s="31"/>
      <c r="D1108" s="145" t="s">
        <v>194</v>
      </c>
      <c r="F1108" s="172" t="s">
        <v>221</v>
      </c>
      <c r="H1108" s="173">
        <v>18</v>
      </c>
      <c r="L1108" s="31"/>
      <c r="M1108" s="148"/>
      <c r="T1108" s="55"/>
      <c r="AU1108" s="16" t="s">
        <v>85</v>
      </c>
    </row>
    <row r="1109" spans="2:47" s="1" customFormat="1">
      <c r="B1109" s="31"/>
      <c r="D1109" s="145" t="s">
        <v>194</v>
      </c>
      <c r="F1109" s="172" t="s">
        <v>222</v>
      </c>
      <c r="H1109" s="173">
        <v>0</v>
      </c>
      <c r="L1109" s="31"/>
      <c r="M1109" s="148"/>
      <c r="T1109" s="55"/>
      <c r="AU1109" s="16" t="s">
        <v>85</v>
      </c>
    </row>
    <row r="1110" spans="2:47" s="1" customFormat="1">
      <c r="B1110" s="31"/>
      <c r="D1110" s="145" t="s">
        <v>194</v>
      </c>
      <c r="F1110" s="172" t="s">
        <v>223</v>
      </c>
      <c r="H1110" s="173">
        <v>18.5</v>
      </c>
      <c r="L1110" s="31"/>
      <c r="M1110" s="148"/>
      <c r="T1110" s="55"/>
      <c r="AU1110" s="16" t="s">
        <v>85</v>
      </c>
    </row>
    <row r="1111" spans="2:47" s="1" customFormat="1">
      <c r="B1111" s="31"/>
      <c r="D1111" s="145" t="s">
        <v>194</v>
      </c>
      <c r="F1111" s="172" t="s">
        <v>187</v>
      </c>
      <c r="H1111" s="173">
        <v>94.8</v>
      </c>
      <c r="L1111" s="31"/>
      <c r="M1111" s="148"/>
      <c r="T1111" s="55"/>
      <c r="AU1111" s="16" t="s">
        <v>85</v>
      </c>
    </row>
    <row r="1112" spans="2:47" s="1" customFormat="1">
      <c r="B1112" s="31"/>
      <c r="D1112" s="145" t="s">
        <v>194</v>
      </c>
      <c r="F1112" s="171" t="s">
        <v>250</v>
      </c>
      <c r="L1112" s="31"/>
      <c r="M1112" s="148"/>
      <c r="T1112" s="55"/>
      <c r="AU1112" s="16" t="s">
        <v>85</v>
      </c>
    </row>
    <row r="1113" spans="2:47" s="1" customFormat="1">
      <c r="B1113" s="31"/>
      <c r="D1113" s="145" t="s">
        <v>194</v>
      </c>
      <c r="F1113" s="172" t="s">
        <v>251</v>
      </c>
      <c r="H1113" s="173">
        <v>0</v>
      </c>
      <c r="L1113" s="31"/>
      <c r="M1113" s="148"/>
      <c r="T1113" s="55"/>
      <c r="AU1113" s="16" t="s">
        <v>85</v>
      </c>
    </row>
    <row r="1114" spans="2:47" s="1" customFormat="1">
      <c r="B1114" s="31"/>
      <c r="D1114" s="145" t="s">
        <v>194</v>
      </c>
      <c r="F1114" s="172" t="s">
        <v>252</v>
      </c>
      <c r="H1114" s="173">
        <v>12</v>
      </c>
      <c r="L1114" s="31"/>
      <c r="M1114" s="148"/>
      <c r="T1114" s="55"/>
      <c r="AU1114" s="16" t="s">
        <v>85</v>
      </c>
    </row>
    <row r="1115" spans="2:47" s="1" customFormat="1">
      <c r="B1115" s="31"/>
      <c r="D1115" s="145" t="s">
        <v>194</v>
      </c>
      <c r="F1115" s="172" t="s">
        <v>253</v>
      </c>
      <c r="H1115" s="173">
        <v>0</v>
      </c>
      <c r="L1115" s="31"/>
      <c r="M1115" s="148"/>
      <c r="T1115" s="55"/>
      <c r="AU1115" s="16" t="s">
        <v>85</v>
      </c>
    </row>
    <row r="1116" spans="2:47" s="1" customFormat="1">
      <c r="B1116" s="31"/>
      <c r="D1116" s="145" t="s">
        <v>194</v>
      </c>
      <c r="F1116" s="172" t="s">
        <v>254</v>
      </c>
      <c r="H1116" s="173">
        <v>13.6</v>
      </c>
      <c r="L1116" s="31"/>
      <c r="M1116" s="148"/>
      <c r="T1116" s="55"/>
      <c r="AU1116" s="16" t="s">
        <v>85</v>
      </c>
    </row>
    <row r="1117" spans="2:47" s="1" customFormat="1">
      <c r="B1117" s="31"/>
      <c r="D1117" s="145" t="s">
        <v>194</v>
      </c>
      <c r="F1117" s="172" t="s">
        <v>187</v>
      </c>
      <c r="H1117" s="173">
        <v>25.6</v>
      </c>
      <c r="L1117" s="31"/>
      <c r="M1117" s="148"/>
      <c r="T1117" s="55"/>
      <c r="AU1117" s="16" t="s">
        <v>85</v>
      </c>
    </row>
    <row r="1118" spans="2:47" s="1" customFormat="1">
      <c r="B1118" s="31"/>
      <c r="D1118" s="145" t="s">
        <v>194</v>
      </c>
      <c r="F1118" s="171" t="s">
        <v>245</v>
      </c>
      <c r="L1118" s="31"/>
      <c r="M1118" s="148"/>
      <c r="T1118" s="55"/>
      <c r="AU1118" s="16" t="s">
        <v>85</v>
      </c>
    </row>
    <row r="1119" spans="2:47" s="1" customFormat="1">
      <c r="B1119" s="31"/>
      <c r="D1119" s="145" t="s">
        <v>194</v>
      </c>
      <c r="F1119" s="172" t="s">
        <v>246</v>
      </c>
      <c r="H1119" s="173">
        <v>0</v>
      </c>
      <c r="L1119" s="31"/>
      <c r="M1119" s="148"/>
      <c r="T1119" s="55"/>
      <c r="AU1119" s="16" t="s">
        <v>85</v>
      </c>
    </row>
    <row r="1120" spans="2:47" s="1" customFormat="1">
      <c r="B1120" s="31"/>
      <c r="D1120" s="145" t="s">
        <v>194</v>
      </c>
      <c r="F1120" s="172" t="s">
        <v>247</v>
      </c>
      <c r="H1120" s="173">
        <v>10.1</v>
      </c>
      <c r="L1120" s="31"/>
      <c r="M1120" s="148"/>
      <c r="T1120" s="55"/>
      <c r="AU1120" s="16" t="s">
        <v>85</v>
      </c>
    </row>
    <row r="1121" spans="2:65" s="1" customFormat="1">
      <c r="B1121" s="31"/>
      <c r="D1121" s="145" t="s">
        <v>194</v>
      </c>
      <c r="F1121" s="172" t="s">
        <v>248</v>
      </c>
      <c r="H1121" s="173">
        <v>0</v>
      </c>
      <c r="L1121" s="31"/>
      <c r="M1121" s="148"/>
      <c r="T1121" s="55"/>
      <c r="AU1121" s="16" t="s">
        <v>85</v>
      </c>
    </row>
    <row r="1122" spans="2:65" s="1" customFormat="1">
      <c r="B1122" s="31"/>
      <c r="D1122" s="145" t="s">
        <v>194</v>
      </c>
      <c r="F1122" s="172" t="s">
        <v>249</v>
      </c>
      <c r="H1122" s="173">
        <v>8.1</v>
      </c>
      <c r="L1122" s="31"/>
      <c r="M1122" s="148"/>
      <c r="T1122" s="55"/>
      <c r="AU1122" s="16" t="s">
        <v>85</v>
      </c>
    </row>
    <row r="1123" spans="2:65" s="1" customFormat="1">
      <c r="B1123" s="31"/>
      <c r="D1123" s="145" t="s">
        <v>194</v>
      </c>
      <c r="F1123" s="172" t="s">
        <v>187</v>
      </c>
      <c r="H1123" s="173">
        <v>18.2</v>
      </c>
      <c r="L1123" s="31"/>
      <c r="M1123" s="148"/>
      <c r="T1123" s="55"/>
      <c r="AU1123" s="16" t="s">
        <v>85</v>
      </c>
    </row>
    <row r="1124" spans="2:65" s="1" customFormat="1" ht="24.2" customHeight="1">
      <c r="B1124" s="31"/>
      <c r="C1124" s="132" t="s">
        <v>847</v>
      </c>
      <c r="D1124" s="132" t="s">
        <v>166</v>
      </c>
      <c r="E1124" s="133" t="s">
        <v>848</v>
      </c>
      <c r="F1124" s="134" t="s">
        <v>849</v>
      </c>
      <c r="G1124" s="135" t="s">
        <v>311</v>
      </c>
      <c r="H1124" s="136">
        <v>94.8</v>
      </c>
      <c r="I1124" s="137"/>
      <c r="J1124" s="138">
        <f>ROUND(I1124*H1124,2)</f>
        <v>0</v>
      </c>
      <c r="K1124" s="134" t="s">
        <v>1</v>
      </c>
      <c r="L1124" s="31"/>
      <c r="M1124" s="139" t="s">
        <v>1</v>
      </c>
      <c r="N1124" s="140" t="s">
        <v>40</v>
      </c>
      <c r="P1124" s="141">
        <f>O1124*H1124</f>
        <v>0</v>
      </c>
      <c r="Q1124" s="141">
        <v>0</v>
      </c>
      <c r="R1124" s="141">
        <f>Q1124*H1124</f>
        <v>0</v>
      </c>
      <c r="S1124" s="141">
        <v>3.0000000000000001E-3</v>
      </c>
      <c r="T1124" s="142">
        <f>S1124*H1124</f>
        <v>0.28439999999999999</v>
      </c>
      <c r="AR1124" s="143" t="s">
        <v>363</v>
      </c>
      <c r="AT1124" s="143" t="s">
        <v>166</v>
      </c>
      <c r="AU1124" s="143" t="s">
        <v>85</v>
      </c>
      <c r="AY1124" s="16" t="s">
        <v>164</v>
      </c>
      <c r="BE1124" s="144">
        <f>IF(N1124="základní",J1124,0)</f>
        <v>0</v>
      </c>
      <c r="BF1124" s="144">
        <f>IF(N1124="snížená",J1124,0)</f>
        <v>0</v>
      </c>
      <c r="BG1124" s="144">
        <f>IF(N1124="zákl. přenesená",J1124,0)</f>
        <v>0</v>
      </c>
      <c r="BH1124" s="144">
        <f>IF(N1124="sníž. přenesená",J1124,0)</f>
        <v>0</v>
      </c>
      <c r="BI1124" s="144">
        <f>IF(N1124="nulová",J1124,0)</f>
        <v>0</v>
      </c>
      <c r="BJ1124" s="16" t="s">
        <v>83</v>
      </c>
      <c r="BK1124" s="144">
        <f>ROUND(I1124*H1124,2)</f>
        <v>0</v>
      </c>
      <c r="BL1124" s="16" t="s">
        <v>363</v>
      </c>
      <c r="BM1124" s="143" t="s">
        <v>850</v>
      </c>
    </row>
    <row r="1125" spans="2:65" s="1" customFormat="1" ht="19.5">
      <c r="B1125" s="31"/>
      <c r="D1125" s="145" t="s">
        <v>173</v>
      </c>
      <c r="F1125" s="146" t="s">
        <v>849</v>
      </c>
      <c r="I1125" s="147"/>
      <c r="L1125" s="31"/>
      <c r="M1125" s="148"/>
      <c r="T1125" s="55"/>
      <c r="AT1125" s="16" t="s">
        <v>173</v>
      </c>
      <c r="AU1125" s="16" t="s">
        <v>85</v>
      </c>
    </row>
    <row r="1126" spans="2:65" s="13" customFormat="1">
      <c r="B1126" s="157"/>
      <c r="D1126" s="145" t="s">
        <v>183</v>
      </c>
      <c r="E1126" s="158" t="s">
        <v>1</v>
      </c>
      <c r="F1126" s="159" t="s">
        <v>89</v>
      </c>
      <c r="H1126" s="160">
        <v>94.8</v>
      </c>
      <c r="I1126" s="161"/>
      <c r="L1126" s="157"/>
      <c r="M1126" s="162"/>
      <c r="T1126" s="163"/>
      <c r="AT1126" s="158" t="s">
        <v>183</v>
      </c>
      <c r="AU1126" s="158" t="s">
        <v>85</v>
      </c>
      <c r="AV1126" s="13" t="s">
        <v>85</v>
      </c>
      <c r="AW1126" s="13" t="s">
        <v>32</v>
      </c>
      <c r="AX1126" s="13" t="s">
        <v>83</v>
      </c>
      <c r="AY1126" s="158" t="s">
        <v>164</v>
      </c>
    </row>
    <row r="1127" spans="2:65" s="1" customFormat="1">
      <c r="B1127" s="31"/>
      <c r="D1127" s="145" t="s">
        <v>194</v>
      </c>
      <c r="F1127" s="171" t="s">
        <v>209</v>
      </c>
      <c r="L1127" s="31"/>
      <c r="M1127" s="148"/>
      <c r="T1127" s="55"/>
      <c r="AU1127" s="16" t="s">
        <v>85</v>
      </c>
    </row>
    <row r="1128" spans="2:65" s="1" customFormat="1">
      <c r="B1128" s="31"/>
      <c r="D1128" s="145" t="s">
        <v>194</v>
      </c>
      <c r="F1128" s="172" t="s">
        <v>210</v>
      </c>
      <c r="H1128" s="173">
        <v>0</v>
      </c>
      <c r="L1128" s="31"/>
      <c r="M1128" s="148"/>
      <c r="T1128" s="55"/>
      <c r="AU1128" s="16" t="s">
        <v>85</v>
      </c>
    </row>
    <row r="1129" spans="2:65" s="1" customFormat="1">
      <c r="B1129" s="31"/>
      <c r="D1129" s="145" t="s">
        <v>194</v>
      </c>
      <c r="F1129" s="172" t="s">
        <v>211</v>
      </c>
      <c r="H1129" s="173">
        <v>10.5</v>
      </c>
      <c r="L1129" s="31"/>
      <c r="M1129" s="148"/>
      <c r="T1129" s="55"/>
      <c r="AU1129" s="16" t="s">
        <v>85</v>
      </c>
    </row>
    <row r="1130" spans="2:65" s="1" customFormat="1">
      <c r="B1130" s="31"/>
      <c r="D1130" s="145" t="s">
        <v>194</v>
      </c>
      <c r="F1130" s="172" t="s">
        <v>212</v>
      </c>
      <c r="H1130" s="173">
        <v>0</v>
      </c>
      <c r="L1130" s="31"/>
      <c r="M1130" s="148"/>
      <c r="T1130" s="55"/>
      <c r="AU1130" s="16" t="s">
        <v>85</v>
      </c>
    </row>
    <row r="1131" spans="2:65" s="1" customFormat="1">
      <c r="B1131" s="31"/>
      <c r="D1131" s="145" t="s">
        <v>194</v>
      </c>
      <c r="F1131" s="172" t="s">
        <v>213</v>
      </c>
      <c r="H1131" s="173">
        <v>27.8</v>
      </c>
      <c r="L1131" s="31"/>
      <c r="M1131" s="148"/>
      <c r="T1131" s="55"/>
      <c r="AU1131" s="16" t="s">
        <v>85</v>
      </c>
    </row>
    <row r="1132" spans="2:65" s="1" customFormat="1">
      <c r="B1132" s="31"/>
      <c r="D1132" s="145" t="s">
        <v>194</v>
      </c>
      <c r="F1132" s="172" t="s">
        <v>214</v>
      </c>
      <c r="H1132" s="173">
        <v>0</v>
      </c>
      <c r="L1132" s="31"/>
      <c r="M1132" s="148"/>
      <c r="T1132" s="55"/>
      <c r="AU1132" s="16" t="s">
        <v>85</v>
      </c>
    </row>
    <row r="1133" spans="2:65" s="1" customFormat="1">
      <c r="B1133" s="31"/>
      <c r="D1133" s="145" t="s">
        <v>194</v>
      </c>
      <c r="F1133" s="172" t="s">
        <v>215</v>
      </c>
      <c r="H1133" s="173">
        <v>11.7</v>
      </c>
      <c r="L1133" s="31"/>
      <c r="M1133" s="148"/>
      <c r="T1133" s="55"/>
      <c r="AU1133" s="16" t="s">
        <v>85</v>
      </c>
    </row>
    <row r="1134" spans="2:65" s="1" customFormat="1">
      <c r="B1134" s="31"/>
      <c r="D1134" s="145" t="s">
        <v>194</v>
      </c>
      <c r="F1134" s="172" t="s">
        <v>216</v>
      </c>
      <c r="H1134" s="173">
        <v>0</v>
      </c>
      <c r="L1134" s="31"/>
      <c r="M1134" s="148"/>
      <c r="T1134" s="55"/>
      <c r="AU1134" s="16" t="s">
        <v>85</v>
      </c>
    </row>
    <row r="1135" spans="2:65" s="1" customFormat="1">
      <c r="B1135" s="31"/>
      <c r="D1135" s="145" t="s">
        <v>194</v>
      </c>
      <c r="F1135" s="172" t="s">
        <v>217</v>
      </c>
      <c r="H1135" s="173">
        <v>2.5</v>
      </c>
      <c r="L1135" s="31"/>
      <c r="M1135" s="148"/>
      <c r="T1135" s="55"/>
      <c r="AU1135" s="16" t="s">
        <v>85</v>
      </c>
    </row>
    <row r="1136" spans="2:65" s="1" customFormat="1">
      <c r="B1136" s="31"/>
      <c r="D1136" s="145" t="s">
        <v>194</v>
      </c>
      <c r="F1136" s="172" t="s">
        <v>218</v>
      </c>
      <c r="H1136" s="173">
        <v>0</v>
      </c>
      <c r="L1136" s="31"/>
      <c r="M1136" s="148"/>
      <c r="T1136" s="55"/>
      <c r="AU1136" s="16" t="s">
        <v>85</v>
      </c>
    </row>
    <row r="1137" spans="2:65" s="1" customFormat="1">
      <c r="B1137" s="31"/>
      <c r="D1137" s="145" t="s">
        <v>194</v>
      </c>
      <c r="F1137" s="172" t="s">
        <v>219</v>
      </c>
      <c r="H1137" s="173">
        <v>5.8</v>
      </c>
      <c r="L1137" s="31"/>
      <c r="M1137" s="148"/>
      <c r="T1137" s="55"/>
      <c r="AU1137" s="16" t="s">
        <v>85</v>
      </c>
    </row>
    <row r="1138" spans="2:65" s="1" customFormat="1">
      <c r="B1138" s="31"/>
      <c r="D1138" s="145" t="s">
        <v>194</v>
      </c>
      <c r="F1138" s="172" t="s">
        <v>220</v>
      </c>
      <c r="H1138" s="173">
        <v>0</v>
      </c>
      <c r="L1138" s="31"/>
      <c r="M1138" s="148"/>
      <c r="T1138" s="55"/>
      <c r="AU1138" s="16" t="s">
        <v>85</v>
      </c>
    </row>
    <row r="1139" spans="2:65" s="1" customFormat="1">
      <c r="B1139" s="31"/>
      <c r="D1139" s="145" t="s">
        <v>194</v>
      </c>
      <c r="F1139" s="172" t="s">
        <v>221</v>
      </c>
      <c r="H1139" s="173">
        <v>18</v>
      </c>
      <c r="L1139" s="31"/>
      <c r="M1139" s="148"/>
      <c r="T1139" s="55"/>
      <c r="AU1139" s="16" t="s">
        <v>85</v>
      </c>
    </row>
    <row r="1140" spans="2:65" s="1" customFormat="1">
      <c r="B1140" s="31"/>
      <c r="D1140" s="145" t="s">
        <v>194</v>
      </c>
      <c r="F1140" s="172" t="s">
        <v>222</v>
      </c>
      <c r="H1140" s="173">
        <v>0</v>
      </c>
      <c r="L1140" s="31"/>
      <c r="M1140" s="148"/>
      <c r="T1140" s="55"/>
      <c r="AU1140" s="16" t="s">
        <v>85</v>
      </c>
    </row>
    <row r="1141" spans="2:65" s="1" customFormat="1">
      <c r="B1141" s="31"/>
      <c r="D1141" s="145" t="s">
        <v>194</v>
      </c>
      <c r="F1141" s="172" t="s">
        <v>223</v>
      </c>
      <c r="H1141" s="173">
        <v>18.5</v>
      </c>
      <c r="L1141" s="31"/>
      <c r="M1141" s="148"/>
      <c r="T1141" s="55"/>
      <c r="AU1141" s="16" t="s">
        <v>85</v>
      </c>
    </row>
    <row r="1142" spans="2:65" s="1" customFormat="1">
      <c r="B1142" s="31"/>
      <c r="D1142" s="145" t="s">
        <v>194</v>
      </c>
      <c r="F1142" s="172" t="s">
        <v>187</v>
      </c>
      <c r="H1142" s="173">
        <v>94.8</v>
      </c>
      <c r="L1142" s="31"/>
      <c r="M1142" s="148"/>
      <c r="T1142" s="55"/>
      <c r="AU1142" s="16" t="s">
        <v>85</v>
      </c>
    </row>
    <row r="1143" spans="2:65" s="11" customFormat="1" ht="22.9" customHeight="1">
      <c r="B1143" s="120"/>
      <c r="D1143" s="121" t="s">
        <v>74</v>
      </c>
      <c r="E1143" s="130" t="s">
        <v>851</v>
      </c>
      <c r="F1143" s="130" t="s">
        <v>852</v>
      </c>
      <c r="I1143" s="123"/>
      <c r="J1143" s="131">
        <f>BK1143</f>
        <v>0</v>
      </c>
      <c r="L1143" s="120"/>
      <c r="M1143" s="125"/>
      <c r="P1143" s="126">
        <f>SUM(P1144:P1168)</f>
        <v>0</v>
      </c>
      <c r="R1143" s="126">
        <f>SUM(R1144:R1168)</f>
        <v>0</v>
      </c>
      <c r="T1143" s="127">
        <f>SUM(T1144:T1168)</f>
        <v>6.5363000000000007</v>
      </c>
      <c r="AR1143" s="121" t="s">
        <v>85</v>
      </c>
      <c r="AT1143" s="128" t="s">
        <v>74</v>
      </c>
      <c r="AU1143" s="128" t="s">
        <v>83</v>
      </c>
      <c r="AY1143" s="121" t="s">
        <v>164</v>
      </c>
      <c r="BK1143" s="129">
        <f>SUM(BK1144:BK1168)</f>
        <v>0</v>
      </c>
    </row>
    <row r="1144" spans="2:65" s="1" customFormat="1" ht="24.2" customHeight="1">
      <c r="B1144" s="31"/>
      <c r="C1144" s="132" t="s">
        <v>853</v>
      </c>
      <c r="D1144" s="132" t="s">
        <v>166</v>
      </c>
      <c r="E1144" s="133" t="s">
        <v>854</v>
      </c>
      <c r="F1144" s="134" t="s">
        <v>855</v>
      </c>
      <c r="G1144" s="135" t="s">
        <v>311</v>
      </c>
      <c r="H1144" s="136">
        <v>80.2</v>
      </c>
      <c r="I1144" s="137"/>
      <c r="J1144" s="138">
        <f>ROUND(I1144*H1144,2)</f>
        <v>0</v>
      </c>
      <c r="K1144" s="134" t="s">
        <v>1</v>
      </c>
      <c r="L1144" s="31"/>
      <c r="M1144" s="139" t="s">
        <v>1</v>
      </c>
      <c r="N1144" s="140" t="s">
        <v>40</v>
      </c>
      <c r="P1144" s="141">
        <f>O1144*H1144</f>
        <v>0</v>
      </c>
      <c r="Q1144" s="141">
        <v>0</v>
      </c>
      <c r="R1144" s="141">
        <f>Q1144*H1144</f>
        <v>0</v>
      </c>
      <c r="S1144" s="141">
        <v>8.1500000000000003E-2</v>
      </c>
      <c r="T1144" s="142">
        <f>S1144*H1144</f>
        <v>6.5363000000000007</v>
      </c>
      <c r="AR1144" s="143" t="s">
        <v>363</v>
      </c>
      <c r="AT1144" s="143" t="s">
        <v>166</v>
      </c>
      <c r="AU1144" s="143" t="s">
        <v>85</v>
      </c>
      <c r="AY1144" s="16" t="s">
        <v>164</v>
      </c>
      <c r="BE1144" s="144">
        <f>IF(N1144="základní",J1144,0)</f>
        <v>0</v>
      </c>
      <c r="BF1144" s="144">
        <f>IF(N1144="snížená",J1144,0)</f>
        <v>0</v>
      </c>
      <c r="BG1144" s="144">
        <f>IF(N1144="zákl. přenesená",J1144,0)</f>
        <v>0</v>
      </c>
      <c r="BH1144" s="144">
        <f>IF(N1144="sníž. přenesená",J1144,0)</f>
        <v>0</v>
      </c>
      <c r="BI1144" s="144">
        <f>IF(N1144="nulová",J1144,0)</f>
        <v>0</v>
      </c>
      <c r="BJ1144" s="16" t="s">
        <v>83</v>
      </c>
      <c r="BK1144" s="144">
        <f>ROUND(I1144*H1144,2)</f>
        <v>0</v>
      </c>
      <c r="BL1144" s="16" t="s">
        <v>363</v>
      </c>
      <c r="BM1144" s="143" t="s">
        <v>856</v>
      </c>
    </row>
    <row r="1145" spans="2:65" s="1" customFormat="1" ht="19.5">
      <c r="B1145" s="31"/>
      <c r="D1145" s="145" t="s">
        <v>173</v>
      </c>
      <c r="F1145" s="146" t="s">
        <v>855</v>
      </c>
      <c r="I1145" s="147"/>
      <c r="L1145" s="31"/>
      <c r="M1145" s="148"/>
      <c r="T1145" s="55"/>
      <c r="AT1145" s="16" t="s">
        <v>173</v>
      </c>
      <c r="AU1145" s="16" t="s">
        <v>85</v>
      </c>
    </row>
    <row r="1146" spans="2:65" s="12" customFormat="1">
      <c r="B1146" s="151"/>
      <c r="D1146" s="145" t="s">
        <v>183</v>
      </c>
      <c r="E1146" s="152" t="s">
        <v>1</v>
      </c>
      <c r="F1146" s="153" t="s">
        <v>253</v>
      </c>
      <c r="H1146" s="152" t="s">
        <v>1</v>
      </c>
      <c r="I1146" s="154"/>
      <c r="L1146" s="151"/>
      <c r="M1146" s="155"/>
      <c r="T1146" s="156"/>
      <c r="AT1146" s="152" t="s">
        <v>183</v>
      </c>
      <c r="AU1146" s="152" t="s">
        <v>85</v>
      </c>
      <c r="AV1146" s="12" t="s">
        <v>83</v>
      </c>
      <c r="AW1146" s="12" t="s">
        <v>32</v>
      </c>
      <c r="AX1146" s="12" t="s">
        <v>75</v>
      </c>
      <c r="AY1146" s="152" t="s">
        <v>164</v>
      </c>
    </row>
    <row r="1147" spans="2:65" s="13" customFormat="1">
      <c r="B1147" s="157"/>
      <c r="D1147" s="145" t="s">
        <v>183</v>
      </c>
      <c r="E1147" s="158" t="s">
        <v>1</v>
      </c>
      <c r="F1147" s="159" t="s">
        <v>254</v>
      </c>
      <c r="H1147" s="160">
        <v>13.6</v>
      </c>
      <c r="I1147" s="161"/>
      <c r="L1147" s="157"/>
      <c r="M1147" s="162"/>
      <c r="T1147" s="163"/>
      <c r="AT1147" s="158" t="s">
        <v>183</v>
      </c>
      <c r="AU1147" s="158" t="s">
        <v>85</v>
      </c>
      <c r="AV1147" s="13" t="s">
        <v>85</v>
      </c>
      <c r="AW1147" s="13" t="s">
        <v>32</v>
      </c>
      <c r="AX1147" s="13" t="s">
        <v>75</v>
      </c>
      <c r="AY1147" s="158" t="s">
        <v>164</v>
      </c>
    </row>
    <row r="1148" spans="2:65" s="12" customFormat="1">
      <c r="B1148" s="151"/>
      <c r="D1148" s="145" t="s">
        <v>183</v>
      </c>
      <c r="E1148" s="152" t="s">
        <v>1</v>
      </c>
      <c r="F1148" s="153" t="s">
        <v>225</v>
      </c>
      <c r="H1148" s="152" t="s">
        <v>1</v>
      </c>
      <c r="I1148" s="154"/>
      <c r="L1148" s="151"/>
      <c r="M1148" s="155"/>
      <c r="T1148" s="156"/>
      <c r="AT1148" s="152" t="s">
        <v>183</v>
      </c>
      <c r="AU1148" s="152" t="s">
        <v>85</v>
      </c>
      <c r="AV1148" s="12" t="s">
        <v>83</v>
      </c>
      <c r="AW1148" s="12" t="s">
        <v>32</v>
      </c>
      <c r="AX1148" s="12" t="s">
        <v>75</v>
      </c>
      <c r="AY1148" s="152" t="s">
        <v>164</v>
      </c>
    </row>
    <row r="1149" spans="2:65" s="13" customFormat="1">
      <c r="B1149" s="157"/>
      <c r="D1149" s="145" t="s">
        <v>183</v>
      </c>
      <c r="E1149" s="158" t="s">
        <v>1</v>
      </c>
      <c r="F1149" s="159" t="s">
        <v>226</v>
      </c>
      <c r="H1149" s="160">
        <v>1.5</v>
      </c>
      <c r="I1149" s="161"/>
      <c r="L1149" s="157"/>
      <c r="M1149" s="162"/>
      <c r="T1149" s="163"/>
      <c r="AT1149" s="158" t="s">
        <v>183</v>
      </c>
      <c r="AU1149" s="158" t="s">
        <v>85</v>
      </c>
      <c r="AV1149" s="13" t="s">
        <v>85</v>
      </c>
      <c r="AW1149" s="13" t="s">
        <v>32</v>
      </c>
      <c r="AX1149" s="13" t="s">
        <v>75</v>
      </c>
      <c r="AY1149" s="158" t="s">
        <v>164</v>
      </c>
    </row>
    <row r="1150" spans="2:65" s="12" customFormat="1">
      <c r="B1150" s="151"/>
      <c r="D1150" s="145" t="s">
        <v>183</v>
      </c>
      <c r="E1150" s="152" t="s">
        <v>1</v>
      </c>
      <c r="F1150" s="153" t="s">
        <v>227</v>
      </c>
      <c r="H1150" s="152" t="s">
        <v>1</v>
      </c>
      <c r="I1150" s="154"/>
      <c r="L1150" s="151"/>
      <c r="M1150" s="155"/>
      <c r="T1150" s="156"/>
      <c r="AT1150" s="152" t="s">
        <v>183</v>
      </c>
      <c r="AU1150" s="152" t="s">
        <v>85</v>
      </c>
      <c r="AV1150" s="12" t="s">
        <v>83</v>
      </c>
      <c r="AW1150" s="12" t="s">
        <v>32</v>
      </c>
      <c r="AX1150" s="12" t="s">
        <v>75</v>
      </c>
      <c r="AY1150" s="152" t="s">
        <v>164</v>
      </c>
    </row>
    <row r="1151" spans="2:65" s="13" customFormat="1">
      <c r="B1151" s="157"/>
      <c r="D1151" s="145" t="s">
        <v>183</v>
      </c>
      <c r="E1151" s="158" t="s">
        <v>1</v>
      </c>
      <c r="F1151" s="159" t="s">
        <v>228</v>
      </c>
      <c r="H1151" s="160">
        <v>5.4</v>
      </c>
      <c r="I1151" s="161"/>
      <c r="L1151" s="157"/>
      <c r="M1151" s="162"/>
      <c r="T1151" s="163"/>
      <c r="AT1151" s="158" t="s">
        <v>183</v>
      </c>
      <c r="AU1151" s="158" t="s">
        <v>85</v>
      </c>
      <c r="AV1151" s="13" t="s">
        <v>85</v>
      </c>
      <c r="AW1151" s="13" t="s">
        <v>32</v>
      </c>
      <c r="AX1151" s="13" t="s">
        <v>75</v>
      </c>
      <c r="AY1151" s="158" t="s">
        <v>164</v>
      </c>
    </row>
    <row r="1152" spans="2:65" s="12" customFormat="1">
      <c r="B1152" s="151"/>
      <c r="D1152" s="145" t="s">
        <v>183</v>
      </c>
      <c r="E1152" s="152" t="s">
        <v>1</v>
      </c>
      <c r="F1152" s="153" t="s">
        <v>229</v>
      </c>
      <c r="H1152" s="152" t="s">
        <v>1</v>
      </c>
      <c r="I1152" s="154"/>
      <c r="L1152" s="151"/>
      <c r="M1152" s="155"/>
      <c r="T1152" s="156"/>
      <c r="AT1152" s="152" t="s">
        <v>183</v>
      </c>
      <c r="AU1152" s="152" t="s">
        <v>85</v>
      </c>
      <c r="AV1152" s="12" t="s">
        <v>83</v>
      </c>
      <c r="AW1152" s="12" t="s">
        <v>32</v>
      </c>
      <c r="AX1152" s="12" t="s">
        <v>75</v>
      </c>
      <c r="AY1152" s="152" t="s">
        <v>164</v>
      </c>
    </row>
    <row r="1153" spans="2:51" s="13" customFormat="1">
      <c r="B1153" s="157"/>
      <c r="D1153" s="145" t="s">
        <v>183</v>
      </c>
      <c r="E1153" s="158" t="s">
        <v>1</v>
      </c>
      <c r="F1153" s="159" t="s">
        <v>230</v>
      </c>
      <c r="H1153" s="160">
        <v>1.4</v>
      </c>
      <c r="I1153" s="161"/>
      <c r="L1153" s="157"/>
      <c r="M1153" s="162"/>
      <c r="T1153" s="163"/>
      <c r="AT1153" s="158" t="s">
        <v>183</v>
      </c>
      <c r="AU1153" s="158" t="s">
        <v>85</v>
      </c>
      <c r="AV1153" s="13" t="s">
        <v>85</v>
      </c>
      <c r="AW1153" s="13" t="s">
        <v>32</v>
      </c>
      <c r="AX1153" s="13" t="s">
        <v>75</v>
      </c>
      <c r="AY1153" s="158" t="s">
        <v>164</v>
      </c>
    </row>
    <row r="1154" spans="2:51" s="12" customFormat="1">
      <c r="B1154" s="151"/>
      <c r="D1154" s="145" t="s">
        <v>183</v>
      </c>
      <c r="E1154" s="152" t="s">
        <v>1</v>
      </c>
      <c r="F1154" s="153" t="s">
        <v>231</v>
      </c>
      <c r="H1154" s="152" t="s">
        <v>1</v>
      </c>
      <c r="I1154" s="154"/>
      <c r="L1154" s="151"/>
      <c r="M1154" s="155"/>
      <c r="T1154" s="156"/>
      <c r="AT1154" s="152" t="s">
        <v>183</v>
      </c>
      <c r="AU1154" s="152" t="s">
        <v>85</v>
      </c>
      <c r="AV1154" s="12" t="s">
        <v>83</v>
      </c>
      <c r="AW1154" s="12" t="s">
        <v>32</v>
      </c>
      <c r="AX1154" s="12" t="s">
        <v>75</v>
      </c>
      <c r="AY1154" s="152" t="s">
        <v>164</v>
      </c>
    </row>
    <row r="1155" spans="2:51" s="13" customFormat="1">
      <c r="B1155" s="157"/>
      <c r="D1155" s="145" t="s">
        <v>183</v>
      </c>
      <c r="E1155" s="158" t="s">
        <v>1</v>
      </c>
      <c r="F1155" s="159" t="s">
        <v>232</v>
      </c>
      <c r="H1155" s="160">
        <v>1.6</v>
      </c>
      <c r="I1155" s="161"/>
      <c r="L1155" s="157"/>
      <c r="M1155" s="162"/>
      <c r="T1155" s="163"/>
      <c r="AT1155" s="158" t="s">
        <v>183</v>
      </c>
      <c r="AU1155" s="158" t="s">
        <v>85</v>
      </c>
      <c r="AV1155" s="13" t="s">
        <v>85</v>
      </c>
      <c r="AW1155" s="13" t="s">
        <v>32</v>
      </c>
      <c r="AX1155" s="13" t="s">
        <v>75</v>
      </c>
      <c r="AY1155" s="158" t="s">
        <v>164</v>
      </c>
    </row>
    <row r="1156" spans="2:51" s="12" customFormat="1">
      <c r="B1156" s="151"/>
      <c r="D1156" s="145" t="s">
        <v>183</v>
      </c>
      <c r="E1156" s="152" t="s">
        <v>1</v>
      </c>
      <c r="F1156" s="153" t="s">
        <v>233</v>
      </c>
      <c r="H1156" s="152" t="s">
        <v>1</v>
      </c>
      <c r="I1156" s="154"/>
      <c r="L1156" s="151"/>
      <c r="M1156" s="155"/>
      <c r="T1156" s="156"/>
      <c r="AT1156" s="152" t="s">
        <v>183</v>
      </c>
      <c r="AU1156" s="152" t="s">
        <v>85</v>
      </c>
      <c r="AV1156" s="12" t="s">
        <v>83</v>
      </c>
      <c r="AW1156" s="12" t="s">
        <v>32</v>
      </c>
      <c r="AX1156" s="12" t="s">
        <v>75</v>
      </c>
      <c r="AY1156" s="152" t="s">
        <v>164</v>
      </c>
    </row>
    <row r="1157" spans="2:51" s="13" customFormat="1">
      <c r="B1157" s="157"/>
      <c r="D1157" s="145" t="s">
        <v>183</v>
      </c>
      <c r="E1157" s="158" t="s">
        <v>1</v>
      </c>
      <c r="F1157" s="159" t="s">
        <v>232</v>
      </c>
      <c r="H1157" s="160">
        <v>1.6</v>
      </c>
      <c r="I1157" s="161"/>
      <c r="L1157" s="157"/>
      <c r="M1157" s="162"/>
      <c r="T1157" s="163"/>
      <c r="AT1157" s="158" t="s">
        <v>183</v>
      </c>
      <c r="AU1157" s="158" t="s">
        <v>85</v>
      </c>
      <c r="AV1157" s="13" t="s">
        <v>85</v>
      </c>
      <c r="AW1157" s="13" t="s">
        <v>32</v>
      </c>
      <c r="AX1157" s="13" t="s">
        <v>75</v>
      </c>
      <c r="AY1157" s="158" t="s">
        <v>164</v>
      </c>
    </row>
    <row r="1158" spans="2:51" s="12" customFormat="1">
      <c r="B1158" s="151"/>
      <c r="D1158" s="145" t="s">
        <v>183</v>
      </c>
      <c r="E1158" s="152" t="s">
        <v>1</v>
      </c>
      <c r="F1158" s="153" t="s">
        <v>212</v>
      </c>
      <c r="H1158" s="152" t="s">
        <v>1</v>
      </c>
      <c r="I1158" s="154"/>
      <c r="L1158" s="151"/>
      <c r="M1158" s="155"/>
      <c r="T1158" s="156"/>
      <c r="AT1158" s="152" t="s">
        <v>183</v>
      </c>
      <c r="AU1158" s="152" t="s">
        <v>85</v>
      </c>
      <c r="AV1158" s="12" t="s">
        <v>83</v>
      </c>
      <c r="AW1158" s="12" t="s">
        <v>32</v>
      </c>
      <c r="AX1158" s="12" t="s">
        <v>75</v>
      </c>
      <c r="AY1158" s="152" t="s">
        <v>164</v>
      </c>
    </row>
    <row r="1159" spans="2:51" s="13" customFormat="1">
      <c r="B1159" s="157"/>
      <c r="D1159" s="145" t="s">
        <v>183</v>
      </c>
      <c r="E1159" s="158" t="s">
        <v>1</v>
      </c>
      <c r="F1159" s="159" t="s">
        <v>213</v>
      </c>
      <c r="H1159" s="160">
        <v>27.8</v>
      </c>
      <c r="I1159" s="161"/>
      <c r="L1159" s="157"/>
      <c r="M1159" s="162"/>
      <c r="T1159" s="163"/>
      <c r="AT1159" s="158" t="s">
        <v>183</v>
      </c>
      <c r="AU1159" s="158" t="s">
        <v>85</v>
      </c>
      <c r="AV1159" s="13" t="s">
        <v>85</v>
      </c>
      <c r="AW1159" s="13" t="s">
        <v>32</v>
      </c>
      <c r="AX1159" s="13" t="s">
        <v>75</v>
      </c>
      <c r="AY1159" s="158" t="s">
        <v>164</v>
      </c>
    </row>
    <row r="1160" spans="2:51" s="12" customFormat="1">
      <c r="B1160" s="151"/>
      <c r="D1160" s="145" t="s">
        <v>183</v>
      </c>
      <c r="E1160" s="152" t="s">
        <v>1</v>
      </c>
      <c r="F1160" s="153" t="s">
        <v>234</v>
      </c>
      <c r="H1160" s="152" t="s">
        <v>1</v>
      </c>
      <c r="I1160" s="154"/>
      <c r="L1160" s="151"/>
      <c r="M1160" s="155"/>
      <c r="T1160" s="156"/>
      <c r="AT1160" s="152" t="s">
        <v>183</v>
      </c>
      <c r="AU1160" s="152" t="s">
        <v>85</v>
      </c>
      <c r="AV1160" s="12" t="s">
        <v>83</v>
      </c>
      <c r="AW1160" s="12" t="s">
        <v>32</v>
      </c>
      <c r="AX1160" s="12" t="s">
        <v>75</v>
      </c>
      <c r="AY1160" s="152" t="s">
        <v>164</v>
      </c>
    </row>
    <row r="1161" spans="2:51" s="13" customFormat="1">
      <c r="B1161" s="157"/>
      <c r="D1161" s="145" t="s">
        <v>183</v>
      </c>
      <c r="E1161" s="158" t="s">
        <v>1</v>
      </c>
      <c r="F1161" s="159" t="s">
        <v>228</v>
      </c>
      <c r="H1161" s="160">
        <v>5.4</v>
      </c>
      <c r="I1161" s="161"/>
      <c r="L1161" s="157"/>
      <c r="M1161" s="162"/>
      <c r="T1161" s="163"/>
      <c r="AT1161" s="158" t="s">
        <v>183</v>
      </c>
      <c r="AU1161" s="158" t="s">
        <v>85</v>
      </c>
      <c r="AV1161" s="13" t="s">
        <v>85</v>
      </c>
      <c r="AW1161" s="13" t="s">
        <v>32</v>
      </c>
      <c r="AX1161" s="13" t="s">
        <v>75</v>
      </c>
      <c r="AY1161" s="158" t="s">
        <v>164</v>
      </c>
    </row>
    <row r="1162" spans="2:51" s="12" customFormat="1">
      <c r="B1162" s="151"/>
      <c r="D1162" s="145" t="s">
        <v>183</v>
      </c>
      <c r="E1162" s="152" t="s">
        <v>1</v>
      </c>
      <c r="F1162" s="153" t="s">
        <v>220</v>
      </c>
      <c r="H1162" s="152" t="s">
        <v>1</v>
      </c>
      <c r="I1162" s="154"/>
      <c r="L1162" s="151"/>
      <c r="M1162" s="155"/>
      <c r="T1162" s="156"/>
      <c r="AT1162" s="152" t="s">
        <v>183</v>
      </c>
      <c r="AU1162" s="152" t="s">
        <v>85</v>
      </c>
      <c r="AV1162" s="12" t="s">
        <v>83</v>
      </c>
      <c r="AW1162" s="12" t="s">
        <v>32</v>
      </c>
      <c r="AX1162" s="12" t="s">
        <v>75</v>
      </c>
      <c r="AY1162" s="152" t="s">
        <v>164</v>
      </c>
    </row>
    <row r="1163" spans="2:51" s="13" customFormat="1">
      <c r="B1163" s="157"/>
      <c r="D1163" s="145" t="s">
        <v>183</v>
      </c>
      <c r="E1163" s="158" t="s">
        <v>1</v>
      </c>
      <c r="F1163" s="159" t="s">
        <v>221</v>
      </c>
      <c r="H1163" s="160">
        <v>18</v>
      </c>
      <c r="I1163" s="161"/>
      <c r="L1163" s="157"/>
      <c r="M1163" s="162"/>
      <c r="T1163" s="163"/>
      <c r="AT1163" s="158" t="s">
        <v>183</v>
      </c>
      <c r="AU1163" s="158" t="s">
        <v>85</v>
      </c>
      <c r="AV1163" s="13" t="s">
        <v>85</v>
      </c>
      <c r="AW1163" s="13" t="s">
        <v>32</v>
      </c>
      <c r="AX1163" s="13" t="s">
        <v>75</v>
      </c>
      <c r="AY1163" s="158" t="s">
        <v>164</v>
      </c>
    </row>
    <row r="1164" spans="2:51" s="12" customFormat="1">
      <c r="B1164" s="151"/>
      <c r="D1164" s="145" t="s">
        <v>183</v>
      </c>
      <c r="E1164" s="152" t="s">
        <v>1</v>
      </c>
      <c r="F1164" s="153" t="s">
        <v>235</v>
      </c>
      <c r="H1164" s="152" t="s">
        <v>1</v>
      </c>
      <c r="I1164" s="154"/>
      <c r="L1164" s="151"/>
      <c r="M1164" s="155"/>
      <c r="T1164" s="156"/>
      <c r="AT1164" s="152" t="s">
        <v>183</v>
      </c>
      <c r="AU1164" s="152" t="s">
        <v>85</v>
      </c>
      <c r="AV1164" s="12" t="s">
        <v>83</v>
      </c>
      <c r="AW1164" s="12" t="s">
        <v>32</v>
      </c>
      <c r="AX1164" s="12" t="s">
        <v>75</v>
      </c>
      <c r="AY1164" s="152" t="s">
        <v>164</v>
      </c>
    </row>
    <row r="1165" spans="2:51" s="13" customFormat="1">
      <c r="B1165" s="157"/>
      <c r="D1165" s="145" t="s">
        <v>183</v>
      </c>
      <c r="E1165" s="158" t="s">
        <v>1</v>
      </c>
      <c r="F1165" s="159" t="s">
        <v>230</v>
      </c>
      <c r="H1165" s="160">
        <v>1.4</v>
      </c>
      <c r="I1165" s="161"/>
      <c r="L1165" s="157"/>
      <c r="M1165" s="162"/>
      <c r="T1165" s="163"/>
      <c r="AT1165" s="158" t="s">
        <v>183</v>
      </c>
      <c r="AU1165" s="158" t="s">
        <v>85</v>
      </c>
      <c r="AV1165" s="13" t="s">
        <v>85</v>
      </c>
      <c r="AW1165" s="13" t="s">
        <v>32</v>
      </c>
      <c r="AX1165" s="13" t="s">
        <v>75</v>
      </c>
      <c r="AY1165" s="158" t="s">
        <v>164</v>
      </c>
    </row>
    <row r="1166" spans="2:51" s="12" customFormat="1">
      <c r="B1166" s="151"/>
      <c r="D1166" s="145" t="s">
        <v>183</v>
      </c>
      <c r="E1166" s="152" t="s">
        <v>1</v>
      </c>
      <c r="F1166" s="153" t="s">
        <v>236</v>
      </c>
      <c r="H1166" s="152" t="s">
        <v>1</v>
      </c>
      <c r="I1166" s="154"/>
      <c r="L1166" s="151"/>
      <c r="M1166" s="155"/>
      <c r="T1166" s="156"/>
      <c r="AT1166" s="152" t="s">
        <v>183</v>
      </c>
      <c r="AU1166" s="152" t="s">
        <v>85</v>
      </c>
      <c r="AV1166" s="12" t="s">
        <v>83</v>
      </c>
      <c r="AW1166" s="12" t="s">
        <v>32</v>
      </c>
      <c r="AX1166" s="12" t="s">
        <v>75</v>
      </c>
      <c r="AY1166" s="152" t="s">
        <v>164</v>
      </c>
    </row>
    <row r="1167" spans="2:51" s="13" customFormat="1">
      <c r="B1167" s="157"/>
      <c r="D1167" s="145" t="s">
        <v>183</v>
      </c>
      <c r="E1167" s="158" t="s">
        <v>1</v>
      </c>
      <c r="F1167" s="159" t="s">
        <v>217</v>
      </c>
      <c r="H1167" s="160">
        <v>2.5</v>
      </c>
      <c r="I1167" s="161"/>
      <c r="L1167" s="157"/>
      <c r="M1167" s="162"/>
      <c r="T1167" s="163"/>
      <c r="AT1167" s="158" t="s">
        <v>183</v>
      </c>
      <c r="AU1167" s="158" t="s">
        <v>85</v>
      </c>
      <c r="AV1167" s="13" t="s">
        <v>85</v>
      </c>
      <c r="AW1167" s="13" t="s">
        <v>32</v>
      </c>
      <c r="AX1167" s="13" t="s">
        <v>75</v>
      </c>
      <c r="AY1167" s="158" t="s">
        <v>164</v>
      </c>
    </row>
    <row r="1168" spans="2:51" s="14" customFormat="1">
      <c r="B1168" s="164"/>
      <c r="D1168" s="145" t="s">
        <v>183</v>
      </c>
      <c r="E1168" s="165" t="s">
        <v>1</v>
      </c>
      <c r="F1168" s="166" t="s">
        <v>187</v>
      </c>
      <c r="H1168" s="167">
        <v>80.2</v>
      </c>
      <c r="I1168" s="168"/>
      <c r="L1168" s="164"/>
      <c r="M1168" s="169"/>
      <c r="T1168" s="170"/>
      <c r="AT1168" s="165" t="s">
        <v>183</v>
      </c>
      <c r="AU1168" s="165" t="s">
        <v>85</v>
      </c>
      <c r="AV1168" s="14" t="s">
        <v>171</v>
      </c>
      <c r="AW1168" s="14" t="s">
        <v>32</v>
      </c>
      <c r="AX1168" s="14" t="s">
        <v>83</v>
      </c>
      <c r="AY1168" s="165" t="s">
        <v>164</v>
      </c>
    </row>
    <row r="1169" spans="2:65" s="11" customFormat="1" ht="25.9" customHeight="1">
      <c r="B1169" s="120"/>
      <c r="D1169" s="121" t="s">
        <v>74</v>
      </c>
      <c r="E1169" s="122" t="s">
        <v>857</v>
      </c>
      <c r="F1169" s="122" t="s">
        <v>858</v>
      </c>
      <c r="I1169" s="123"/>
      <c r="J1169" s="124">
        <f>BK1169</f>
        <v>0</v>
      </c>
      <c r="L1169" s="120"/>
      <c r="M1169" s="125"/>
      <c r="P1169" s="126">
        <f>P1170</f>
        <v>0</v>
      </c>
      <c r="R1169" s="126">
        <f>R1170</f>
        <v>0</v>
      </c>
      <c r="T1169" s="127">
        <f>T1170</f>
        <v>0.30000000000000004</v>
      </c>
      <c r="AR1169" s="121" t="s">
        <v>91</v>
      </c>
      <c r="AT1169" s="128" t="s">
        <v>74</v>
      </c>
      <c r="AU1169" s="128" t="s">
        <v>75</v>
      </c>
      <c r="AY1169" s="121" t="s">
        <v>164</v>
      </c>
      <c r="BK1169" s="129">
        <f>BK1170</f>
        <v>0</v>
      </c>
    </row>
    <row r="1170" spans="2:65" s="11" customFormat="1" ht="22.9" customHeight="1">
      <c r="B1170" s="120"/>
      <c r="D1170" s="121" t="s">
        <v>74</v>
      </c>
      <c r="E1170" s="130" t="s">
        <v>859</v>
      </c>
      <c r="F1170" s="130" t="s">
        <v>860</v>
      </c>
      <c r="I1170" s="123"/>
      <c r="J1170" s="131">
        <f>BK1170</f>
        <v>0</v>
      </c>
      <c r="L1170" s="120"/>
      <c r="M1170" s="125"/>
      <c r="P1170" s="126">
        <f>SUM(P1171:P1174)</f>
        <v>0</v>
      </c>
      <c r="R1170" s="126">
        <f>SUM(R1171:R1174)</f>
        <v>0</v>
      </c>
      <c r="T1170" s="127">
        <f>SUM(T1171:T1174)</f>
        <v>0.30000000000000004</v>
      </c>
      <c r="AR1170" s="121" t="s">
        <v>91</v>
      </c>
      <c r="AT1170" s="128" t="s">
        <v>74</v>
      </c>
      <c r="AU1170" s="128" t="s">
        <v>83</v>
      </c>
      <c r="AY1170" s="121" t="s">
        <v>164</v>
      </c>
      <c r="BK1170" s="129">
        <f>SUM(BK1171:BK1174)</f>
        <v>0</v>
      </c>
    </row>
    <row r="1171" spans="2:65" s="1" customFormat="1" ht="16.5" customHeight="1">
      <c r="B1171" s="31"/>
      <c r="C1171" s="132" t="s">
        <v>861</v>
      </c>
      <c r="D1171" s="132" t="s">
        <v>166</v>
      </c>
      <c r="E1171" s="133" t="s">
        <v>862</v>
      </c>
      <c r="F1171" s="134" t="s">
        <v>863</v>
      </c>
      <c r="G1171" s="135" t="s">
        <v>169</v>
      </c>
      <c r="H1171" s="136">
        <v>1</v>
      </c>
      <c r="I1171" s="137"/>
      <c r="J1171" s="138">
        <f>ROUND(I1171*H1171,2)</f>
        <v>0</v>
      </c>
      <c r="K1171" s="134" t="s">
        <v>1</v>
      </c>
      <c r="L1171" s="31"/>
      <c r="M1171" s="139" t="s">
        <v>1</v>
      </c>
      <c r="N1171" s="140" t="s">
        <v>40</v>
      </c>
      <c r="P1171" s="141">
        <f>O1171*H1171</f>
        <v>0</v>
      </c>
      <c r="Q1171" s="141">
        <v>0</v>
      </c>
      <c r="R1171" s="141">
        <f>Q1171*H1171</f>
        <v>0</v>
      </c>
      <c r="S1171" s="141">
        <v>0.1</v>
      </c>
      <c r="T1171" s="142">
        <f>S1171*H1171</f>
        <v>0.1</v>
      </c>
      <c r="AR1171" s="143" t="s">
        <v>710</v>
      </c>
      <c r="AT1171" s="143" t="s">
        <v>166</v>
      </c>
      <c r="AU1171" s="143" t="s">
        <v>85</v>
      </c>
      <c r="AY1171" s="16" t="s">
        <v>164</v>
      </c>
      <c r="BE1171" s="144">
        <f>IF(N1171="základní",J1171,0)</f>
        <v>0</v>
      </c>
      <c r="BF1171" s="144">
        <f>IF(N1171="snížená",J1171,0)</f>
        <v>0</v>
      </c>
      <c r="BG1171" s="144">
        <f>IF(N1171="zákl. přenesená",J1171,0)</f>
        <v>0</v>
      </c>
      <c r="BH1171" s="144">
        <f>IF(N1171="sníž. přenesená",J1171,0)</f>
        <v>0</v>
      </c>
      <c r="BI1171" s="144">
        <f>IF(N1171="nulová",J1171,0)</f>
        <v>0</v>
      </c>
      <c r="BJ1171" s="16" t="s">
        <v>83</v>
      </c>
      <c r="BK1171" s="144">
        <f>ROUND(I1171*H1171,2)</f>
        <v>0</v>
      </c>
      <c r="BL1171" s="16" t="s">
        <v>710</v>
      </c>
      <c r="BM1171" s="143" t="s">
        <v>864</v>
      </c>
    </row>
    <row r="1172" spans="2:65" s="1" customFormat="1">
      <c r="B1172" s="31"/>
      <c r="D1172" s="145" t="s">
        <v>173</v>
      </c>
      <c r="F1172" s="146" t="s">
        <v>863</v>
      </c>
      <c r="I1172" s="147"/>
      <c r="L1172" s="31"/>
      <c r="M1172" s="148"/>
      <c r="T1172" s="55"/>
      <c r="AT1172" s="16" t="s">
        <v>173</v>
      </c>
      <c r="AU1172" s="16" t="s">
        <v>85</v>
      </c>
    </row>
    <row r="1173" spans="2:65" s="1" customFormat="1" ht="24.2" customHeight="1">
      <c r="B1173" s="31"/>
      <c r="C1173" s="132" t="s">
        <v>865</v>
      </c>
      <c r="D1173" s="132" t="s">
        <v>166</v>
      </c>
      <c r="E1173" s="133" t="s">
        <v>866</v>
      </c>
      <c r="F1173" s="134" t="s">
        <v>867</v>
      </c>
      <c r="G1173" s="135" t="s">
        <v>169</v>
      </c>
      <c r="H1173" s="136">
        <v>2</v>
      </c>
      <c r="I1173" s="137"/>
      <c r="J1173" s="138">
        <f>ROUND(I1173*H1173,2)</f>
        <v>0</v>
      </c>
      <c r="K1173" s="134" t="s">
        <v>1</v>
      </c>
      <c r="L1173" s="31"/>
      <c r="M1173" s="139" t="s">
        <v>1</v>
      </c>
      <c r="N1173" s="140" t="s">
        <v>40</v>
      </c>
      <c r="P1173" s="141">
        <f>O1173*H1173</f>
        <v>0</v>
      </c>
      <c r="Q1173" s="141">
        <v>0</v>
      </c>
      <c r="R1173" s="141">
        <f>Q1173*H1173</f>
        <v>0</v>
      </c>
      <c r="S1173" s="141">
        <v>0.1</v>
      </c>
      <c r="T1173" s="142">
        <f>S1173*H1173</f>
        <v>0.2</v>
      </c>
      <c r="AR1173" s="143" t="s">
        <v>710</v>
      </c>
      <c r="AT1173" s="143" t="s">
        <v>166</v>
      </c>
      <c r="AU1173" s="143" t="s">
        <v>85</v>
      </c>
      <c r="AY1173" s="16" t="s">
        <v>164</v>
      </c>
      <c r="BE1173" s="144">
        <f>IF(N1173="základní",J1173,0)</f>
        <v>0</v>
      </c>
      <c r="BF1173" s="144">
        <f>IF(N1173="snížená",J1173,0)</f>
        <v>0</v>
      </c>
      <c r="BG1173" s="144">
        <f>IF(N1173="zákl. přenesená",J1173,0)</f>
        <v>0</v>
      </c>
      <c r="BH1173" s="144">
        <f>IF(N1173="sníž. přenesená",J1173,0)</f>
        <v>0</v>
      </c>
      <c r="BI1173" s="144">
        <f>IF(N1173="nulová",J1173,0)</f>
        <v>0</v>
      </c>
      <c r="BJ1173" s="16" t="s">
        <v>83</v>
      </c>
      <c r="BK1173" s="144">
        <f>ROUND(I1173*H1173,2)</f>
        <v>0</v>
      </c>
      <c r="BL1173" s="16" t="s">
        <v>710</v>
      </c>
      <c r="BM1173" s="143" t="s">
        <v>868</v>
      </c>
    </row>
    <row r="1174" spans="2:65" s="1" customFormat="1" ht="19.5">
      <c r="B1174" s="31"/>
      <c r="D1174" s="145" t="s">
        <v>173</v>
      </c>
      <c r="F1174" s="146" t="s">
        <v>867</v>
      </c>
      <c r="I1174" s="147"/>
      <c r="L1174" s="31"/>
      <c r="M1174" s="177"/>
      <c r="N1174" s="178"/>
      <c r="O1174" s="178"/>
      <c r="P1174" s="178"/>
      <c r="Q1174" s="178"/>
      <c r="R1174" s="178"/>
      <c r="S1174" s="178"/>
      <c r="T1174" s="179"/>
      <c r="AT1174" s="16" t="s">
        <v>173</v>
      </c>
      <c r="AU1174" s="16" t="s">
        <v>85</v>
      </c>
    </row>
    <row r="1175" spans="2:65" s="1" customFormat="1" ht="6.95" customHeight="1">
      <c r="B1175" s="43"/>
      <c r="C1175" s="44"/>
      <c r="D1175" s="44"/>
      <c r="E1175" s="44"/>
      <c r="F1175" s="44"/>
      <c r="G1175" s="44"/>
      <c r="H1175" s="44"/>
      <c r="I1175" s="44"/>
      <c r="J1175" s="44"/>
      <c r="K1175" s="44"/>
      <c r="L1175" s="31"/>
    </row>
  </sheetData>
  <sheetProtection algorithmName="SHA-512" hashValue="9MRoWumyLPdYCyvi03Y+uDwxARLnCooDvTKEWACit7GNmS46TK+RmZkLb0t49IUbt4hMGJUawchEAdRBItWKZQ==" saltValue="69vV+at9eX/Vceo41IpwwUUGihSerQJUyItrJzmxWFWqxqjYK/sHaG9bSt/Kb5cPJxP6vRuM/ay74uDH185cPQ==" spinCount="100000" sheet="1" objects="1" scenarios="1" formatColumns="0" formatRows="0" autoFilter="0"/>
  <autoFilter ref="C139:K1174" xr:uid="{00000000-0009-0000-0000-000001000000}"/>
  <mergeCells count="9">
    <mergeCell ref="E87:H87"/>
    <mergeCell ref="E130:H130"/>
    <mergeCell ref="E132:H132"/>
    <mergeCell ref="L2:V2"/>
    <mergeCell ref="E7:H7"/>
    <mergeCell ref="E9:H9"/>
    <mergeCell ref="E18:H18"/>
    <mergeCell ref="E27:H27"/>
    <mergeCell ref="E85:H85"/>
  </mergeCells>
  <hyperlinks>
    <hyperlink ref="F145" r:id="rId1" xr:uid="{00000000-0004-0000-0100-000000000000}"/>
    <hyperlink ref="F148" r:id="rId2" xr:uid="{00000000-0004-0000-0100-000001000000}"/>
    <hyperlink ref="F155" r:id="rId3" xr:uid="{00000000-0004-0000-0100-000002000000}"/>
    <hyperlink ref="F230" r:id="rId4" xr:uid="{00000000-0004-0000-0100-000003000000}"/>
    <hyperlink ref="F241" r:id="rId5" xr:uid="{00000000-0004-0000-0100-000004000000}"/>
    <hyperlink ref="F248" r:id="rId6" xr:uid="{00000000-0004-0000-0100-000005000000}"/>
    <hyperlink ref="F337" r:id="rId7" xr:uid="{00000000-0004-0000-0100-000006000000}"/>
    <hyperlink ref="F342" r:id="rId8" xr:uid="{00000000-0004-0000-0100-000007000000}"/>
    <hyperlink ref="F431" r:id="rId9" xr:uid="{00000000-0004-0000-0100-000008000000}"/>
    <hyperlink ref="F445" r:id="rId10" xr:uid="{00000000-0004-0000-0100-000009000000}"/>
    <hyperlink ref="F450" r:id="rId11" xr:uid="{00000000-0004-0000-0100-00000A000000}"/>
    <hyperlink ref="F453" r:id="rId12" xr:uid="{00000000-0004-0000-0100-00000B000000}"/>
    <hyperlink ref="F456" r:id="rId13" xr:uid="{00000000-0004-0000-0100-00000C000000}"/>
    <hyperlink ref="F460" r:id="rId14" xr:uid="{00000000-0004-0000-0100-00000D000000}"/>
    <hyperlink ref="F467" r:id="rId15" xr:uid="{00000000-0004-0000-0100-00000E000000}"/>
    <hyperlink ref="F489" r:id="rId16" xr:uid="{00000000-0004-0000-0100-00000F000000}"/>
    <hyperlink ref="F500" r:id="rId17" xr:uid="{00000000-0004-0000-0100-000010000000}"/>
    <hyperlink ref="F504" r:id="rId18" xr:uid="{00000000-0004-0000-0100-000011000000}"/>
    <hyperlink ref="F509" r:id="rId19" xr:uid="{00000000-0004-0000-0100-000012000000}"/>
    <hyperlink ref="F514" r:id="rId20" xr:uid="{00000000-0004-0000-0100-000013000000}"/>
    <hyperlink ref="F519" r:id="rId21" xr:uid="{00000000-0004-0000-0100-000014000000}"/>
    <hyperlink ref="F580" r:id="rId22" xr:uid="{00000000-0004-0000-0100-000015000000}"/>
    <hyperlink ref="F583" r:id="rId23" xr:uid="{00000000-0004-0000-0100-000016000000}"/>
    <hyperlink ref="F599" r:id="rId24" xr:uid="{00000000-0004-0000-0100-000017000000}"/>
    <hyperlink ref="F612" r:id="rId25" xr:uid="{00000000-0004-0000-0100-000018000000}"/>
    <hyperlink ref="F617" r:id="rId26" xr:uid="{00000000-0004-0000-0100-000019000000}"/>
    <hyperlink ref="F623" r:id="rId27" xr:uid="{00000000-0004-0000-0100-00001A000000}"/>
    <hyperlink ref="F639" r:id="rId28" xr:uid="{00000000-0004-0000-0100-00001B000000}"/>
    <hyperlink ref="F643" r:id="rId29" xr:uid="{00000000-0004-0000-0100-00001C000000}"/>
    <hyperlink ref="F646" r:id="rId30" xr:uid="{00000000-0004-0000-0100-00001D000000}"/>
    <hyperlink ref="F650" r:id="rId31" xr:uid="{00000000-0004-0000-0100-00001E000000}"/>
    <hyperlink ref="F653" r:id="rId32" xr:uid="{00000000-0004-0000-0100-00001F000000}"/>
    <hyperlink ref="F656" r:id="rId33" xr:uid="{00000000-0004-0000-0100-000020000000}"/>
    <hyperlink ref="F659" r:id="rId34" xr:uid="{00000000-0004-0000-0100-000021000000}"/>
    <hyperlink ref="F662" r:id="rId35" xr:uid="{00000000-0004-0000-0100-000022000000}"/>
    <hyperlink ref="F665" r:id="rId36" xr:uid="{00000000-0004-0000-0100-000023000000}"/>
    <hyperlink ref="F668" r:id="rId37" xr:uid="{00000000-0004-0000-0100-000024000000}"/>
    <hyperlink ref="F671" r:id="rId38" xr:uid="{00000000-0004-0000-0100-000025000000}"/>
    <hyperlink ref="F674" r:id="rId39" xr:uid="{00000000-0004-0000-0100-000026000000}"/>
    <hyperlink ref="F677" r:id="rId40" xr:uid="{00000000-0004-0000-0100-000027000000}"/>
    <hyperlink ref="F680" r:id="rId41" xr:uid="{00000000-0004-0000-0100-000028000000}"/>
    <hyperlink ref="F684" r:id="rId42" xr:uid="{00000000-0004-0000-0100-000029000000}"/>
    <hyperlink ref="F689" r:id="rId43" xr:uid="{00000000-0004-0000-0100-00002A000000}"/>
    <hyperlink ref="F748" r:id="rId44" xr:uid="{00000000-0004-0000-0100-00002B000000}"/>
    <hyperlink ref="F810" r:id="rId45" xr:uid="{00000000-0004-0000-0100-00002C000000}"/>
    <hyperlink ref="F815" r:id="rId46" xr:uid="{00000000-0004-0000-0100-00002D000000}"/>
    <hyperlink ref="F825" r:id="rId47" xr:uid="{00000000-0004-0000-0100-00002E000000}"/>
    <hyperlink ref="F890" r:id="rId48" xr:uid="{00000000-0004-0000-0100-00002F000000}"/>
    <hyperlink ref="F897" r:id="rId49" xr:uid="{00000000-0004-0000-0100-000030000000}"/>
    <hyperlink ref="F903" r:id="rId50" xr:uid="{00000000-0004-0000-0100-000031000000}"/>
    <hyperlink ref="F909" r:id="rId51" xr:uid="{00000000-0004-0000-0100-000032000000}"/>
    <hyperlink ref="F935" r:id="rId52" xr:uid="{00000000-0004-0000-0100-000033000000}"/>
    <hyperlink ref="F938" r:id="rId53" xr:uid="{00000000-0004-0000-0100-000034000000}"/>
    <hyperlink ref="F941" r:id="rId54" xr:uid="{00000000-0004-0000-0100-000035000000}"/>
    <hyperlink ref="F944" r:id="rId55" xr:uid="{00000000-0004-0000-0100-000036000000}"/>
    <hyperlink ref="F947" r:id="rId56" xr:uid="{00000000-0004-0000-0100-000037000000}"/>
    <hyperlink ref="F950" r:id="rId57" xr:uid="{00000000-0004-0000-0100-000038000000}"/>
    <hyperlink ref="F953" r:id="rId58" xr:uid="{00000000-0004-0000-0100-000039000000}"/>
    <hyperlink ref="F960" r:id="rId59" xr:uid="{00000000-0004-0000-0100-00003A000000}"/>
    <hyperlink ref="F965" r:id="rId60" xr:uid="{00000000-0004-0000-0100-00003B000000}"/>
    <hyperlink ref="F999" r:id="rId61" xr:uid="{00000000-0004-0000-0100-00003C000000}"/>
    <hyperlink ref="F1024" r:id="rId62" xr:uid="{00000000-0004-0000-0100-00003D000000}"/>
    <hyperlink ref="F1029" r:id="rId63" xr:uid="{00000000-0004-0000-0100-00003E000000}"/>
    <hyperlink ref="F1037" r:id="rId64" xr:uid="{00000000-0004-0000-0100-00003F000000}"/>
    <hyperlink ref="F1041" r:id="rId65" xr:uid="{00000000-0004-0000-0100-000040000000}"/>
    <hyperlink ref="F1044" r:id="rId66" xr:uid="{00000000-0004-0000-0100-000041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67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153"/>
  <sheetViews>
    <sheetView showGridLines="0" tabSelected="1" workbookViewId="0">
      <selection activeCell="F151" sqref="F151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88"/>
      <c r="M2" s="188"/>
      <c r="N2" s="188"/>
      <c r="O2" s="188"/>
      <c r="P2" s="188"/>
      <c r="Q2" s="188"/>
      <c r="R2" s="188"/>
      <c r="S2" s="188"/>
      <c r="T2" s="188"/>
      <c r="U2" s="188"/>
      <c r="V2" s="188"/>
      <c r="AT2" s="16" t="s">
        <v>88</v>
      </c>
    </row>
    <row r="3" spans="2:46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85</v>
      </c>
    </row>
    <row r="4" spans="2:46" ht="24.95" customHeight="1">
      <c r="B4" s="19"/>
      <c r="D4" s="20" t="s">
        <v>94</v>
      </c>
      <c r="L4" s="19"/>
      <c r="M4" s="88" t="s">
        <v>10</v>
      </c>
      <c r="AT4" s="16" t="s">
        <v>4</v>
      </c>
    </row>
    <row r="5" spans="2:46" ht="6.95" customHeight="1">
      <c r="B5" s="19"/>
      <c r="L5" s="19"/>
    </row>
    <row r="6" spans="2:46" ht="12" customHeight="1">
      <c r="B6" s="19"/>
      <c r="D6" s="26" t="s">
        <v>16</v>
      </c>
      <c r="L6" s="19"/>
    </row>
    <row r="7" spans="2:46" ht="16.5" customHeight="1">
      <c r="B7" s="19"/>
      <c r="E7" s="227" t="str">
        <f>'Rekapitulace stavby'!K6</f>
        <v>ZŠ Dědina DBP 20.02.2025</v>
      </c>
      <c r="F7" s="228"/>
      <c r="G7" s="228"/>
      <c r="H7" s="228"/>
      <c r="L7" s="19"/>
    </row>
    <row r="8" spans="2:46" s="1" customFormat="1" ht="12" customHeight="1">
      <c r="B8" s="31"/>
      <c r="D8" s="26" t="s">
        <v>103</v>
      </c>
      <c r="L8" s="31"/>
    </row>
    <row r="9" spans="2:46" s="1" customFormat="1" ht="16.5" customHeight="1">
      <c r="B9" s="31"/>
      <c r="E9" s="199" t="s">
        <v>869</v>
      </c>
      <c r="F9" s="226"/>
      <c r="G9" s="226"/>
      <c r="H9" s="226"/>
      <c r="L9" s="31"/>
    </row>
    <row r="10" spans="2:46" s="1" customFormat="1">
      <c r="B10" s="31"/>
      <c r="L10" s="31"/>
    </row>
    <row r="11" spans="2:46" s="1" customFormat="1" ht="12" customHeight="1">
      <c r="B11" s="31"/>
      <c r="D11" s="26" t="s">
        <v>18</v>
      </c>
      <c r="F11" s="24" t="s">
        <v>1</v>
      </c>
      <c r="I11" s="26" t="s">
        <v>19</v>
      </c>
      <c r="J11" s="24" t="s">
        <v>1</v>
      </c>
      <c r="L11" s="31"/>
    </row>
    <row r="12" spans="2:46" s="1" customFormat="1" ht="12" customHeight="1">
      <c r="B12" s="31"/>
      <c r="D12" s="26" t="s">
        <v>20</v>
      </c>
      <c r="F12" s="24" t="s">
        <v>21</v>
      </c>
      <c r="I12" s="26" t="s">
        <v>22</v>
      </c>
      <c r="J12" s="51" t="str">
        <f>'Rekapitulace stavby'!AN8</f>
        <v>19. 2. 2025</v>
      </c>
      <c r="L12" s="31"/>
    </row>
    <row r="13" spans="2:46" s="1" customFormat="1" ht="10.9" customHeight="1">
      <c r="B13" s="31"/>
      <c r="L13" s="31"/>
    </row>
    <row r="14" spans="2:46" s="1" customFormat="1" ht="12" customHeight="1">
      <c r="B14" s="31"/>
      <c r="D14" s="26" t="s">
        <v>24</v>
      </c>
      <c r="I14" s="26" t="s">
        <v>25</v>
      </c>
      <c r="J14" s="24" t="str">
        <f>IF('Rekapitulace stavby'!AN10="","",'Rekapitulace stavby'!AN10)</f>
        <v/>
      </c>
      <c r="L14" s="31"/>
    </row>
    <row r="15" spans="2:46" s="1" customFormat="1" ht="18" customHeight="1">
      <c r="B15" s="31"/>
      <c r="E15" s="24" t="str">
        <f>IF('Rekapitulace stavby'!E11="","",'Rekapitulace stavby'!E11)</f>
        <v xml:space="preserve"> </v>
      </c>
      <c r="I15" s="26" t="s">
        <v>27</v>
      </c>
      <c r="J15" s="24" t="str">
        <f>IF('Rekapitulace stavby'!AN11="","",'Rekapitulace stavby'!AN11)</f>
        <v/>
      </c>
      <c r="L15" s="31"/>
    </row>
    <row r="16" spans="2:46" s="1" customFormat="1" ht="6.95" customHeight="1">
      <c r="B16" s="31"/>
      <c r="L16" s="31"/>
    </row>
    <row r="17" spans="2:12" s="1" customFormat="1" ht="12" customHeight="1">
      <c r="B17" s="31"/>
      <c r="D17" s="26" t="s">
        <v>28</v>
      </c>
      <c r="I17" s="26" t="s">
        <v>25</v>
      </c>
      <c r="J17" s="27" t="str">
        <f>'Rekapitulace stavby'!AN13</f>
        <v>Vyplň údaj</v>
      </c>
      <c r="L17" s="31"/>
    </row>
    <row r="18" spans="2:12" s="1" customFormat="1" ht="18" customHeight="1">
      <c r="B18" s="31"/>
      <c r="E18" s="229" t="str">
        <f>'Rekapitulace stavby'!E14</f>
        <v>Vyplň údaj</v>
      </c>
      <c r="F18" s="218"/>
      <c r="G18" s="218"/>
      <c r="H18" s="218"/>
      <c r="I18" s="26" t="s">
        <v>27</v>
      </c>
      <c r="J18" s="27" t="str">
        <f>'Rekapitulace stavby'!AN14</f>
        <v>Vyplň údaj</v>
      </c>
      <c r="L18" s="31"/>
    </row>
    <row r="19" spans="2:12" s="1" customFormat="1" ht="6.95" customHeight="1">
      <c r="B19" s="31"/>
      <c r="L19" s="31"/>
    </row>
    <row r="20" spans="2:12" s="1" customFormat="1" ht="12" customHeight="1">
      <c r="B20" s="31"/>
      <c r="D20" s="26" t="s">
        <v>30</v>
      </c>
      <c r="I20" s="26" t="s">
        <v>25</v>
      </c>
      <c r="J20" s="24" t="s">
        <v>1</v>
      </c>
      <c r="L20" s="31"/>
    </row>
    <row r="21" spans="2:12" s="1" customFormat="1" ht="18" customHeight="1">
      <c r="B21" s="31"/>
      <c r="E21" s="24" t="s">
        <v>31</v>
      </c>
      <c r="I21" s="26" t="s">
        <v>27</v>
      </c>
      <c r="J21" s="24" t="s">
        <v>1</v>
      </c>
      <c r="L21" s="31"/>
    </row>
    <row r="22" spans="2:12" s="1" customFormat="1" ht="6.95" customHeight="1">
      <c r="B22" s="31"/>
      <c r="L22" s="31"/>
    </row>
    <row r="23" spans="2:12" s="1" customFormat="1" ht="12" customHeight="1">
      <c r="B23" s="31"/>
      <c r="D23" s="26" t="s">
        <v>33</v>
      </c>
      <c r="I23" s="26" t="s">
        <v>25</v>
      </c>
      <c r="J23" s="24" t="str">
        <f>IF('Rekapitulace stavby'!AN19="","",'Rekapitulace stavby'!AN19)</f>
        <v/>
      </c>
      <c r="L23" s="31"/>
    </row>
    <row r="24" spans="2:12" s="1" customFormat="1" ht="18" customHeight="1">
      <c r="B24" s="31"/>
      <c r="E24" s="24" t="str">
        <f>IF('Rekapitulace stavby'!E20="","",'Rekapitulace stavby'!E20)</f>
        <v xml:space="preserve"> </v>
      </c>
      <c r="I24" s="26" t="s">
        <v>27</v>
      </c>
      <c r="J24" s="24" t="str">
        <f>IF('Rekapitulace stavby'!AN20="","",'Rekapitulace stavby'!AN20)</f>
        <v/>
      </c>
      <c r="L24" s="31"/>
    </row>
    <row r="25" spans="2:12" s="1" customFormat="1" ht="6.95" customHeight="1">
      <c r="B25" s="31"/>
      <c r="L25" s="31"/>
    </row>
    <row r="26" spans="2:12" s="1" customFormat="1" ht="12" customHeight="1">
      <c r="B26" s="31"/>
      <c r="D26" s="26" t="s">
        <v>34</v>
      </c>
      <c r="L26" s="31"/>
    </row>
    <row r="27" spans="2:12" s="7" customFormat="1" ht="16.5" customHeight="1">
      <c r="B27" s="89"/>
      <c r="E27" s="222" t="s">
        <v>1</v>
      </c>
      <c r="F27" s="222"/>
      <c r="G27" s="222"/>
      <c r="H27" s="222"/>
      <c r="L27" s="89"/>
    </row>
    <row r="28" spans="2:12" s="1" customFormat="1" ht="6.95" customHeight="1">
      <c r="B28" s="31"/>
      <c r="L28" s="31"/>
    </row>
    <row r="29" spans="2:12" s="1" customFormat="1" ht="6.95" customHeight="1">
      <c r="B29" s="31"/>
      <c r="D29" s="52"/>
      <c r="E29" s="52"/>
      <c r="F29" s="52"/>
      <c r="G29" s="52"/>
      <c r="H29" s="52"/>
      <c r="I29" s="52"/>
      <c r="J29" s="52"/>
      <c r="K29" s="52"/>
      <c r="L29" s="31"/>
    </row>
    <row r="30" spans="2:12" s="1" customFormat="1" ht="25.35" customHeight="1">
      <c r="B30" s="31"/>
      <c r="D30" s="90" t="s">
        <v>35</v>
      </c>
      <c r="J30" s="65">
        <f>ROUND(J120, 2)</f>
        <v>0</v>
      </c>
      <c r="L30" s="31"/>
    </row>
    <row r="31" spans="2:12" s="1" customFormat="1" ht="6.95" customHeight="1">
      <c r="B31" s="31"/>
      <c r="D31" s="52"/>
      <c r="E31" s="52"/>
      <c r="F31" s="52"/>
      <c r="G31" s="52"/>
      <c r="H31" s="52"/>
      <c r="I31" s="52"/>
      <c r="J31" s="52"/>
      <c r="K31" s="52"/>
      <c r="L31" s="31"/>
    </row>
    <row r="32" spans="2:12" s="1" customFormat="1" ht="14.45" customHeight="1">
      <c r="B32" s="31"/>
      <c r="F32" s="34" t="s">
        <v>37</v>
      </c>
      <c r="I32" s="34" t="s">
        <v>36</v>
      </c>
      <c r="J32" s="34" t="s">
        <v>38</v>
      </c>
      <c r="L32" s="31"/>
    </row>
    <row r="33" spans="2:12" s="1" customFormat="1" ht="14.45" customHeight="1">
      <c r="B33" s="31"/>
      <c r="D33" s="54" t="s">
        <v>39</v>
      </c>
      <c r="E33" s="26" t="s">
        <v>40</v>
      </c>
      <c r="F33" s="91">
        <f>ROUND((SUM(BE120:BE152)),  2)</f>
        <v>0</v>
      </c>
      <c r="I33" s="92">
        <v>0.21</v>
      </c>
      <c r="J33" s="91">
        <f>ROUND(((SUM(BE120:BE152))*I33),  2)</f>
        <v>0</v>
      </c>
      <c r="L33" s="31"/>
    </row>
    <row r="34" spans="2:12" s="1" customFormat="1" ht="14.45" customHeight="1">
      <c r="B34" s="31"/>
      <c r="E34" s="26" t="s">
        <v>41</v>
      </c>
      <c r="F34" s="91">
        <f>ROUND((SUM(BF120:BF152)),  2)</f>
        <v>0</v>
      </c>
      <c r="I34" s="92">
        <v>0.12</v>
      </c>
      <c r="J34" s="91">
        <f>ROUND(((SUM(BF120:BF152))*I34),  2)</f>
        <v>0</v>
      </c>
      <c r="L34" s="31"/>
    </row>
    <row r="35" spans="2:12" s="1" customFormat="1" ht="14.45" hidden="1" customHeight="1">
      <c r="B35" s="31"/>
      <c r="E35" s="26" t="s">
        <v>42</v>
      </c>
      <c r="F35" s="91">
        <f>ROUND((SUM(BG120:BG152)),  2)</f>
        <v>0</v>
      </c>
      <c r="I35" s="92">
        <v>0.21</v>
      </c>
      <c r="J35" s="91">
        <f>0</f>
        <v>0</v>
      </c>
      <c r="L35" s="31"/>
    </row>
    <row r="36" spans="2:12" s="1" customFormat="1" ht="14.45" hidden="1" customHeight="1">
      <c r="B36" s="31"/>
      <c r="E36" s="26" t="s">
        <v>43</v>
      </c>
      <c r="F36" s="91">
        <f>ROUND((SUM(BH120:BH152)),  2)</f>
        <v>0</v>
      </c>
      <c r="I36" s="92">
        <v>0.12</v>
      </c>
      <c r="J36" s="91">
        <f>0</f>
        <v>0</v>
      </c>
      <c r="L36" s="31"/>
    </row>
    <row r="37" spans="2:12" s="1" customFormat="1" ht="14.45" hidden="1" customHeight="1">
      <c r="B37" s="31"/>
      <c r="E37" s="26" t="s">
        <v>44</v>
      </c>
      <c r="F37" s="91">
        <f>ROUND((SUM(BI120:BI152)),  2)</f>
        <v>0</v>
      </c>
      <c r="I37" s="92">
        <v>0</v>
      </c>
      <c r="J37" s="91">
        <f>0</f>
        <v>0</v>
      </c>
      <c r="L37" s="31"/>
    </row>
    <row r="38" spans="2:12" s="1" customFormat="1" ht="6.95" customHeight="1">
      <c r="B38" s="31"/>
      <c r="L38" s="31"/>
    </row>
    <row r="39" spans="2:12" s="1" customFormat="1" ht="25.35" customHeight="1">
      <c r="B39" s="31"/>
      <c r="C39" s="93"/>
      <c r="D39" s="94" t="s">
        <v>45</v>
      </c>
      <c r="E39" s="56"/>
      <c r="F39" s="56"/>
      <c r="G39" s="95" t="s">
        <v>46</v>
      </c>
      <c r="H39" s="96" t="s">
        <v>47</v>
      </c>
      <c r="I39" s="56"/>
      <c r="J39" s="97">
        <f>SUM(J30:J37)</f>
        <v>0</v>
      </c>
      <c r="K39" s="98"/>
      <c r="L39" s="31"/>
    </row>
    <row r="40" spans="2:12" s="1" customFormat="1" ht="14.45" customHeight="1">
      <c r="B40" s="31"/>
      <c r="L40" s="31"/>
    </row>
    <row r="41" spans="2:12" ht="14.45" customHeight="1">
      <c r="B41" s="19"/>
      <c r="L41" s="19"/>
    </row>
    <row r="42" spans="2:12" ht="14.45" customHeight="1">
      <c r="B42" s="19"/>
      <c r="L42" s="19"/>
    </row>
    <row r="43" spans="2:12" ht="14.45" customHeight="1">
      <c r="B43" s="19"/>
      <c r="L43" s="19"/>
    </row>
    <row r="44" spans="2:12" ht="14.45" customHeight="1">
      <c r="B44" s="19"/>
      <c r="L44" s="19"/>
    </row>
    <row r="45" spans="2:12" ht="14.45" customHeight="1">
      <c r="B45" s="19"/>
      <c r="L45" s="19"/>
    </row>
    <row r="46" spans="2:12" ht="14.45" customHeight="1">
      <c r="B46" s="19"/>
      <c r="L46" s="19"/>
    </row>
    <row r="47" spans="2:12" ht="14.45" customHeight="1">
      <c r="B47" s="19"/>
      <c r="L47" s="19"/>
    </row>
    <row r="48" spans="2:12" ht="14.45" customHeight="1">
      <c r="B48" s="19"/>
      <c r="L48" s="19"/>
    </row>
    <row r="49" spans="2:12" ht="14.45" customHeight="1">
      <c r="B49" s="19"/>
      <c r="L49" s="19"/>
    </row>
    <row r="50" spans="2:12" s="1" customFormat="1" ht="14.45" customHeight="1">
      <c r="B50" s="31"/>
      <c r="D50" s="40" t="s">
        <v>48</v>
      </c>
      <c r="E50" s="41"/>
      <c r="F50" s="41"/>
      <c r="G50" s="40" t="s">
        <v>49</v>
      </c>
      <c r="H50" s="41"/>
      <c r="I50" s="41"/>
      <c r="J50" s="41"/>
      <c r="K50" s="41"/>
      <c r="L50" s="31"/>
    </row>
    <row r="51" spans="2:12">
      <c r="B51" s="19"/>
      <c r="L51" s="19"/>
    </row>
    <row r="52" spans="2:12">
      <c r="B52" s="19"/>
      <c r="L52" s="19"/>
    </row>
    <row r="53" spans="2:12">
      <c r="B53" s="19"/>
      <c r="L53" s="19"/>
    </row>
    <row r="54" spans="2:12">
      <c r="B54" s="19"/>
      <c r="L54" s="19"/>
    </row>
    <row r="55" spans="2:12">
      <c r="B55" s="19"/>
      <c r="L55" s="19"/>
    </row>
    <row r="56" spans="2:12">
      <c r="B56" s="19"/>
      <c r="L56" s="19"/>
    </row>
    <row r="57" spans="2:12">
      <c r="B57" s="19"/>
      <c r="L57" s="19"/>
    </row>
    <row r="58" spans="2:12">
      <c r="B58" s="19"/>
      <c r="L58" s="19"/>
    </row>
    <row r="59" spans="2:12">
      <c r="B59" s="19"/>
      <c r="L59" s="19"/>
    </row>
    <row r="60" spans="2:12">
      <c r="B60" s="19"/>
      <c r="L60" s="19"/>
    </row>
    <row r="61" spans="2:12" s="1" customFormat="1" ht="12.75">
      <c r="B61" s="31"/>
      <c r="D61" s="42" t="s">
        <v>50</v>
      </c>
      <c r="E61" s="33"/>
      <c r="F61" s="99" t="s">
        <v>51</v>
      </c>
      <c r="G61" s="42" t="s">
        <v>50</v>
      </c>
      <c r="H61" s="33"/>
      <c r="I61" s="33"/>
      <c r="J61" s="100" t="s">
        <v>51</v>
      </c>
      <c r="K61" s="33"/>
      <c r="L61" s="31"/>
    </row>
    <row r="62" spans="2:12">
      <c r="B62" s="19"/>
      <c r="L62" s="19"/>
    </row>
    <row r="63" spans="2:12">
      <c r="B63" s="19"/>
      <c r="L63" s="19"/>
    </row>
    <row r="64" spans="2:12">
      <c r="B64" s="19"/>
      <c r="L64" s="19"/>
    </row>
    <row r="65" spans="2:12" s="1" customFormat="1" ht="12.75">
      <c r="B65" s="31"/>
      <c r="D65" s="40" t="s">
        <v>52</v>
      </c>
      <c r="E65" s="41"/>
      <c r="F65" s="41"/>
      <c r="G65" s="40" t="s">
        <v>53</v>
      </c>
      <c r="H65" s="41"/>
      <c r="I65" s="41"/>
      <c r="J65" s="41"/>
      <c r="K65" s="41"/>
      <c r="L65" s="31"/>
    </row>
    <row r="66" spans="2:12">
      <c r="B66" s="19"/>
      <c r="L66" s="19"/>
    </row>
    <row r="67" spans="2:12">
      <c r="B67" s="19"/>
      <c r="L67" s="19"/>
    </row>
    <row r="68" spans="2:12">
      <c r="B68" s="19"/>
      <c r="L68" s="19"/>
    </row>
    <row r="69" spans="2:12">
      <c r="B69" s="19"/>
      <c r="L69" s="19"/>
    </row>
    <row r="70" spans="2:12">
      <c r="B70" s="19"/>
      <c r="L70" s="19"/>
    </row>
    <row r="71" spans="2:12">
      <c r="B71" s="19"/>
      <c r="L71" s="19"/>
    </row>
    <row r="72" spans="2:12">
      <c r="B72" s="19"/>
      <c r="L72" s="19"/>
    </row>
    <row r="73" spans="2:12">
      <c r="B73" s="19"/>
      <c r="L73" s="19"/>
    </row>
    <row r="74" spans="2:12">
      <c r="B74" s="19"/>
      <c r="L74" s="19"/>
    </row>
    <row r="75" spans="2:12">
      <c r="B75" s="19"/>
      <c r="L75" s="19"/>
    </row>
    <row r="76" spans="2:12" s="1" customFormat="1" ht="12.75">
      <c r="B76" s="31"/>
      <c r="D76" s="42" t="s">
        <v>50</v>
      </c>
      <c r="E76" s="33"/>
      <c r="F76" s="99" t="s">
        <v>51</v>
      </c>
      <c r="G76" s="42" t="s">
        <v>50</v>
      </c>
      <c r="H76" s="33"/>
      <c r="I76" s="33"/>
      <c r="J76" s="100" t="s">
        <v>51</v>
      </c>
      <c r="K76" s="33"/>
      <c r="L76" s="31"/>
    </row>
    <row r="77" spans="2:12" s="1" customFormat="1" ht="14.4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31"/>
    </row>
    <row r="81" spans="2:47" s="1" customFormat="1" ht="6.95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31"/>
    </row>
    <row r="82" spans="2:47" s="1" customFormat="1" ht="24.95" customHeight="1">
      <c r="B82" s="31"/>
      <c r="C82" s="20" t="s">
        <v>120</v>
      </c>
      <c r="L82" s="31"/>
    </row>
    <row r="83" spans="2:47" s="1" customFormat="1" ht="6.95" customHeight="1">
      <c r="B83" s="31"/>
      <c r="L83" s="31"/>
    </row>
    <row r="84" spans="2:47" s="1" customFormat="1" ht="12" customHeight="1">
      <c r="B84" s="31"/>
      <c r="C84" s="26" t="s">
        <v>16</v>
      </c>
      <c r="L84" s="31"/>
    </row>
    <row r="85" spans="2:47" s="1" customFormat="1" ht="16.5" customHeight="1">
      <c r="B85" s="31"/>
      <c r="E85" s="227" t="str">
        <f>E7</f>
        <v>ZŠ Dědina DBP 20.02.2025</v>
      </c>
      <c r="F85" s="228"/>
      <c r="G85" s="228"/>
      <c r="H85" s="228"/>
      <c r="L85" s="31"/>
    </row>
    <row r="86" spans="2:47" s="1" customFormat="1" ht="12" customHeight="1">
      <c r="B86" s="31"/>
      <c r="C86" s="26" t="s">
        <v>103</v>
      </c>
      <c r="L86" s="31"/>
    </row>
    <row r="87" spans="2:47" s="1" customFormat="1" ht="16.5" customHeight="1">
      <c r="B87" s="31"/>
      <c r="E87" s="199" t="str">
        <f>E9</f>
        <v>VRN - Vedlejší rozpočtové náklady</v>
      </c>
      <c r="F87" s="226"/>
      <c r="G87" s="226"/>
      <c r="H87" s="226"/>
      <c r="L87" s="31"/>
    </row>
    <row r="88" spans="2:47" s="1" customFormat="1" ht="6.95" customHeight="1">
      <c r="B88" s="31"/>
      <c r="L88" s="31"/>
    </row>
    <row r="89" spans="2:47" s="1" customFormat="1" ht="12" customHeight="1">
      <c r="B89" s="31"/>
      <c r="C89" s="26" t="s">
        <v>20</v>
      </c>
      <c r="F89" s="24" t="str">
        <f>F12</f>
        <v>Žukovského 580, Praha 6</v>
      </c>
      <c r="I89" s="26" t="s">
        <v>22</v>
      </c>
      <c r="J89" s="51" t="str">
        <f>IF(J12="","",J12)</f>
        <v>19. 2. 2025</v>
      </c>
      <c r="L89" s="31"/>
    </row>
    <row r="90" spans="2:47" s="1" customFormat="1" ht="6.95" customHeight="1">
      <c r="B90" s="31"/>
      <c r="L90" s="31"/>
    </row>
    <row r="91" spans="2:47" s="1" customFormat="1" ht="15.2" customHeight="1">
      <c r="B91" s="31"/>
      <c r="C91" s="26" t="s">
        <v>24</v>
      </c>
      <c r="F91" s="24" t="str">
        <f>E15</f>
        <v xml:space="preserve"> </v>
      </c>
      <c r="I91" s="26" t="s">
        <v>30</v>
      </c>
      <c r="J91" s="29" t="str">
        <f>E21</f>
        <v>Digitronic CZ s.r.o.</v>
      </c>
      <c r="L91" s="31"/>
    </row>
    <row r="92" spans="2:47" s="1" customFormat="1" ht="15.2" customHeight="1">
      <c r="B92" s="31"/>
      <c r="C92" s="26" t="s">
        <v>28</v>
      </c>
      <c r="F92" s="24" t="str">
        <f>IF(E18="","",E18)</f>
        <v>Vyplň údaj</v>
      </c>
      <c r="I92" s="26" t="s">
        <v>33</v>
      </c>
      <c r="J92" s="29" t="str">
        <f>E24</f>
        <v xml:space="preserve"> </v>
      </c>
      <c r="L92" s="31"/>
    </row>
    <row r="93" spans="2:47" s="1" customFormat="1" ht="10.35" customHeight="1">
      <c r="B93" s="31"/>
      <c r="L93" s="31"/>
    </row>
    <row r="94" spans="2:47" s="1" customFormat="1" ht="29.25" customHeight="1">
      <c r="B94" s="31"/>
      <c r="C94" s="101" t="s">
        <v>121</v>
      </c>
      <c r="D94" s="93"/>
      <c r="E94" s="93"/>
      <c r="F94" s="93"/>
      <c r="G94" s="93"/>
      <c r="H94" s="93"/>
      <c r="I94" s="93"/>
      <c r="J94" s="102" t="s">
        <v>122</v>
      </c>
      <c r="K94" s="93"/>
      <c r="L94" s="31"/>
    </row>
    <row r="95" spans="2:47" s="1" customFormat="1" ht="10.35" customHeight="1">
      <c r="B95" s="31"/>
      <c r="L95" s="31"/>
    </row>
    <row r="96" spans="2:47" s="1" customFormat="1" ht="22.9" customHeight="1">
      <c r="B96" s="31"/>
      <c r="C96" s="103" t="s">
        <v>123</v>
      </c>
      <c r="J96" s="65">
        <f>J120</f>
        <v>0</v>
      </c>
      <c r="L96" s="31"/>
      <c r="AU96" s="16" t="s">
        <v>124</v>
      </c>
    </row>
    <row r="97" spans="2:12" s="8" customFormat="1" ht="24.95" customHeight="1">
      <c r="B97" s="104"/>
      <c r="D97" s="105" t="s">
        <v>869</v>
      </c>
      <c r="E97" s="106"/>
      <c r="F97" s="106"/>
      <c r="G97" s="106"/>
      <c r="H97" s="106"/>
      <c r="I97" s="106"/>
      <c r="J97" s="107">
        <f>J121</f>
        <v>0</v>
      </c>
      <c r="L97" s="104"/>
    </row>
    <row r="98" spans="2:12" s="9" customFormat="1" ht="19.899999999999999" customHeight="1">
      <c r="B98" s="108"/>
      <c r="D98" s="109" t="s">
        <v>870</v>
      </c>
      <c r="E98" s="110"/>
      <c r="F98" s="110"/>
      <c r="G98" s="110"/>
      <c r="H98" s="110"/>
      <c r="I98" s="110"/>
      <c r="J98" s="111">
        <f>J122</f>
        <v>0</v>
      </c>
      <c r="L98" s="108"/>
    </row>
    <row r="99" spans="2:12" s="9" customFormat="1" ht="19.899999999999999" customHeight="1">
      <c r="B99" s="108"/>
      <c r="D99" s="109" t="s">
        <v>871</v>
      </c>
      <c r="E99" s="110"/>
      <c r="F99" s="110"/>
      <c r="G99" s="110"/>
      <c r="H99" s="110"/>
      <c r="I99" s="110"/>
      <c r="J99" s="111">
        <f>J145</f>
        <v>0</v>
      </c>
      <c r="L99" s="108"/>
    </row>
    <row r="100" spans="2:12" s="9" customFormat="1" ht="19.899999999999999" customHeight="1">
      <c r="B100" s="108"/>
      <c r="D100" s="109" t="s">
        <v>872</v>
      </c>
      <c r="E100" s="110"/>
      <c r="F100" s="110"/>
      <c r="G100" s="110"/>
      <c r="H100" s="110"/>
      <c r="I100" s="110"/>
      <c r="J100" s="111">
        <f>J150</f>
        <v>0</v>
      </c>
      <c r="L100" s="108"/>
    </row>
    <row r="101" spans="2:12" s="1" customFormat="1" ht="21.75" customHeight="1">
      <c r="B101" s="31"/>
      <c r="L101" s="31"/>
    </row>
    <row r="102" spans="2:12" s="1" customFormat="1" ht="6.95" customHeight="1">
      <c r="B102" s="43"/>
      <c r="C102" s="44"/>
      <c r="D102" s="44"/>
      <c r="E102" s="44"/>
      <c r="F102" s="44"/>
      <c r="G102" s="44"/>
      <c r="H102" s="44"/>
      <c r="I102" s="44"/>
      <c r="J102" s="44"/>
      <c r="K102" s="44"/>
      <c r="L102" s="31"/>
    </row>
    <row r="106" spans="2:12" s="1" customFormat="1" ht="6.95" customHeight="1">
      <c r="B106" s="45"/>
      <c r="C106" s="46"/>
      <c r="D106" s="46"/>
      <c r="E106" s="46"/>
      <c r="F106" s="46"/>
      <c r="G106" s="46"/>
      <c r="H106" s="46"/>
      <c r="I106" s="46"/>
      <c r="J106" s="46"/>
      <c r="K106" s="46"/>
      <c r="L106" s="31"/>
    </row>
    <row r="107" spans="2:12" s="1" customFormat="1" ht="24.95" customHeight="1">
      <c r="B107" s="31"/>
      <c r="C107" s="20" t="s">
        <v>149</v>
      </c>
      <c r="L107" s="31"/>
    </row>
    <row r="108" spans="2:12" s="1" customFormat="1" ht="6.95" customHeight="1">
      <c r="B108" s="31"/>
      <c r="L108" s="31"/>
    </row>
    <row r="109" spans="2:12" s="1" customFormat="1" ht="12" customHeight="1">
      <c r="B109" s="31"/>
      <c r="C109" s="26" t="s">
        <v>16</v>
      </c>
      <c r="L109" s="31"/>
    </row>
    <row r="110" spans="2:12" s="1" customFormat="1" ht="16.5" customHeight="1">
      <c r="B110" s="31"/>
      <c r="E110" s="227" t="str">
        <f>E7</f>
        <v>ZŠ Dědina DBP 20.02.2025</v>
      </c>
      <c r="F110" s="228"/>
      <c r="G110" s="228"/>
      <c r="H110" s="228"/>
      <c r="L110" s="31"/>
    </row>
    <row r="111" spans="2:12" s="1" customFormat="1" ht="12" customHeight="1">
      <c r="B111" s="31"/>
      <c r="C111" s="26" t="s">
        <v>103</v>
      </c>
      <c r="L111" s="31"/>
    </row>
    <row r="112" spans="2:12" s="1" customFormat="1" ht="16.5" customHeight="1">
      <c r="B112" s="31"/>
      <c r="E112" s="199" t="str">
        <f>E9</f>
        <v>VRN - Vedlejší rozpočtové náklady</v>
      </c>
      <c r="F112" s="226"/>
      <c r="G112" s="226"/>
      <c r="H112" s="226"/>
      <c r="L112" s="31"/>
    </row>
    <row r="113" spans="2:65" s="1" customFormat="1" ht="6.95" customHeight="1">
      <c r="B113" s="31"/>
      <c r="L113" s="31"/>
    </row>
    <row r="114" spans="2:65" s="1" customFormat="1" ht="12" customHeight="1">
      <c r="B114" s="31"/>
      <c r="C114" s="26" t="s">
        <v>20</v>
      </c>
      <c r="F114" s="24" t="str">
        <f>F12</f>
        <v>Žukovského 580, Praha 6</v>
      </c>
      <c r="I114" s="26" t="s">
        <v>22</v>
      </c>
      <c r="J114" s="51" t="str">
        <f>IF(J12="","",J12)</f>
        <v>19. 2. 2025</v>
      </c>
      <c r="L114" s="31"/>
    </row>
    <row r="115" spans="2:65" s="1" customFormat="1" ht="6.95" customHeight="1">
      <c r="B115" s="31"/>
      <c r="L115" s="31"/>
    </row>
    <row r="116" spans="2:65" s="1" customFormat="1" ht="15.2" customHeight="1">
      <c r="B116" s="31"/>
      <c r="C116" s="26" t="s">
        <v>24</v>
      </c>
      <c r="F116" s="24" t="str">
        <f>E15</f>
        <v xml:space="preserve"> </v>
      </c>
      <c r="I116" s="26" t="s">
        <v>30</v>
      </c>
      <c r="J116" s="29" t="str">
        <f>E21</f>
        <v>Digitronic CZ s.r.o.</v>
      </c>
      <c r="L116" s="31"/>
    </row>
    <row r="117" spans="2:65" s="1" customFormat="1" ht="15.2" customHeight="1">
      <c r="B117" s="31"/>
      <c r="C117" s="26" t="s">
        <v>28</v>
      </c>
      <c r="F117" s="24" t="str">
        <f>IF(E18="","",E18)</f>
        <v>Vyplň údaj</v>
      </c>
      <c r="I117" s="26" t="s">
        <v>33</v>
      </c>
      <c r="J117" s="29" t="str">
        <f>E24</f>
        <v xml:space="preserve"> </v>
      </c>
      <c r="L117" s="31"/>
    </row>
    <row r="118" spans="2:65" s="1" customFormat="1" ht="10.35" customHeight="1">
      <c r="B118" s="31"/>
      <c r="L118" s="31"/>
    </row>
    <row r="119" spans="2:65" s="10" customFormat="1" ht="29.25" customHeight="1">
      <c r="B119" s="112"/>
      <c r="C119" s="113" t="s">
        <v>150</v>
      </c>
      <c r="D119" s="114" t="s">
        <v>60</v>
      </c>
      <c r="E119" s="114" t="s">
        <v>56</v>
      </c>
      <c r="F119" s="114" t="s">
        <v>57</v>
      </c>
      <c r="G119" s="114" t="s">
        <v>151</v>
      </c>
      <c r="H119" s="114" t="s">
        <v>152</v>
      </c>
      <c r="I119" s="114" t="s">
        <v>153</v>
      </c>
      <c r="J119" s="114" t="s">
        <v>122</v>
      </c>
      <c r="K119" s="115" t="s">
        <v>154</v>
      </c>
      <c r="L119" s="112"/>
      <c r="M119" s="58" t="s">
        <v>1</v>
      </c>
      <c r="N119" s="59" t="s">
        <v>39</v>
      </c>
      <c r="O119" s="59" t="s">
        <v>155</v>
      </c>
      <c r="P119" s="59" t="s">
        <v>156</v>
      </c>
      <c r="Q119" s="59" t="s">
        <v>157</v>
      </c>
      <c r="R119" s="59" t="s">
        <v>158</v>
      </c>
      <c r="S119" s="59" t="s">
        <v>159</v>
      </c>
      <c r="T119" s="60" t="s">
        <v>160</v>
      </c>
    </row>
    <row r="120" spans="2:65" s="1" customFormat="1" ht="22.9" customHeight="1">
      <c r="B120" s="31"/>
      <c r="C120" s="63" t="s">
        <v>161</v>
      </c>
      <c r="J120" s="116">
        <f>BK120</f>
        <v>0</v>
      </c>
      <c r="L120" s="31"/>
      <c r="M120" s="61"/>
      <c r="N120" s="52"/>
      <c r="O120" s="52"/>
      <c r="P120" s="117">
        <f>P121</f>
        <v>0</v>
      </c>
      <c r="Q120" s="52"/>
      <c r="R120" s="117">
        <f>R121</f>
        <v>0</v>
      </c>
      <c r="S120" s="52"/>
      <c r="T120" s="118">
        <f>T121</f>
        <v>0</v>
      </c>
      <c r="AT120" s="16" t="s">
        <v>74</v>
      </c>
      <c r="AU120" s="16" t="s">
        <v>124</v>
      </c>
      <c r="BK120" s="119">
        <f>BK121</f>
        <v>0</v>
      </c>
    </row>
    <row r="121" spans="2:65" s="11" customFormat="1" ht="25.9" customHeight="1">
      <c r="B121" s="120"/>
      <c r="D121" s="121" t="s">
        <v>74</v>
      </c>
      <c r="E121" s="122" t="s">
        <v>86</v>
      </c>
      <c r="F121" s="122" t="s">
        <v>87</v>
      </c>
      <c r="I121" s="123"/>
      <c r="J121" s="124">
        <f>BK121</f>
        <v>0</v>
      </c>
      <c r="L121" s="120"/>
      <c r="M121" s="125"/>
      <c r="P121" s="126">
        <f>P122+P145+P150</f>
        <v>0</v>
      </c>
      <c r="R121" s="126">
        <f>R122+R145+R150</f>
        <v>0</v>
      </c>
      <c r="T121" s="127">
        <f>T122+T145+T150</f>
        <v>0</v>
      </c>
      <c r="AR121" s="121" t="s">
        <v>266</v>
      </c>
      <c r="AT121" s="128" t="s">
        <v>74</v>
      </c>
      <c r="AU121" s="128" t="s">
        <v>75</v>
      </c>
      <c r="AY121" s="121" t="s">
        <v>164</v>
      </c>
      <c r="BK121" s="129">
        <f>BK122+BK145+BK150</f>
        <v>0</v>
      </c>
    </row>
    <row r="122" spans="2:65" s="11" customFormat="1" ht="22.9" customHeight="1">
      <c r="B122" s="120"/>
      <c r="D122" s="121" t="s">
        <v>74</v>
      </c>
      <c r="E122" s="130" t="s">
        <v>873</v>
      </c>
      <c r="F122" s="130" t="s">
        <v>874</v>
      </c>
      <c r="I122" s="123"/>
      <c r="J122" s="131">
        <f>BK122</f>
        <v>0</v>
      </c>
      <c r="L122" s="120"/>
      <c r="M122" s="125"/>
      <c r="P122" s="126">
        <f>SUM(P123:P144)</f>
        <v>0</v>
      </c>
      <c r="R122" s="126">
        <f>SUM(R123:R144)</f>
        <v>0</v>
      </c>
      <c r="T122" s="127">
        <f>SUM(T123:T144)</f>
        <v>0</v>
      </c>
      <c r="AR122" s="121" t="s">
        <v>266</v>
      </c>
      <c r="AT122" s="128" t="s">
        <v>74</v>
      </c>
      <c r="AU122" s="128" t="s">
        <v>83</v>
      </c>
      <c r="AY122" s="121" t="s">
        <v>164</v>
      </c>
      <c r="BK122" s="129">
        <f>SUM(BK123:BK144)</f>
        <v>0</v>
      </c>
    </row>
    <row r="123" spans="2:65" s="1" customFormat="1" ht="16.5" customHeight="1">
      <c r="B123" s="31"/>
      <c r="C123" s="132" t="s">
        <v>83</v>
      </c>
      <c r="D123" s="132" t="s">
        <v>166</v>
      </c>
      <c r="E123" s="133" t="s">
        <v>875</v>
      </c>
      <c r="F123" s="134" t="s">
        <v>876</v>
      </c>
      <c r="G123" s="135" t="s">
        <v>492</v>
      </c>
      <c r="H123" s="136">
        <v>1</v>
      </c>
      <c r="I123" s="137"/>
      <c r="J123" s="138">
        <f>ROUND(I123*H123,2)</f>
        <v>0</v>
      </c>
      <c r="K123" s="134" t="s">
        <v>1</v>
      </c>
      <c r="L123" s="31"/>
      <c r="M123" s="139" t="s">
        <v>1</v>
      </c>
      <c r="N123" s="140" t="s">
        <v>40</v>
      </c>
      <c r="P123" s="141">
        <f>O123*H123</f>
        <v>0</v>
      </c>
      <c r="Q123" s="141">
        <v>0</v>
      </c>
      <c r="R123" s="141">
        <f>Q123*H123</f>
        <v>0</v>
      </c>
      <c r="S123" s="141">
        <v>0</v>
      </c>
      <c r="T123" s="142">
        <f>S123*H123</f>
        <v>0</v>
      </c>
      <c r="AR123" s="143" t="s">
        <v>877</v>
      </c>
      <c r="AT123" s="143" t="s">
        <v>166</v>
      </c>
      <c r="AU123" s="143" t="s">
        <v>85</v>
      </c>
      <c r="AY123" s="16" t="s">
        <v>164</v>
      </c>
      <c r="BE123" s="144">
        <f>IF(N123="základní",J123,0)</f>
        <v>0</v>
      </c>
      <c r="BF123" s="144">
        <f>IF(N123="snížená",J123,0)</f>
        <v>0</v>
      </c>
      <c r="BG123" s="144">
        <f>IF(N123="zákl. přenesená",J123,0)</f>
        <v>0</v>
      </c>
      <c r="BH123" s="144">
        <f>IF(N123="sníž. přenesená",J123,0)</f>
        <v>0</v>
      </c>
      <c r="BI123" s="144">
        <f>IF(N123="nulová",J123,0)</f>
        <v>0</v>
      </c>
      <c r="BJ123" s="16" t="s">
        <v>83</v>
      </c>
      <c r="BK123" s="144">
        <f>ROUND(I123*H123,2)</f>
        <v>0</v>
      </c>
      <c r="BL123" s="16" t="s">
        <v>877</v>
      </c>
      <c r="BM123" s="143" t="s">
        <v>878</v>
      </c>
    </row>
    <row r="124" spans="2:65" s="1" customFormat="1" ht="39">
      <c r="B124" s="31"/>
      <c r="D124" s="145" t="s">
        <v>173</v>
      </c>
      <c r="F124" s="146" t="s">
        <v>879</v>
      </c>
      <c r="I124" s="147"/>
      <c r="L124" s="31"/>
      <c r="M124" s="148"/>
      <c r="T124" s="55"/>
      <c r="AT124" s="16" t="s">
        <v>173</v>
      </c>
      <c r="AU124" s="16" t="s">
        <v>85</v>
      </c>
    </row>
    <row r="125" spans="2:65" s="1" customFormat="1" ht="16.5" customHeight="1">
      <c r="B125" s="31"/>
      <c r="C125" s="132" t="s">
        <v>335</v>
      </c>
      <c r="D125" s="132" t="s">
        <v>166</v>
      </c>
      <c r="E125" s="133" t="s">
        <v>880</v>
      </c>
      <c r="F125" s="134" t="s">
        <v>881</v>
      </c>
      <c r="G125" s="135" t="s">
        <v>492</v>
      </c>
      <c r="H125" s="136">
        <v>1</v>
      </c>
      <c r="I125" s="137"/>
      <c r="J125" s="138">
        <f>ROUND(I125*H125,2)</f>
        <v>0</v>
      </c>
      <c r="K125" s="134" t="s">
        <v>1</v>
      </c>
      <c r="L125" s="31"/>
      <c r="M125" s="139" t="s">
        <v>1</v>
      </c>
      <c r="N125" s="140" t="s">
        <v>40</v>
      </c>
      <c r="P125" s="141">
        <f>O125*H125</f>
        <v>0</v>
      </c>
      <c r="Q125" s="141">
        <v>0</v>
      </c>
      <c r="R125" s="141">
        <f>Q125*H125</f>
        <v>0</v>
      </c>
      <c r="S125" s="141">
        <v>0</v>
      </c>
      <c r="T125" s="142">
        <f>S125*H125</f>
        <v>0</v>
      </c>
      <c r="AR125" s="143" t="s">
        <v>877</v>
      </c>
      <c r="AT125" s="143" t="s">
        <v>166</v>
      </c>
      <c r="AU125" s="143" t="s">
        <v>85</v>
      </c>
      <c r="AY125" s="16" t="s">
        <v>164</v>
      </c>
      <c r="BE125" s="144">
        <f>IF(N125="základní",J125,0)</f>
        <v>0</v>
      </c>
      <c r="BF125" s="144">
        <f>IF(N125="snížená",J125,0)</f>
        <v>0</v>
      </c>
      <c r="BG125" s="144">
        <f>IF(N125="zákl. přenesená",J125,0)</f>
        <v>0</v>
      </c>
      <c r="BH125" s="144">
        <f>IF(N125="sníž. přenesená",J125,0)</f>
        <v>0</v>
      </c>
      <c r="BI125" s="144">
        <f>IF(N125="nulová",J125,0)</f>
        <v>0</v>
      </c>
      <c r="BJ125" s="16" t="s">
        <v>83</v>
      </c>
      <c r="BK125" s="144">
        <f>ROUND(I125*H125,2)</f>
        <v>0</v>
      </c>
      <c r="BL125" s="16" t="s">
        <v>877</v>
      </c>
      <c r="BM125" s="143" t="s">
        <v>882</v>
      </c>
    </row>
    <row r="126" spans="2:65" s="1" customFormat="1">
      <c r="B126" s="31"/>
      <c r="D126" s="145" t="s">
        <v>173</v>
      </c>
      <c r="F126" s="146" t="s">
        <v>881</v>
      </c>
      <c r="I126" s="147"/>
      <c r="L126" s="31"/>
      <c r="M126" s="148"/>
      <c r="T126" s="55"/>
      <c r="AT126" s="16" t="s">
        <v>173</v>
      </c>
      <c r="AU126" s="16" t="s">
        <v>85</v>
      </c>
    </row>
    <row r="127" spans="2:65" s="1" customFormat="1" ht="21.75" customHeight="1">
      <c r="B127" s="31"/>
      <c r="C127" s="132" t="s">
        <v>85</v>
      </c>
      <c r="D127" s="132" t="s">
        <v>166</v>
      </c>
      <c r="E127" s="133" t="s">
        <v>883</v>
      </c>
      <c r="F127" s="134" t="s">
        <v>884</v>
      </c>
      <c r="G127" s="135" t="s">
        <v>492</v>
      </c>
      <c r="H127" s="136">
        <v>1</v>
      </c>
      <c r="I127" s="137"/>
      <c r="J127" s="138">
        <f>ROUND(I127*H127,2)</f>
        <v>0</v>
      </c>
      <c r="K127" s="134" t="s">
        <v>1</v>
      </c>
      <c r="L127" s="31"/>
      <c r="M127" s="139" t="s">
        <v>1</v>
      </c>
      <c r="N127" s="140" t="s">
        <v>40</v>
      </c>
      <c r="P127" s="141">
        <f>O127*H127</f>
        <v>0</v>
      </c>
      <c r="Q127" s="141">
        <v>0</v>
      </c>
      <c r="R127" s="141">
        <f>Q127*H127</f>
        <v>0</v>
      </c>
      <c r="S127" s="141">
        <v>0</v>
      </c>
      <c r="T127" s="142">
        <f>S127*H127</f>
        <v>0</v>
      </c>
      <c r="AR127" s="143" t="s">
        <v>877</v>
      </c>
      <c r="AT127" s="143" t="s">
        <v>166</v>
      </c>
      <c r="AU127" s="143" t="s">
        <v>85</v>
      </c>
      <c r="AY127" s="16" t="s">
        <v>164</v>
      </c>
      <c r="BE127" s="144">
        <f>IF(N127="základní",J127,0)</f>
        <v>0</v>
      </c>
      <c r="BF127" s="144">
        <f>IF(N127="snížená",J127,0)</f>
        <v>0</v>
      </c>
      <c r="BG127" s="144">
        <f>IF(N127="zákl. přenesená",J127,0)</f>
        <v>0</v>
      </c>
      <c r="BH127" s="144">
        <f>IF(N127="sníž. přenesená",J127,0)</f>
        <v>0</v>
      </c>
      <c r="BI127" s="144">
        <f>IF(N127="nulová",J127,0)</f>
        <v>0</v>
      </c>
      <c r="BJ127" s="16" t="s">
        <v>83</v>
      </c>
      <c r="BK127" s="144">
        <f>ROUND(I127*H127,2)</f>
        <v>0</v>
      </c>
      <c r="BL127" s="16" t="s">
        <v>877</v>
      </c>
      <c r="BM127" s="143" t="s">
        <v>885</v>
      </c>
    </row>
    <row r="128" spans="2:65" s="1" customFormat="1" ht="19.5">
      <c r="B128" s="31"/>
      <c r="D128" s="145" t="s">
        <v>173</v>
      </c>
      <c r="F128" s="146" t="s">
        <v>886</v>
      </c>
      <c r="I128" s="147"/>
      <c r="L128" s="31"/>
      <c r="M128" s="148"/>
      <c r="T128" s="55"/>
      <c r="AT128" s="16" t="s">
        <v>173</v>
      </c>
      <c r="AU128" s="16" t="s">
        <v>85</v>
      </c>
    </row>
    <row r="129" spans="2:65" s="1" customFormat="1" ht="16.5" customHeight="1">
      <c r="B129" s="31"/>
      <c r="C129" s="132" t="s">
        <v>91</v>
      </c>
      <c r="D129" s="132" t="s">
        <v>166</v>
      </c>
      <c r="E129" s="133" t="s">
        <v>887</v>
      </c>
      <c r="F129" s="134" t="s">
        <v>888</v>
      </c>
      <c r="G129" s="135" t="s">
        <v>492</v>
      </c>
      <c r="H129" s="136">
        <v>1</v>
      </c>
      <c r="I129" s="137"/>
      <c r="J129" s="138">
        <f>ROUND(I129*H129,2)</f>
        <v>0</v>
      </c>
      <c r="K129" s="134" t="s">
        <v>1</v>
      </c>
      <c r="L129" s="31"/>
      <c r="M129" s="139" t="s">
        <v>1</v>
      </c>
      <c r="N129" s="140" t="s">
        <v>40</v>
      </c>
      <c r="P129" s="141">
        <f>O129*H129</f>
        <v>0</v>
      </c>
      <c r="Q129" s="141">
        <v>0</v>
      </c>
      <c r="R129" s="141">
        <f>Q129*H129</f>
        <v>0</v>
      </c>
      <c r="S129" s="141">
        <v>0</v>
      </c>
      <c r="T129" s="142">
        <f>S129*H129</f>
        <v>0</v>
      </c>
      <c r="AR129" s="143" t="s">
        <v>877</v>
      </c>
      <c r="AT129" s="143" t="s">
        <v>166</v>
      </c>
      <c r="AU129" s="143" t="s">
        <v>85</v>
      </c>
      <c r="AY129" s="16" t="s">
        <v>164</v>
      </c>
      <c r="BE129" s="144">
        <f>IF(N129="základní",J129,0)</f>
        <v>0</v>
      </c>
      <c r="BF129" s="144">
        <f>IF(N129="snížená",J129,0)</f>
        <v>0</v>
      </c>
      <c r="BG129" s="144">
        <f>IF(N129="zákl. přenesená",J129,0)</f>
        <v>0</v>
      </c>
      <c r="BH129" s="144">
        <f>IF(N129="sníž. přenesená",J129,0)</f>
        <v>0</v>
      </c>
      <c r="BI129" s="144">
        <f>IF(N129="nulová",J129,0)</f>
        <v>0</v>
      </c>
      <c r="BJ129" s="16" t="s">
        <v>83</v>
      </c>
      <c r="BK129" s="144">
        <f>ROUND(I129*H129,2)</f>
        <v>0</v>
      </c>
      <c r="BL129" s="16" t="s">
        <v>877</v>
      </c>
      <c r="BM129" s="143" t="s">
        <v>889</v>
      </c>
    </row>
    <row r="130" spans="2:65" s="1" customFormat="1">
      <c r="B130" s="31"/>
      <c r="D130" s="145" t="s">
        <v>173</v>
      </c>
      <c r="F130" s="146" t="s">
        <v>888</v>
      </c>
      <c r="I130" s="147"/>
      <c r="L130" s="31"/>
      <c r="M130" s="148"/>
      <c r="T130" s="55"/>
      <c r="AT130" s="16" t="s">
        <v>173</v>
      </c>
      <c r="AU130" s="16" t="s">
        <v>85</v>
      </c>
    </row>
    <row r="131" spans="2:65" s="1" customFormat="1" ht="16.5" customHeight="1">
      <c r="B131" s="31"/>
      <c r="C131" s="132" t="s">
        <v>171</v>
      </c>
      <c r="D131" s="132" t="s">
        <v>166</v>
      </c>
      <c r="E131" s="133" t="s">
        <v>890</v>
      </c>
      <c r="F131" s="134" t="s">
        <v>891</v>
      </c>
      <c r="G131" s="135" t="s">
        <v>492</v>
      </c>
      <c r="H131" s="136">
        <v>1</v>
      </c>
      <c r="I131" s="137"/>
      <c r="J131" s="138">
        <f>ROUND(I131*H131,2)</f>
        <v>0</v>
      </c>
      <c r="K131" s="134" t="s">
        <v>1</v>
      </c>
      <c r="L131" s="31"/>
      <c r="M131" s="139" t="s">
        <v>1</v>
      </c>
      <c r="N131" s="140" t="s">
        <v>40</v>
      </c>
      <c r="P131" s="141">
        <f>O131*H131</f>
        <v>0</v>
      </c>
      <c r="Q131" s="141">
        <v>0</v>
      </c>
      <c r="R131" s="141">
        <f>Q131*H131</f>
        <v>0</v>
      </c>
      <c r="S131" s="141">
        <v>0</v>
      </c>
      <c r="T131" s="142">
        <f>S131*H131</f>
        <v>0</v>
      </c>
      <c r="AR131" s="143" t="s">
        <v>877</v>
      </c>
      <c r="AT131" s="143" t="s">
        <v>166</v>
      </c>
      <c r="AU131" s="143" t="s">
        <v>85</v>
      </c>
      <c r="AY131" s="16" t="s">
        <v>164</v>
      </c>
      <c r="BE131" s="144">
        <f>IF(N131="základní",J131,0)</f>
        <v>0</v>
      </c>
      <c r="BF131" s="144">
        <f>IF(N131="snížená",J131,0)</f>
        <v>0</v>
      </c>
      <c r="BG131" s="144">
        <f>IF(N131="zákl. přenesená",J131,0)</f>
        <v>0</v>
      </c>
      <c r="BH131" s="144">
        <f>IF(N131="sníž. přenesená",J131,0)</f>
        <v>0</v>
      </c>
      <c r="BI131" s="144">
        <f>IF(N131="nulová",J131,0)</f>
        <v>0</v>
      </c>
      <c r="BJ131" s="16" t="s">
        <v>83</v>
      </c>
      <c r="BK131" s="144">
        <f>ROUND(I131*H131,2)</f>
        <v>0</v>
      </c>
      <c r="BL131" s="16" t="s">
        <v>877</v>
      </c>
      <c r="BM131" s="143" t="s">
        <v>892</v>
      </c>
    </row>
    <row r="132" spans="2:65" s="1" customFormat="1" ht="29.25">
      <c r="B132" s="31"/>
      <c r="D132" s="145" t="s">
        <v>173</v>
      </c>
      <c r="F132" s="146" t="s">
        <v>893</v>
      </c>
      <c r="I132" s="147"/>
      <c r="L132" s="31"/>
      <c r="M132" s="148"/>
      <c r="T132" s="55"/>
      <c r="AT132" s="16" t="s">
        <v>173</v>
      </c>
      <c r="AU132" s="16" t="s">
        <v>85</v>
      </c>
    </row>
    <row r="133" spans="2:65" s="1" customFormat="1" ht="16.5" customHeight="1">
      <c r="B133" s="31"/>
      <c r="C133" s="132" t="s">
        <v>266</v>
      </c>
      <c r="D133" s="132" t="s">
        <v>166</v>
      </c>
      <c r="E133" s="133" t="s">
        <v>894</v>
      </c>
      <c r="F133" s="134" t="s">
        <v>895</v>
      </c>
      <c r="G133" s="135" t="s">
        <v>492</v>
      </c>
      <c r="H133" s="136">
        <v>1</v>
      </c>
      <c r="I133" s="137"/>
      <c r="J133" s="138">
        <f>ROUND(I133*H133,2)</f>
        <v>0</v>
      </c>
      <c r="K133" s="134" t="s">
        <v>1</v>
      </c>
      <c r="L133" s="31"/>
      <c r="M133" s="139" t="s">
        <v>1</v>
      </c>
      <c r="N133" s="140" t="s">
        <v>40</v>
      </c>
      <c r="P133" s="141">
        <f>O133*H133</f>
        <v>0</v>
      </c>
      <c r="Q133" s="141">
        <v>0</v>
      </c>
      <c r="R133" s="141">
        <f>Q133*H133</f>
        <v>0</v>
      </c>
      <c r="S133" s="141">
        <v>0</v>
      </c>
      <c r="T133" s="142">
        <f>S133*H133</f>
        <v>0</v>
      </c>
      <c r="AR133" s="143" t="s">
        <v>877</v>
      </c>
      <c r="AT133" s="143" t="s">
        <v>166</v>
      </c>
      <c r="AU133" s="143" t="s">
        <v>85</v>
      </c>
      <c r="AY133" s="16" t="s">
        <v>164</v>
      </c>
      <c r="BE133" s="144">
        <f>IF(N133="základní",J133,0)</f>
        <v>0</v>
      </c>
      <c r="BF133" s="144">
        <f>IF(N133="snížená",J133,0)</f>
        <v>0</v>
      </c>
      <c r="BG133" s="144">
        <f>IF(N133="zákl. přenesená",J133,0)</f>
        <v>0</v>
      </c>
      <c r="BH133" s="144">
        <f>IF(N133="sníž. přenesená",J133,0)</f>
        <v>0</v>
      </c>
      <c r="BI133" s="144">
        <f>IF(N133="nulová",J133,0)</f>
        <v>0</v>
      </c>
      <c r="BJ133" s="16" t="s">
        <v>83</v>
      </c>
      <c r="BK133" s="144">
        <f>ROUND(I133*H133,2)</f>
        <v>0</v>
      </c>
      <c r="BL133" s="16" t="s">
        <v>877</v>
      </c>
      <c r="BM133" s="143" t="s">
        <v>896</v>
      </c>
    </row>
    <row r="134" spans="2:65" s="1" customFormat="1">
      <c r="B134" s="31"/>
      <c r="D134" s="145" t="s">
        <v>173</v>
      </c>
      <c r="F134" s="146" t="s">
        <v>895</v>
      </c>
      <c r="I134" s="147"/>
      <c r="L134" s="31"/>
      <c r="M134" s="148"/>
      <c r="T134" s="55"/>
      <c r="AT134" s="16" t="s">
        <v>173</v>
      </c>
      <c r="AU134" s="16" t="s">
        <v>85</v>
      </c>
    </row>
    <row r="135" spans="2:65" s="1" customFormat="1" ht="16.5" customHeight="1">
      <c r="B135" s="31"/>
      <c r="C135" s="132" t="s">
        <v>274</v>
      </c>
      <c r="D135" s="132" t="s">
        <v>166</v>
      </c>
      <c r="E135" s="133" t="s">
        <v>897</v>
      </c>
      <c r="F135" s="134" t="s">
        <v>898</v>
      </c>
      <c r="G135" s="135" t="s">
        <v>492</v>
      </c>
      <c r="H135" s="136">
        <v>1</v>
      </c>
      <c r="I135" s="137"/>
      <c r="J135" s="138">
        <f>ROUND(I135*H135,2)</f>
        <v>0</v>
      </c>
      <c r="K135" s="134" t="s">
        <v>1</v>
      </c>
      <c r="L135" s="31"/>
      <c r="M135" s="139" t="s">
        <v>1</v>
      </c>
      <c r="N135" s="140" t="s">
        <v>40</v>
      </c>
      <c r="P135" s="141">
        <f>O135*H135</f>
        <v>0</v>
      </c>
      <c r="Q135" s="141">
        <v>0</v>
      </c>
      <c r="R135" s="141">
        <f>Q135*H135</f>
        <v>0</v>
      </c>
      <c r="S135" s="141">
        <v>0</v>
      </c>
      <c r="T135" s="142">
        <f>S135*H135</f>
        <v>0</v>
      </c>
      <c r="AR135" s="143" t="s">
        <v>877</v>
      </c>
      <c r="AT135" s="143" t="s">
        <v>166</v>
      </c>
      <c r="AU135" s="143" t="s">
        <v>85</v>
      </c>
      <c r="AY135" s="16" t="s">
        <v>164</v>
      </c>
      <c r="BE135" s="144">
        <f>IF(N135="základní",J135,0)</f>
        <v>0</v>
      </c>
      <c r="BF135" s="144">
        <f>IF(N135="snížená",J135,0)</f>
        <v>0</v>
      </c>
      <c r="BG135" s="144">
        <f>IF(N135="zákl. přenesená",J135,0)</f>
        <v>0</v>
      </c>
      <c r="BH135" s="144">
        <f>IF(N135="sníž. přenesená",J135,0)</f>
        <v>0</v>
      </c>
      <c r="BI135" s="144">
        <f>IF(N135="nulová",J135,0)</f>
        <v>0</v>
      </c>
      <c r="BJ135" s="16" t="s">
        <v>83</v>
      </c>
      <c r="BK135" s="144">
        <f>ROUND(I135*H135,2)</f>
        <v>0</v>
      </c>
      <c r="BL135" s="16" t="s">
        <v>877</v>
      </c>
      <c r="BM135" s="143" t="s">
        <v>899</v>
      </c>
    </row>
    <row r="136" spans="2:65" s="1" customFormat="1">
      <c r="B136" s="31"/>
      <c r="D136" s="145" t="s">
        <v>173</v>
      </c>
      <c r="F136" s="146" t="s">
        <v>898</v>
      </c>
      <c r="I136" s="147"/>
      <c r="L136" s="31"/>
      <c r="M136" s="148"/>
      <c r="T136" s="55"/>
      <c r="AT136" s="16" t="s">
        <v>173</v>
      </c>
      <c r="AU136" s="16" t="s">
        <v>85</v>
      </c>
    </row>
    <row r="137" spans="2:65" s="1" customFormat="1" ht="16.5" customHeight="1">
      <c r="B137" s="31"/>
      <c r="C137" s="132" t="s">
        <v>286</v>
      </c>
      <c r="D137" s="132" t="s">
        <v>166</v>
      </c>
      <c r="E137" s="133" t="s">
        <v>900</v>
      </c>
      <c r="F137" s="134" t="s">
        <v>901</v>
      </c>
      <c r="G137" s="135" t="s">
        <v>492</v>
      </c>
      <c r="H137" s="136">
        <v>1</v>
      </c>
      <c r="I137" s="137"/>
      <c r="J137" s="138">
        <f>ROUND(I137*H137,2)</f>
        <v>0</v>
      </c>
      <c r="K137" s="134" t="s">
        <v>1</v>
      </c>
      <c r="L137" s="31"/>
      <c r="M137" s="139" t="s">
        <v>1</v>
      </c>
      <c r="N137" s="140" t="s">
        <v>40</v>
      </c>
      <c r="P137" s="141">
        <f>O137*H137</f>
        <v>0</v>
      </c>
      <c r="Q137" s="141">
        <v>0</v>
      </c>
      <c r="R137" s="141">
        <f>Q137*H137</f>
        <v>0</v>
      </c>
      <c r="S137" s="141">
        <v>0</v>
      </c>
      <c r="T137" s="142">
        <f>S137*H137</f>
        <v>0</v>
      </c>
      <c r="AR137" s="143" t="s">
        <v>877</v>
      </c>
      <c r="AT137" s="143" t="s">
        <v>166</v>
      </c>
      <c r="AU137" s="143" t="s">
        <v>85</v>
      </c>
      <c r="AY137" s="16" t="s">
        <v>164</v>
      </c>
      <c r="BE137" s="144">
        <f>IF(N137="základní",J137,0)</f>
        <v>0</v>
      </c>
      <c r="BF137" s="144">
        <f>IF(N137="snížená",J137,0)</f>
        <v>0</v>
      </c>
      <c r="BG137" s="144">
        <f>IF(N137="zákl. přenesená",J137,0)</f>
        <v>0</v>
      </c>
      <c r="BH137" s="144">
        <f>IF(N137="sníž. přenesená",J137,0)</f>
        <v>0</v>
      </c>
      <c r="BI137" s="144">
        <f>IF(N137="nulová",J137,0)</f>
        <v>0</v>
      </c>
      <c r="BJ137" s="16" t="s">
        <v>83</v>
      </c>
      <c r="BK137" s="144">
        <f>ROUND(I137*H137,2)</f>
        <v>0</v>
      </c>
      <c r="BL137" s="16" t="s">
        <v>877</v>
      </c>
      <c r="BM137" s="143" t="s">
        <v>902</v>
      </c>
    </row>
    <row r="138" spans="2:65" s="1" customFormat="1">
      <c r="B138" s="31"/>
      <c r="D138" s="145" t="s">
        <v>173</v>
      </c>
      <c r="F138" s="146" t="s">
        <v>901</v>
      </c>
      <c r="I138" s="147"/>
      <c r="L138" s="31"/>
      <c r="M138" s="148"/>
      <c r="T138" s="55"/>
      <c r="AT138" s="16" t="s">
        <v>173</v>
      </c>
      <c r="AU138" s="16" t="s">
        <v>85</v>
      </c>
    </row>
    <row r="139" spans="2:65" s="1" customFormat="1" ht="16.5" customHeight="1">
      <c r="B139" s="31"/>
      <c r="C139" s="132" t="s">
        <v>292</v>
      </c>
      <c r="D139" s="132" t="s">
        <v>166</v>
      </c>
      <c r="E139" s="133" t="s">
        <v>903</v>
      </c>
      <c r="F139" s="134" t="s">
        <v>904</v>
      </c>
      <c r="G139" s="135" t="s">
        <v>492</v>
      </c>
      <c r="H139" s="136">
        <v>1</v>
      </c>
      <c r="I139" s="137"/>
      <c r="J139" s="138">
        <f>ROUND(I139*H139,2)</f>
        <v>0</v>
      </c>
      <c r="K139" s="134" t="s">
        <v>1</v>
      </c>
      <c r="L139" s="31"/>
      <c r="M139" s="139" t="s">
        <v>1</v>
      </c>
      <c r="N139" s="140" t="s">
        <v>40</v>
      </c>
      <c r="P139" s="141">
        <f>O139*H139</f>
        <v>0</v>
      </c>
      <c r="Q139" s="141">
        <v>0</v>
      </c>
      <c r="R139" s="141">
        <f>Q139*H139</f>
        <v>0</v>
      </c>
      <c r="S139" s="141">
        <v>0</v>
      </c>
      <c r="T139" s="142">
        <f>S139*H139</f>
        <v>0</v>
      </c>
      <c r="AR139" s="143" t="s">
        <v>877</v>
      </c>
      <c r="AT139" s="143" t="s">
        <v>166</v>
      </c>
      <c r="AU139" s="143" t="s">
        <v>85</v>
      </c>
      <c r="AY139" s="16" t="s">
        <v>164</v>
      </c>
      <c r="BE139" s="144">
        <f>IF(N139="základní",J139,0)</f>
        <v>0</v>
      </c>
      <c r="BF139" s="144">
        <f>IF(N139="snížená",J139,0)</f>
        <v>0</v>
      </c>
      <c r="BG139" s="144">
        <f>IF(N139="zákl. přenesená",J139,0)</f>
        <v>0</v>
      </c>
      <c r="BH139" s="144">
        <f>IF(N139="sníž. přenesená",J139,0)</f>
        <v>0</v>
      </c>
      <c r="BI139" s="144">
        <f>IF(N139="nulová",J139,0)</f>
        <v>0</v>
      </c>
      <c r="BJ139" s="16" t="s">
        <v>83</v>
      </c>
      <c r="BK139" s="144">
        <f>ROUND(I139*H139,2)</f>
        <v>0</v>
      </c>
      <c r="BL139" s="16" t="s">
        <v>877</v>
      </c>
      <c r="BM139" s="143" t="s">
        <v>905</v>
      </c>
    </row>
    <row r="140" spans="2:65" s="1" customFormat="1">
      <c r="B140" s="31"/>
      <c r="D140" s="145" t="s">
        <v>173</v>
      </c>
      <c r="F140" s="146" t="s">
        <v>904</v>
      </c>
      <c r="I140" s="147"/>
      <c r="L140" s="31"/>
      <c r="M140" s="148"/>
      <c r="T140" s="55"/>
      <c r="AT140" s="16" t="s">
        <v>173</v>
      </c>
      <c r="AU140" s="16" t="s">
        <v>85</v>
      </c>
    </row>
    <row r="141" spans="2:65" s="1" customFormat="1" ht="16.5" customHeight="1">
      <c r="B141" s="31"/>
      <c r="C141" s="132" t="s">
        <v>301</v>
      </c>
      <c r="D141" s="132" t="s">
        <v>166</v>
      </c>
      <c r="E141" s="133" t="s">
        <v>906</v>
      </c>
      <c r="F141" s="134" t="s">
        <v>907</v>
      </c>
      <c r="G141" s="135" t="s">
        <v>492</v>
      </c>
      <c r="H141" s="136">
        <v>1</v>
      </c>
      <c r="I141" s="137"/>
      <c r="J141" s="138">
        <f>ROUND(I141*H141,2)</f>
        <v>0</v>
      </c>
      <c r="K141" s="134" t="s">
        <v>1</v>
      </c>
      <c r="L141" s="31"/>
      <c r="M141" s="139" t="s">
        <v>1</v>
      </c>
      <c r="N141" s="140" t="s">
        <v>40</v>
      </c>
      <c r="P141" s="141">
        <f>O141*H141</f>
        <v>0</v>
      </c>
      <c r="Q141" s="141">
        <v>0</v>
      </c>
      <c r="R141" s="141">
        <f>Q141*H141</f>
        <v>0</v>
      </c>
      <c r="S141" s="141">
        <v>0</v>
      </c>
      <c r="T141" s="142">
        <f>S141*H141</f>
        <v>0</v>
      </c>
      <c r="AR141" s="143" t="s">
        <v>877</v>
      </c>
      <c r="AT141" s="143" t="s">
        <v>166</v>
      </c>
      <c r="AU141" s="143" t="s">
        <v>85</v>
      </c>
      <c r="AY141" s="16" t="s">
        <v>164</v>
      </c>
      <c r="BE141" s="144">
        <f>IF(N141="základní",J141,0)</f>
        <v>0</v>
      </c>
      <c r="BF141" s="144">
        <f>IF(N141="snížená",J141,0)</f>
        <v>0</v>
      </c>
      <c r="BG141" s="144">
        <f>IF(N141="zákl. přenesená",J141,0)</f>
        <v>0</v>
      </c>
      <c r="BH141" s="144">
        <f>IF(N141="sníž. přenesená",J141,0)</f>
        <v>0</v>
      </c>
      <c r="BI141" s="144">
        <f>IF(N141="nulová",J141,0)</f>
        <v>0</v>
      </c>
      <c r="BJ141" s="16" t="s">
        <v>83</v>
      </c>
      <c r="BK141" s="144">
        <f>ROUND(I141*H141,2)</f>
        <v>0</v>
      </c>
      <c r="BL141" s="16" t="s">
        <v>877</v>
      </c>
      <c r="BM141" s="143" t="s">
        <v>908</v>
      </c>
    </row>
    <row r="142" spans="2:65" s="1" customFormat="1">
      <c r="B142" s="31"/>
      <c r="D142" s="145" t="s">
        <v>173</v>
      </c>
      <c r="F142" s="146" t="s">
        <v>907</v>
      </c>
      <c r="I142" s="147"/>
      <c r="L142" s="31"/>
      <c r="M142" s="148"/>
      <c r="T142" s="55"/>
      <c r="AT142" s="16" t="s">
        <v>173</v>
      </c>
      <c r="AU142" s="16" t="s">
        <v>85</v>
      </c>
    </row>
    <row r="143" spans="2:65" s="1" customFormat="1" ht="16.5" customHeight="1">
      <c r="B143" s="31"/>
      <c r="C143" s="132" t="s">
        <v>308</v>
      </c>
      <c r="D143" s="132" t="s">
        <v>166</v>
      </c>
      <c r="E143" s="133" t="s">
        <v>909</v>
      </c>
      <c r="F143" s="134" t="s">
        <v>910</v>
      </c>
      <c r="G143" s="135" t="s">
        <v>492</v>
      </c>
      <c r="H143" s="136">
        <v>1</v>
      </c>
      <c r="I143" s="137"/>
      <c r="J143" s="138">
        <f>ROUND(I143*H143,2)</f>
        <v>0</v>
      </c>
      <c r="K143" s="134" t="s">
        <v>1</v>
      </c>
      <c r="L143" s="31"/>
      <c r="M143" s="139" t="s">
        <v>1</v>
      </c>
      <c r="N143" s="140" t="s">
        <v>40</v>
      </c>
      <c r="P143" s="141">
        <f>O143*H143</f>
        <v>0</v>
      </c>
      <c r="Q143" s="141">
        <v>0</v>
      </c>
      <c r="R143" s="141">
        <f>Q143*H143</f>
        <v>0</v>
      </c>
      <c r="S143" s="141">
        <v>0</v>
      </c>
      <c r="T143" s="142">
        <f>S143*H143</f>
        <v>0</v>
      </c>
      <c r="AR143" s="143" t="s">
        <v>877</v>
      </c>
      <c r="AT143" s="143" t="s">
        <v>166</v>
      </c>
      <c r="AU143" s="143" t="s">
        <v>85</v>
      </c>
      <c r="AY143" s="16" t="s">
        <v>164</v>
      </c>
      <c r="BE143" s="144">
        <f>IF(N143="základní",J143,0)</f>
        <v>0</v>
      </c>
      <c r="BF143" s="144">
        <f>IF(N143="snížená",J143,0)</f>
        <v>0</v>
      </c>
      <c r="BG143" s="144">
        <f>IF(N143="zákl. přenesená",J143,0)</f>
        <v>0</v>
      </c>
      <c r="BH143" s="144">
        <f>IF(N143="sníž. přenesená",J143,0)</f>
        <v>0</v>
      </c>
      <c r="BI143" s="144">
        <f>IF(N143="nulová",J143,0)</f>
        <v>0</v>
      </c>
      <c r="BJ143" s="16" t="s">
        <v>83</v>
      </c>
      <c r="BK143" s="144">
        <f>ROUND(I143*H143,2)</f>
        <v>0</v>
      </c>
      <c r="BL143" s="16" t="s">
        <v>877</v>
      </c>
      <c r="BM143" s="143" t="s">
        <v>911</v>
      </c>
    </row>
    <row r="144" spans="2:65" s="1" customFormat="1">
      <c r="B144" s="31"/>
      <c r="D144" s="145" t="s">
        <v>173</v>
      </c>
      <c r="F144" s="146" t="s">
        <v>910</v>
      </c>
      <c r="I144" s="147"/>
      <c r="L144" s="31"/>
      <c r="M144" s="148"/>
      <c r="T144" s="55"/>
      <c r="AT144" s="16" t="s">
        <v>173</v>
      </c>
      <c r="AU144" s="16" t="s">
        <v>85</v>
      </c>
    </row>
    <row r="145" spans="2:65" s="11" customFormat="1" ht="22.9" customHeight="1">
      <c r="B145" s="120"/>
      <c r="D145" s="121" t="s">
        <v>74</v>
      </c>
      <c r="E145" s="130" t="s">
        <v>912</v>
      </c>
      <c r="F145" s="130" t="s">
        <v>913</v>
      </c>
      <c r="I145" s="123"/>
      <c r="J145" s="131">
        <f>BK145</f>
        <v>0</v>
      </c>
      <c r="L145" s="120"/>
      <c r="M145" s="125"/>
      <c r="P145" s="126">
        <f>SUM(P146:P149)</f>
        <v>0</v>
      </c>
      <c r="R145" s="126">
        <f>SUM(R146:R149)</f>
        <v>0</v>
      </c>
      <c r="T145" s="127">
        <f>SUM(T146:T149)</f>
        <v>0</v>
      </c>
      <c r="AR145" s="121" t="s">
        <v>266</v>
      </c>
      <c r="AT145" s="128" t="s">
        <v>74</v>
      </c>
      <c r="AU145" s="128" t="s">
        <v>83</v>
      </c>
      <c r="AY145" s="121" t="s">
        <v>164</v>
      </c>
      <c r="BK145" s="129">
        <f>SUM(BK146:BK149)</f>
        <v>0</v>
      </c>
    </row>
    <row r="146" spans="2:65" s="1" customFormat="1" ht="16.5" customHeight="1">
      <c r="B146" s="31"/>
      <c r="C146" s="132" t="s">
        <v>317</v>
      </c>
      <c r="D146" s="132" t="s">
        <v>166</v>
      </c>
      <c r="E146" s="133" t="s">
        <v>75</v>
      </c>
      <c r="F146" s="134" t="s">
        <v>914</v>
      </c>
      <c r="G146" s="135" t="s">
        <v>492</v>
      </c>
      <c r="H146" s="136">
        <v>0</v>
      </c>
      <c r="I146" s="230"/>
      <c r="J146" s="138">
        <f>ROUND(I146*H146,2)</f>
        <v>0</v>
      </c>
      <c r="K146" s="134" t="s">
        <v>1</v>
      </c>
      <c r="L146" s="31"/>
      <c r="M146" s="139" t="s">
        <v>1</v>
      </c>
      <c r="N146" s="140" t="s">
        <v>40</v>
      </c>
      <c r="P146" s="141">
        <f>O146*H146</f>
        <v>0</v>
      </c>
      <c r="Q146" s="141">
        <v>0</v>
      </c>
      <c r="R146" s="141">
        <f>Q146*H146</f>
        <v>0</v>
      </c>
      <c r="S146" s="141">
        <v>0</v>
      </c>
      <c r="T146" s="142">
        <f>S146*H146</f>
        <v>0</v>
      </c>
      <c r="AR146" s="143" t="s">
        <v>877</v>
      </c>
      <c r="AT146" s="143" t="s">
        <v>166</v>
      </c>
      <c r="AU146" s="143" t="s">
        <v>85</v>
      </c>
      <c r="AY146" s="16" t="s">
        <v>164</v>
      </c>
      <c r="BE146" s="144">
        <f>IF(N146="základní",J146,0)</f>
        <v>0</v>
      </c>
      <c r="BF146" s="144">
        <f>IF(N146="snížená",J146,0)</f>
        <v>0</v>
      </c>
      <c r="BG146" s="144">
        <f>IF(N146="zákl. přenesená",J146,0)</f>
        <v>0</v>
      </c>
      <c r="BH146" s="144">
        <f>IF(N146="sníž. přenesená",J146,0)</f>
        <v>0</v>
      </c>
      <c r="BI146" s="144">
        <f>IF(N146="nulová",J146,0)</f>
        <v>0</v>
      </c>
      <c r="BJ146" s="16" t="s">
        <v>83</v>
      </c>
      <c r="BK146" s="144">
        <f>ROUND(I146*H146,2)</f>
        <v>0</v>
      </c>
      <c r="BL146" s="16" t="s">
        <v>877</v>
      </c>
      <c r="BM146" s="143" t="s">
        <v>915</v>
      </c>
    </row>
    <row r="147" spans="2:65" s="1" customFormat="1">
      <c r="B147" s="31"/>
      <c r="D147" s="145" t="s">
        <v>173</v>
      </c>
      <c r="F147" s="146"/>
      <c r="I147" s="147"/>
      <c r="L147" s="31"/>
      <c r="M147" s="148"/>
      <c r="T147" s="55"/>
      <c r="AT147" s="16" t="s">
        <v>173</v>
      </c>
      <c r="AU147" s="16" t="s">
        <v>85</v>
      </c>
    </row>
    <row r="148" spans="2:65" s="1" customFormat="1" ht="16.5" customHeight="1">
      <c r="B148" s="31"/>
      <c r="C148" s="132" t="s">
        <v>8</v>
      </c>
      <c r="D148" s="132" t="s">
        <v>166</v>
      </c>
      <c r="E148" s="133" t="s">
        <v>916</v>
      </c>
      <c r="F148" s="134" t="s">
        <v>913</v>
      </c>
      <c r="G148" s="135" t="s">
        <v>492</v>
      </c>
      <c r="H148" s="136">
        <v>1</v>
      </c>
      <c r="I148" s="137"/>
      <c r="J148" s="138">
        <f>ROUND(I148*H148,2)</f>
        <v>0</v>
      </c>
      <c r="K148" s="134" t="s">
        <v>1</v>
      </c>
      <c r="L148" s="31"/>
      <c r="M148" s="139" t="s">
        <v>1</v>
      </c>
      <c r="N148" s="140" t="s">
        <v>40</v>
      </c>
      <c r="P148" s="141">
        <f>O148*H148</f>
        <v>0</v>
      </c>
      <c r="Q148" s="141">
        <v>0</v>
      </c>
      <c r="R148" s="141">
        <f>Q148*H148</f>
        <v>0</v>
      </c>
      <c r="S148" s="141">
        <v>0</v>
      </c>
      <c r="T148" s="142">
        <f>S148*H148</f>
        <v>0</v>
      </c>
      <c r="AR148" s="143" t="s">
        <v>877</v>
      </c>
      <c r="AT148" s="143" t="s">
        <v>166</v>
      </c>
      <c r="AU148" s="143" t="s">
        <v>85</v>
      </c>
      <c r="AY148" s="16" t="s">
        <v>164</v>
      </c>
      <c r="BE148" s="144">
        <f>IF(N148="základní",J148,0)</f>
        <v>0</v>
      </c>
      <c r="BF148" s="144">
        <f>IF(N148="snížená",J148,0)</f>
        <v>0</v>
      </c>
      <c r="BG148" s="144">
        <f>IF(N148="zákl. přenesená",J148,0)</f>
        <v>0</v>
      </c>
      <c r="BH148" s="144">
        <f>IF(N148="sníž. přenesená",J148,0)</f>
        <v>0</v>
      </c>
      <c r="BI148" s="144">
        <f>IF(N148="nulová",J148,0)</f>
        <v>0</v>
      </c>
      <c r="BJ148" s="16" t="s">
        <v>83</v>
      </c>
      <c r="BK148" s="144">
        <f>ROUND(I148*H148,2)</f>
        <v>0</v>
      </c>
      <c r="BL148" s="16" t="s">
        <v>877</v>
      </c>
      <c r="BM148" s="143" t="s">
        <v>917</v>
      </c>
    </row>
    <row r="149" spans="2:65" s="1" customFormat="1" ht="29.25">
      <c r="B149" s="31"/>
      <c r="D149" s="145" t="s">
        <v>173</v>
      </c>
      <c r="F149" s="146" t="s">
        <v>918</v>
      </c>
      <c r="I149" s="147"/>
      <c r="L149" s="31"/>
      <c r="M149" s="148"/>
      <c r="T149" s="55"/>
      <c r="AT149" s="16" t="s">
        <v>173</v>
      </c>
      <c r="AU149" s="16" t="s">
        <v>85</v>
      </c>
    </row>
    <row r="150" spans="2:65" s="11" customFormat="1" ht="22.9" customHeight="1">
      <c r="B150" s="120"/>
      <c r="D150" s="121" t="s">
        <v>74</v>
      </c>
      <c r="E150" s="130" t="s">
        <v>919</v>
      </c>
      <c r="F150" s="130" t="s">
        <v>920</v>
      </c>
      <c r="I150" s="123"/>
      <c r="J150" s="131">
        <f>BK150</f>
        <v>0</v>
      </c>
      <c r="L150" s="120"/>
      <c r="M150" s="125"/>
      <c r="P150" s="126">
        <f>SUM(P151:P152)</f>
        <v>0</v>
      </c>
      <c r="R150" s="126">
        <f>SUM(R151:R152)</f>
        <v>0</v>
      </c>
      <c r="T150" s="127">
        <f>SUM(T151:T152)</f>
        <v>0</v>
      </c>
      <c r="AR150" s="121" t="s">
        <v>266</v>
      </c>
      <c r="AT150" s="128" t="s">
        <v>74</v>
      </c>
      <c r="AU150" s="128" t="s">
        <v>83</v>
      </c>
      <c r="AY150" s="121" t="s">
        <v>164</v>
      </c>
      <c r="BK150" s="129">
        <f>SUM(BK151:BK152)</f>
        <v>0</v>
      </c>
    </row>
    <row r="151" spans="2:65" s="1" customFormat="1" ht="16.5" customHeight="1">
      <c r="B151" s="31"/>
      <c r="C151" s="132" t="s">
        <v>328</v>
      </c>
      <c r="D151" s="132" t="s">
        <v>166</v>
      </c>
      <c r="E151" s="133" t="s">
        <v>921</v>
      </c>
      <c r="F151" s="134" t="s">
        <v>922</v>
      </c>
      <c r="G151" s="135" t="s">
        <v>492</v>
      </c>
      <c r="H151" s="136">
        <v>1</v>
      </c>
      <c r="I151" s="137"/>
      <c r="J151" s="138">
        <f>ROUND(I151*H151,2)</f>
        <v>0</v>
      </c>
      <c r="K151" s="134" t="s">
        <v>1</v>
      </c>
      <c r="L151" s="31"/>
      <c r="M151" s="139" t="s">
        <v>1</v>
      </c>
      <c r="N151" s="140" t="s">
        <v>40</v>
      </c>
      <c r="P151" s="141">
        <f>O151*H151</f>
        <v>0</v>
      </c>
      <c r="Q151" s="141">
        <v>0</v>
      </c>
      <c r="R151" s="141">
        <f>Q151*H151</f>
        <v>0</v>
      </c>
      <c r="S151" s="141">
        <v>0</v>
      </c>
      <c r="T151" s="142">
        <f>S151*H151</f>
        <v>0</v>
      </c>
      <c r="AR151" s="143" t="s">
        <v>877</v>
      </c>
      <c r="AT151" s="143" t="s">
        <v>166</v>
      </c>
      <c r="AU151" s="143" t="s">
        <v>85</v>
      </c>
      <c r="AY151" s="16" t="s">
        <v>164</v>
      </c>
      <c r="BE151" s="144">
        <f>IF(N151="základní",J151,0)</f>
        <v>0</v>
      </c>
      <c r="BF151" s="144">
        <f>IF(N151="snížená",J151,0)</f>
        <v>0</v>
      </c>
      <c r="BG151" s="144">
        <f>IF(N151="zákl. přenesená",J151,0)</f>
        <v>0</v>
      </c>
      <c r="BH151" s="144">
        <f>IF(N151="sníž. přenesená",J151,0)</f>
        <v>0</v>
      </c>
      <c r="BI151" s="144">
        <f>IF(N151="nulová",J151,0)</f>
        <v>0</v>
      </c>
      <c r="BJ151" s="16" t="s">
        <v>83</v>
      </c>
      <c r="BK151" s="144">
        <f>ROUND(I151*H151,2)</f>
        <v>0</v>
      </c>
      <c r="BL151" s="16" t="s">
        <v>877</v>
      </c>
      <c r="BM151" s="143" t="s">
        <v>923</v>
      </c>
    </row>
    <row r="152" spans="2:65" s="1" customFormat="1" ht="39">
      <c r="B152" s="31"/>
      <c r="D152" s="145" t="s">
        <v>173</v>
      </c>
      <c r="F152" s="146" t="s">
        <v>924</v>
      </c>
      <c r="I152" s="147"/>
      <c r="L152" s="31"/>
      <c r="M152" s="177"/>
      <c r="N152" s="178"/>
      <c r="O152" s="178"/>
      <c r="P152" s="178"/>
      <c r="Q152" s="178"/>
      <c r="R152" s="178"/>
      <c r="S152" s="178"/>
      <c r="T152" s="179"/>
      <c r="AT152" s="16" t="s">
        <v>173</v>
      </c>
      <c r="AU152" s="16" t="s">
        <v>85</v>
      </c>
    </row>
    <row r="153" spans="2:65" s="1" customFormat="1" ht="6.95" customHeight="1">
      <c r="B153" s="43"/>
      <c r="C153" s="44"/>
      <c r="D153" s="44"/>
      <c r="E153" s="44"/>
      <c r="F153" s="44"/>
      <c r="G153" s="44"/>
      <c r="H153" s="44"/>
      <c r="I153" s="44"/>
      <c r="J153" s="44"/>
      <c r="K153" s="44"/>
      <c r="L153" s="31"/>
    </row>
  </sheetData>
  <sheetProtection formatColumns="0" formatRows="0" autoFilter="0"/>
  <autoFilter ref="C119:K152" xr:uid="{00000000-0009-0000-0000-000002000000}"/>
  <mergeCells count="9">
    <mergeCell ref="E87:H87"/>
    <mergeCell ref="E110:H110"/>
    <mergeCell ref="E112:H112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H196"/>
  <sheetViews>
    <sheetView showGridLines="0" workbookViewId="0"/>
  </sheetViews>
  <sheetFormatPr defaultRowHeight="11.25"/>
  <cols>
    <col min="1" max="1" width="8.33203125" customWidth="1"/>
    <col min="2" max="2" width="1.6640625" customWidth="1"/>
    <col min="3" max="3" width="25" customWidth="1"/>
    <col min="4" max="4" width="75.83203125" customWidth="1"/>
    <col min="5" max="5" width="13.33203125" customWidth="1"/>
    <col min="6" max="6" width="20" customWidth="1"/>
    <col min="7" max="7" width="1.6640625" customWidth="1"/>
    <col min="8" max="8" width="8.33203125" customWidth="1"/>
  </cols>
  <sheetData>
    <row r="1" spans="2:8" ht="11.25" customHeight="1"/>
    <row r="2" spans="2:8" ht="36.950000000000003" customHeight="1"/>
    <row r="3" spans="2:8" ht="6.95" customHeight="1">
      <c r="B3" s="17"/>
      <c r="C3" s="18"/>
      <c r="D3" s="18"/>
      <c r="E3" s="18"/>
      <c r="F3" s="18"/>
      <c r="G3" s="18"/>
      <c r="H3" s="19"/>
    </row>
    <row r="4" spans="2:8" ht="24.95" customHeight="1">
      <c r="B4" s="19"/>
      <c r="C4" s="20" t="s">
        <v>925</v>
      </c>
      <c r="H4" s="19"/>
    </row>
    <row r="5" spans="2:8" ht="12" customHeight="1">
      <c r="B5" s="19"/>
      <c r="C5" s="23" t="s">
        <v>13</v>
      </c>
      <c r="D5" s="222" t="s">
        <v>14</v>
      </c>
      <c r="E5" s="188"/>
      <c r="F5" s="188"/>
      <c r="H5" s="19"/>
    </row>
    <row r="6" spans="2:8" ht="36.950000000000003" customHeight="1">
      <c r="B6" s="19"/>
      <c r="C6" s="25" t="s">
        <v>16</v>
      </c>
      <c r="D6" s="219" t="s">
        <v>17</v>
      </c>
      <c r="E6" s="188"/>
      <c r="F6" s="188"/>
      <c r="H6" s="19"/>
    </row>
    <row r="7" spans="2:8" ht="16.5" customHeight="1">
      <c r="B7" s="19"/>
      <c r="C7" s="26" t="s">
        <v>22</v>
      </c>
      <c r="D7" s="51" t="str">
        <f>'Rekapitulace stavby'!AN8</f>
        <v>19. 2. 2025</v>
      </c>
      <c r="H7" s="19"/>
    </row>
    <row r="8" spans="2:8" s="1" customFormat="1" ht="10.9" customHeight="1">
      <c r="B8" s="31"/>
      <c r="H8" s="31"/>
    </row>
    <row r="9" spans="2:8" s="10" customFormat="1" ht="29.25" customHeight="1">
      <c r="B9" s="112"/>
      <c r="C9" s="113" t="s">
        <v>56</v>
      </c>
      <c r="D9" s="114" t="s">
        <v>57</v>
      </c>
      <c r="E9" s="114" t="s">
        <v>151</v>
      </c>
      <c r="F9" s="115" t="s">
        <v>926</v>
      </c>
      <c r="H9" s="112"/>
    </row>
    <row r="10" spans="2:8" s="1" customFormat="1" ht="26.45" customHeight="1">
      <c r="B10" s="31"/>
      <c r="C10" s="180" t="s">
        <v>80</v>
      </c>
      <c r="D10" s="180" t="s">
        <v>81</v>
      </c>
      <c r="H10" s="31"/>
    </row>
    <row r="11" spans="2:8" s="1" customFormat="1" ht="16.899999999999999" customHeight="1">
      <c r="B11" s="31"/>
      <c r="C11" s="181" t="s">
        <v>109</v>
      </c>
      <c r="D11" s="182" t="s">
        <v>1</v>
      </c>
      <c r="E11" s="183" t="s">
        <v>1</v>
      </c>
      <c r="F11" s="184">
        <v>22.5</v>
      </c>
      <c r="H11" s="31"/>
    </row>
    <row r="12" spans="2:8" s="1" customFormat="1" ht="16.899999999999999" customHeight="1">
      <c r="B12" s="31"/>
      <c r="C12" s="185" t="s">
        <v>1</v>
      </c>
      <c r="D12" s="185" t="s">
        <v>110</v>
      </c>
      <c r="E12" s="16" t="s">
        <v>1</v>
      </c>
      <c r="F12" s="186">
        <v>22.5</v>
      </c>
      <c r="H12" s="31"/>
    </row>
    <row r="13" spans="2:8" s="1" customFormat="1" ht="16.899999999999999" customHeight="1">
      <c r="B13" s="31"/>
      <c r="C13" s="187" t="s">
        <v>927</v>
      </c>
      <c r="H13" s="31"/>
    </row>
    <row r="14" spans="2:8" s="1" customFormat="1" ht="16.899999999999999" customHeight="1">
      <c r="B14" s="31"/>
      <c r="C14" s="185" t="s">
        <v>474</v>
      </c>
      <c r="D14" s="185" t="s">
        <v>475</v>
      </c>
      <c r="E14" s="16" t="s">
        <v>311</v>
      </c>
      <c r="F14" s="186">
        <v>22.5</v>
      </c>
      <c r="H14" s="31"/>
    </row>
    <row r="15" spans="2:8" s="1" customFormat="1" ht="16.899999999999999" customHeight="1">
      <c r="B15" s="31"/>
      <c r="C15" s="181" t="s">
        <v>113</v>
      </c>
      <c r="D15" s="182" t="s">
        <v>1</v>
      </c>
      <c r="E15" s="183" t="s">
        <v>1</v>
      </c>
      <c r="F15" s="184">
        <v>59.613</v>
      </c>
      <c r="H15" s="31"/>
    </row>
    <row r="16" spans="2:8" s="1" customFormat="1" ht="16.899999999999999" customHeight="1">
      <c r="B16" s="31"/>
      <c r="C16" s="185" t="s">
        <v>1</v>
      </c>
      <c r="D16" s="185" t="s">
        <v>261</v>
      </c>
      <c r="E16" s="16" t="s">
        <v>1</v>
      </c>
      <c r="F16" s="186">
        <v>0</v>
      </c>
      <c r="H16" s="31"/>
    </row>
    <row r="17" spans="2:8" s="1" customFormat="1" ht="16.899999999999999" customHeight="1">
      <c r="B17" s="31"/>
      <c r="C17" s="185" t="s">
        <v>1</v>
      </c>
      <c r="D17" s="185" t="s">
        <v>262</v>
      </c>
      <c r="E17" s="16" t="s">
        <v>1</v>
      </c>
      <c r="F17" s="186">
        <v>0</v>
      </c>
      <c r="H17" s="31"/>
    </row>
    <row r="18" spans="2:8" s="1" customFormat="1" ht="16.899999999999999" customHeight="1">
      <c r="B18" s="31"/>
      <c r="C18" s="185" t="s">
        <v>1</v>
      </c>
      <c r="D18" s="185" t="s">
        <v>263</v>
      </c>
      <c r="E18" s="16" t="s">
        <v>1</v>
      </c>
      <c r="F18" s="186">
        <v>42.5</v>
      </c>
      <c r="H18" s="31"/>
    </row>
    <row r="19" spans="2:8" s="1" customFormat="1" ht="16.899999999999999" customHeight="1">
      <c r="B19" s="31"/>
      <c r="C19" s="185" t="s">
        <v>1</v>
      </c>
      <c r="D19" s="185" t="s">
        <v>264</v>
      </c>
      <c r="E19" s="16" t="s">
        <v>1</v>
      </c>
      <c r="F19" s="186">
        <v>0</v>
      </c>
      <c r="H19" s="31"/>
    </row>
    <row r="20" spans="2:8" s="1" customFormat="1" ht="16.899999999999999" customHeight="1">
      <c r="B20" s="31"/>
      <c r="C20" s="185" t="s">
        <v>1</v>
      </c>
      <c r="D20" s="185" t="s">
        <v>265</v>
      </c>
      <c r="E20" s="16" t="s">
        <v>1</v>
      </c>
      <c r="F20" s="186">
        <v>17.113</v>
      </c>
      <c r="H20" s="31"/>
    </row>
    <row r="21" spans="2:8" s="1" customFormat="1" ht="16.899999999999999" customHeight="1">
      <c r="B21" s="31"/>
      <c r="C21" s="185" t="s">
        <v>1</v>
      </c>
      <c r="D21" s="185" t="s">
        <v>187</v>
      </c>
      <c r="E21" s="16" t="s">
        <v>1</v>
      </c>
      <c r="F21" s="186">
        <v>59.613</v>
      </c>
      <c r="H21" s="31"/>
    </row>
    <row r="22" spans="2:8" s="1" customFormat="1" ht="16.899999999999999" customHeight="1">
      <c r="B22" s="31"/>
      <c r="C22" s="187" t="s">
        <v>927</v>
      </c>
      <c r="H22" s="31"/>
    </row>
    <row r="23" spans="2:8" s="1" customFormat="1" ht="22.5">
      <c r="B23" s="31"/>
      <c r="C23" s="185" t="s">
        <v>255</v>
      </c>
      <c r="D23" s="185" t="s">
        <v>256</v>
      </c>
      <c r="E23" s="16" t="s">
        <v>190</v>
      </c>
      <c r="F23" s="186">
        <v>59.613</v>
      </c>
      <c r="H23" s="31"/>
    </row>
    <row r="24" spans="2:8" s="1" customFormat="1" ht="22.5">
      <c r="B24" s="31"/>
      <c r="C24" s="185" t="s">
        <v>275</v>
      </c>
      <c r="D24" s="185" t="s">
        <v>276</v>
      </c>
      <c r="E24" s="16" t="s">
        <v>190</v>
      </c>
      <c r="F24" s="186">
        <v>165.12200000000001</v>
      </c>
      <c r="H24" s="31"/>
    </row>
    <row r="25" spans="2:8" s="1" customFormat="1" ht="22.5">
      <c r="B25" s="31"/>
      <c r="C25" s="185" t="s">
        <v>293</v>
      </c>
      <c r="D25" s="185" t="s">
        <v>294</v>
      </c>
      <c r="E25" s="16" t="s">
        <v>295</v>
      </c>
      <c r="F25" s="186">
        <v>251.881</v>
      </c>
      <c r="H25" s="31"/>
    </row>
    <row r="26" spans="2:8" s="1" customFormat="1" ht="16.899999999999999" customHeight="1">
      <c r="B26" s="31"/>
      <c r="C26" s="181" t="s">
        <v>111</v>
      </c>
      <c r="D26" s="182" t="s">
        <v>1</v>
      </c>
      <c r="E26" s="183" t="s">
        <v>1</v>
      </c>
      <c r="F26" s="184">
        <v>154.67500000000001</v>
      </c>
      <c r="H26" s="31"/>
    </row>
    <row r="27" spans="2:8" s="1" customFormat="1" ht="16.899999999999999" customHeight="1">
      <c r="B27" s="31"/>
      <c r="C27" s="185" t="s">
        <v>1</v>
      </c>
      <c r="D27" s="185" t="s">
        <v>196</v>
      </c>
      <c r="E27" s="16" t="s">
        <v>1</v>
      </c>
      <c r="F27" s="186">
        <v>0</v>
      </c>
      <c r="H27" s="31"/>
    </row>
    <row r="28" spans="2:8" s="1" customFormat="1" ht="16.899999999999999" customHeight="1">
      <c r="B28" s="31"/>
      <c r="C28" s="185" t="s">
        <v>1</v>
      </c>
      <c r="D28" s="185" t="s">
        <v>197</v>
      </c>
      <c r="E28" s="16" t="s">
        <v>1</v>
      </c>
      <c r="F28" s="186">
        <v>14.22</v>
      </c>
      <c r="H28" s="31"/>
    </row>
    <row r="29" spans="2:8" s="1" customFormat="1" ht="16.899999999999999" customHeight="1">
      <c r="B29" s="31"/>
      <c r="C29" s="185" t="s">
        <v>1</v>
      </c>
      <c r="D29" s="185" t="s">
        <v>198</v>
      </c>
      <c r="E29" s="16" t="s">
        <v>1</v>
      </c>
      <c r="F29" s="186">
        <v>3.12</v>
      </c>
      <c r="H29" s="31"/>
    </row>
    <row r="30" spans="2:8" s="1" customFormat="1" ht="16.899999999999999" customHeight="1">
      <c r="B30" s="31"/>
      <c r="C30" s="185" t="s">
        <v>1</v>
      </c>
      <c r="D30" s="185" t="s">
        <v>199</v>
      </c>
      <c r="E30" s="16" t="s">
        <v>1</v>
      </c>
      <c r="F30" s="186">
        <v>10.244999999999999</v>
      </c>
      <c r="H30" s="31"/>
    </row>
    <row r="31" spans="2:8" s="1" customFormat="1" ht="16.899999999999999" customHeight="1">
      <c r="B31" s="31"/>
      <c r="C31" s="185" t="s">
        <v>1</v>
      </c>
      <c r="D31" s="185" t="s">
        <v>200</v>
      </c>
      <c r="E31" s="16" t="s">
        <v>1</v>
      </c>
      <c r="F31" s="186">
        <v>10.83</v>
      </c>
      <c r="H31" s="31"/>
    </row>
    <row r="32" spans="2:8" s="1" customFormat="1" ht="16.899999999999999" customHeight="1">
      <c r="B32" s="31"/>
      <c r="C32" s="185" t="s">
        <v>1</v>
      </c>
      <c r="D32" s="185" t="s">
        <v>201</v>
      </c>
      <c r="E32" s="16" t="s">
        <v>1</v>
      </c>
      <c r="F32" s="186">
        <v>2.73</v>
      </c>
      <c r="H32" s="31"/>
    </row>
    <row r="33" spans="2:8" s="1" customFormat="1" ht="16.899999999999999" customHeight="1">
      <c r="B33" s="31"/>
      <c r="C33" s="185" t="s">
        <v>1</v>
      </c>
      <c r="D33" s="185" t="s">
        <v>202</v>
      </c>
      <c r="E33" s="16" t="s">
        <v>1</v>
      </c>
      <c r="F33" s="186">
        <v>3.84</v>
      </c>
      <c r="H33" s="31"/>
    </row>
    <row r="34" spans="2:8" s="1" customFormat="1" ht="16.899999999999999" customHeight="1">
      <c r="B34" s="31"/>
      <c r="C34" s="185" t="s">
        <v>1</v>
      </c>
      <c r="D34" s="185" t="s">
        <v>203</v>
      </c>
      <c r="E34" s="16" t="s">
        <v>1</v>
      </c>
      <c r="F34" s="186">
        <v>0</v>
      </c>
      <c r="H34" s="31"/>
    </row>
    <row r="35" spans="2:8" s="1" customFormat="1" ht="16.899999999999999" customHeight="1">
      <c r="B35" s="31"/>
      <c r="C35" s="185" t="s">
        <v>1</v>
      </c>
      <c r="D35" s="185" t="s">
        <v>204</v>
      </c>
      <c r="E35" s="16" t="s">
        <v>1</v>
      </c>
      <c r="F35" s="186">
        <v>20.399999999999999</v>
      </c>
      <c r="H35" s="31"/>
    </row>
    <row r="36" spans="2:8" s="1" customFormat="1" ht="16.899999999999999" customHeight="1">
      <c r="B36" s="31"/>
      <c r="C36" s="185" t="s">
        <v>1</v>
      </c>
      <c r="D36" s="185" t="s">
        <v>184</v>
      </c>
      <c r="E36" s="16" t="s">
        <v>1</v>
      </c>
      <c r="F36" s="186">
        <v>0</v>
      </c>
      <c r="H36" s="31"/>
    </row>
    <row r="37" spans="2:8" s="1" customFormat="1" ht="16.899999999999999" customHeight="1">
      <c r="B37" s="31"/>
      <c r="C37" s="185" t="s">
        <v>1</v>
      </c>
      <c r="D37" s="185" t="s">
        <v>205</v>
      </c>
      <c r="E37" s="16" t="s">
        <v>1</v>
      </c>
      <c r="F37" s="186">
        <v>5.0999999999999996</v>
      </c>
      <c r="H37" s="31"/>
    </row>
    <row r="38" spans="2:8" s="1" customFormat="1" ht="16.899999999999999" customHeight="1">
      <c r="B38" s="31"/>
      <c r="C38" s="185" t="s">
        <v>1</v>
      </c>
      <c r="D38" s="185" t="s">
        <v>206</v>
      </c>
      <c r="E38" s="16" t="s">
        <v>1</v>
      </c>
      <c r="F38" s="186">
        <v>3.39</v>
      </c>
      <c r="H38" s="31"/>
    </row>
    <row r="39" spans="2:8" s="1" customFormat="1" ht="16.899999999999999" customHeight="1">
      <c r="B39" s="31"/>
      <c r="C39" s="185" t="s">
        <v>1</v>
      </c>
      <c r="D39" s="185" t="s">
        <v>207</v>
      </c>
      <c r="E39" s="16" t="s">
        <v>1</v>
      </c>
      <c r="F39" s="186">
        <v>0</v>
      </c>
      <c r="H39" s="31"/>
    </row>
    <row r="40" spans="2:8" s="1" customFormat="1" ht="16.899999999999999" customHeight="1">
      <c r="B40" s="31"/>
      <c r="C40" s="185" t="s">
        <v>1</v>
      </c>
      <c r="D40" s="185" t="s">
        <v>208</v>
      </c>
      <c r="E40" s="16" t="s">
        <v>1</v>
      </c>
      <c r="F40" s="186">
        <v>80.8</v>
      </c>
      <c r="H40" s="31"/>
    </row>
    <row r="41" spans="2:8" s="1" customFormat="1" ht="16.899999999999999" customHeight="1">
      <c r="B41" s="31"/>
      <c r="C41" s="185" t="s">
        <v>1</v>
      </c>
      <c r="D41" s="185" t="s">
        <v>187</v>
      </c>
      <c r="E41" s="16" t="s">
        <v>1</v>
      </c>
      <c r="F41" s="186">
        <v>154.67500000000001</v>
      </c>
      <c r="H41" s="31"/>
    </row>
    <row r="42" spans="2:8" s="1" customFormat="1" ht="16.899999999999999" customHeight="1">
      <c r="B42" s="31"/>
      <c r="C42" s="187" t="s">
        <v>927</v>
      </c>
      <c r="H42" s="31"/>
    </row>
    <row r="43" spans="2:8" s="1" customFormat="1" ht="22.5">
      <c r="B43" s="31"/>
      <c r="C43" s="185" t="s">
        <v>188</v>
      </c>
      <c r="D43" s="185" t="s">
        <v>189</v>
      </c>
      <c r="E43" s="16" t="s">
        <v>190</v>
      </c>
      <c r="F43" s="186">
        <v>154.67500000000001</v>
      </c>
      <c r="H43" s="31"/>
    </row>
    <row r="44" spans="2:8" s="1" customFormat="1" ht="22.5">
      <c r="B44" s="31"/>
      <c r="C44" s="185" t="s">
        <v>275</v>
      </c>
      <c r="D44" s="185" t="s">
        <v>276</v>
      </c>
      <c r="E44" s="16" t="s">
        <v>190</v>
      </c>
      <c r="F44" s="186">
        <v>165.12200000000001</v>
      </c>
      <c r="H44" s="31"/>
    </row>
    <row r="45" spans="2:8" s="1" customFormat="1" ht="22.5">
      <c r="B45" s="31"/>
      <c r="C45" s="185" t="s">
        <v>293</v>
      </c>
      <c r="D45" s="185" t="s">
        <v>294</v>
      </c>
      <c r="E45" s="16" t="s">
        <v>295</v>
      </c>
      <c r="F45" s="186">
        <v>251.881</v>
      </c>
      <c r="H45" s="31"/>
    </row>
    <row r="46" spans="2:8" s="1" customFormat="1" ht="16.899999999999999" customHeight="1">
      <c r="B46" s="31"/>
      <c r="C46" s="181" t="s">
        <v>89</v>
      </c>
      <c r="D46" s="182" t="s">
        <v>1</v>
      </c>
      <c r="E46" s="183" t="s">
        <v>1</v>
      </c>
      <c r="F46" s="184">
        <v>94.8</v>
      </c>
      <c r="H46" s="31"/>
    </row>
    <row r="47" spans="2:8" s="1" customFormat="1" ht="16.899999999999999" customHeight="1">
      <c r="B47" s="31"/>
      <c r="C47" s="185" t="s">
        <v>1</v>
      </c>
      <c r="D47" s="185" t="s">
        <v>210</v>
      </c>
      <c r="E47" s="16" t="s">
        <v>1</v>
      </c>
      <c r="F47" s="186">
        <v>0</v>
      </c>
      <c r="H47" s="31"/>
    </row>
    <row r="48" spans="2:8" s="1" customFormat="1" ht="16.899999999999999" customHeight="1">
      <c r="B48" s="31"/>
      <c r="C48" s="185" t="s">
        <v>1</v>
      </c>
      <c r="D48" s="185" t="s">
        <v>211</v>
      </c>
      <c r="E48" s="16" t="s">
        <v>1</v>
      </c>
      <c r="F48" s="186">
        <v>10.5</v>
      </c>
      <c r="H48" s="31"/>
    </row>
    <row r="49" spans="2:8" s="1" customFormat="1" ht="16.899999999999999" customHeight="1">
      <c r="B49" s="31"/>
      <c r="C49" s="185" t="s">
        <v>1</v>
      </c>
      <c r="D49" s="185" t="s">
        <v>212</v>
      </c>
      <c r="E49" s="16" t="s">
        <v>1</v>
      </c>
      <c r="F49" s="186">
        <v>0</v>
      </c>
      <c r="H49" s="31"/>
    </row>
    <row r="50" spans="2:8" s="1" customFormat="1" ht="16.899999999999999" customHeight="1">
      <c r="B50" s="31"/>
      <c r="C50" s="185" t="s">
        <v>1</v>
      </c>
      <c r="D50" s="185" t="s">
        <v>213</v>
      </c>
      <c r="E50" s="16" t="s">
        <v>1</v>
      </c>
      <c r="F50" s="186">
        <v>27.8</v>
      </c>
      <c r="H50" s="31"/>
    </row>
    <row r="51" spans="2:8" s="1" customFormat="1" ht="16.899999999999999" customHeight="1">
      <c r="B51" s="31"/>
      <c r="C51" s="185" t="s">
        <v>1</v>
      </c>
      <c r="D51" s="185" t="s">
        <v>214</v>
      </c>
      <c r="E51" s="16" t="s">
        <v>1</v>
      </c>
      <c r="F51" s="186">
        <v>0</v>
      </c>
      <c r="H51" s="31"/>
    </row>
    <row r="52" spans="2:8" s="1" customFormat="1" ht="16.899999999999999" customHeight="1">
      <c r="B52" s="31"/>
      <c r="C52" s="185" t="s">
        <v>1</v>
      </c>
      <c r="D52" s="185" t="s">
        <v>215</v>
      </c>
      <c r="E52" s="16" t="s">
        <v>1</v>
      </c>
      <c r="F52" s="186">
        <v>11.7</v>
      </c>
      <c r="H52" s="31"/>
    </row>
    <row r="53" spans="2:8" s="1" customFormat="1" ht="16.899999999999999" customHeight="1">
      <c r="B53" s="31"/>
      <c r="C53" s="185" t="s">
        <v>1</v>
      </c>
      <c r="D53" s="185" t="s">
        <v>216</v>
      </c>
      <c r="E53" s="16" t="s">
        <v>1</v>
      </c>
      <c r="F53" s="186">
        <v>0</v>
      </c>
      <c r="H53" s="31"/>
    </row>
    <row r="54" spans="2:8" s="1" customFormat="1" ht="16.899999999999999" customHeight="1">
      <c r="B54" s="31"/>
      <c r="C54" s="185" t="s">
        <v>1</v>
      </c>
      <c r="D54" s="185" t="s">
        <v>217</v>
      </c>
      <c r="E54" s="16" t="s">
        <v>1</v>
      </c>
      <c r="F54" s="186">
        <v>2.5</v>
      </c>
      <c r="H54" s="31"/>
    </row>
    <row r="55" spans="2:8" s="1" customFormat="1" ht="16.899999999999999" customHeight="1">
      <c r="B55" s="31"/>
      <c r="C55" s="185" t="s">
        <v>1</v>
      </c>
      <c r="D55" s="185" t="s">
        <v>218</v>
      </c>
      <c r="E55" s="16" t="s">
        <v>1</v>
      </c>
      <c r="F55" s="186">
        <v>0</v>
      </c>
      <c r="H55" s="31"/>
    </row>
    <row r="56" spans="2:8" s="1" customFormat="1" ht="16.899999999999999" customHeight="1">
      <c r="B56" s="31"/>
      <c r="C56" s="185" t="s">
        <v>1</v>
      </c>
      <c r="D56" s="185" t="s">
        <v>219</v>
      </c>
      <c r="E56" s="16" t="s">
        <v>1</v>
      </c>
      <c r="F56" s="186">
        <v>5.8</v>
      </c>
      <c r="H56" s="31"/>
    </row>
    <row r="57" spans="2:8" s="1" customFormat="1" ht="16.899999999999999" customHeight="1">
      <c r="B57" s="31"/>
      <c r="C57" s="185" t="s">
        <v>1</v>
      </c>
      <c r="D57" s="185" t="s">
        <v>220</v>
      </c>
      <c r="E57" s="16" t="s">
        <v>1</v>
      </c>
      <c r="F57" s="186">
        <v>0</v>
      </c>
      <c r="H57" s="31"/>
    </row>
    <row r="58" spans="2:8" s="1" customFormat="1" ht="16.899999999999999" customHeight="1">
      <c r="B58" s="31"/>
      <c r="C58" s="185" t="s">
        <v>1</v>
      </c>
      <c r="D58" s="185" t="s">
        <v>221</v>
      </c>
      <c r="E58" s="16" t="s">
        <v>1</v>
      </c>
      <c r="F58" s="186">
        <v>18</v>
      </c>
      <c r="H58" s="31"/>
    </row>
    <row r="59" spans="2:8" s="1" customFormat="1" ht="16.899999999999999" customHeight="1">
      <c r="B59" s="31"/>
      <c r="C59" s="185" t="s">
        <v>1</v>
      </c>
      <c r="D59" s="185" t="s">
        <v>222</v>
      </c>
      <c r="E59" s="16" t="s">
        <v>1</v>
      </c>
      <c r="F59" s="186">
        <v>0</v>
      </c>
      <c r="H59" s="31"/>
    </row>
    <row r="60" spans="2:8" s="1" customFormat="1" ht="16.899999999999999" customHeight="1">
      <c r="B60" s="31"/>
      <c r="C60" s="185" t="s">
        <v>1</v>
      </c>
      <c r="D60" s="185" t="s">
        <v>223</v>
      </c>
      <c r="E60" s="16" t="s">
        <v>1</v>
      </c>
      <c r="F60" s="186">
        <v>18.5</v>
      </c>
      <c r="H60" s="31"/>
    </row>
    <row r="61" spans="2:8" s="1" customFormat="1" ht="16.899999999999999" customHeight="1">
      <c r="B61" s="31"/>
      <c r="C61" s="185" t="s">
        <v>1</v>
      </c>
      <c r="D61" s="185" t="s">
        <v>187</v>
      </c>
      <c r="E61" s="16" t="s">
        <v>1</v>
      </c>
      <c r="F61" s="186">
        <v>94.8</v>
      </c>
      <c r="H61" s="31"/>
    </row>
    <row r="62" spans="2:8" s="1" customFormat="1" ht="16.899999999999999" customHeight="1">
      <c r="B62" s="31"/>
      <c r="C62" s="187" t="s">
        <v>927</v>
      </c>
      <c r="H62" s="31"/>
    </row>
    <row r="63" spans="2:8" s="1" customFormat="1" ht="22.5">
      <c r="B63" s="31"/>
      <c r="C63" s="185" t="s">
        <v>608</v>
      </c>
      <c r="D63" s="185" t="s">
        <v>609</v>
      </c>
      <c r="E63" s="16" t="s">
        <v>311</v>
      </c>
      <c r="F63" s="186">
        <v>299.89999999999998</v>
      </c>
      <c r="H63" s="31"/>
    </row>
    <row r="64" spans="2:8" s="1" customFormat="1" ht="16.899999999999999" customHeight="1">
      <c r="B64" s="31"/>
      <c r="C64" s="185" t="s">
        <v>615</v>
      </c>
      <c r="D64" s="185" t="s">
        <v>616</v>
      </c>
      <c r="E64" s="16" t="s">
        <v>311</v>
      </c>
      <c r="F64" s="186">
        <v>437.2</v>
      </c>
      <c r="H64" s="31"/>
    </row>
    <row r="65" spans="2:8" s="1" customFormat="1" ht="16.899999999999999" customHeight="1">
      <c r="B65" s="31"/>
      <c r="C65" s="185" t="s">
        <v>646</v>
      </c>
      <c r="D65" s="185" t="s">
        <v>647</v>
      </c>
      <c r="E65" s="16" t="s">
        <v>311</v>
      </c>
      <c r="F65" s="186">
        <v>513.29999999999995</v>
      </c>
      <c r="H65" s="31"/>
    </row>
    <row r="66" spans="2:8" s="1" customFormat="1" ht="16.899999999999999" customHeight="1">
      <c r="B66" s="31"/>
      <c r="C66" s="185" t="s">
        <v>843</v>
      </c>
      <c r="D66" s="185" t="s">
        <v>844</v>
      </c>
      <c r="E66" s="16" t="s">
        <v>311</v>
      </c>
      <c r="F66" s="186">
        <v>164.2</v>
      </c>
      <c r="H66" s="31"/>
    </row>
    <row r="67" spans="2:8" s="1" customFormat="1" ht="16.899999999999999" customHeight="1">
      <c r="B67" s="31"/>
      <c r="C67" s="185" t="s">
        <v>848</v>
      </c>
      <c r="D67" s="185" t="s">
        <v>849</v>
      </c>
      <c r="E67" s="16" t="s">
        <v>311</v>
      </c>
      <c r="F67" s="186">
        <v>94.8</v>
      </c>
      <c r="H67" s="31"/>
    </row>
    <row r="68" spans="2:8" s="1" customFormat="1" ht="22.5">
      <c r="B68" s="31"/>
      <c r="C68" s="185" t="s">
        <v>416</v>
      </c>
      <c r="D68" s="185" t="s">
        <v>417</v>
      </c>
      <c r="E68" s="16" t="s">
        <v>190</v>
      </c>
      <c r="F68" s="186">
        <v>14.887</v>
      </c>
      <c r="H68" s="31"/>
    </row>
    <row r="69" spans="2:8" s="1" customFormat="1" ht="16.899999999999999" customHeight="1">
      <c r="B69" s="31"/>
      <c r="C69" s="181" t="s">
        <v>92</v>
      </c>
      <c r="D69" s="182" t="s">
        <v>1</v>
      </c>
      <c r="E69" s="183" t="s">
        <v>1</v>
      </c>
      <c r="F69" s="184">
        <v>20.8</v>
      </c>
      <c r="H69" s="31"/>
    </row>
    <row r="70" spans="2:8" s="1" customFormat="1" ht="16.899999999999999" customHeight="1">
      <c r="B70" s="31"/>
      <c r="C70" s="185" t="s">
        <v>1</v>
      </c>
      <c r="D70" s="185" t="s">
        <v>225</v>
      </c>
      <c r="E70" s="16" t="s">
        <v>1</v>
      </c>
      <c r="F70" s="186">
        <v>0</v>
      </c>
      <c r="H70" s="31"/>
    </row>
    <row r="71" spans="2:8" s="1" customFormat="1" ht="16.899999999999999" customHeight="1">
      <c r="B71" s="31"/>
      <c r="C71" s="185" t="s">
        <v>1</v>
      </c>
      <c r="D71" s="185" t="s">
        <v>226</v>
      </c>
      <c r="E71" s="16" t="s">
        <v>1</v>
      </c>
      <c r="F71" s="186">
        <v>1.5</v>
      </c>
      <c r="H71" s="31"/>
    </row>
    <row r="72" spans="2:8" s="1" customFormat="1" ht="16.899999999999999" customHeight="1">
      <c r="B72" s="31"/>
      <c r="C72" s="185" t="s">
        <v>1</v>
      </c>
      <c r="D72" s="185" t="s">
        <v>227</v>
      </c>
      <c r="E72" s="16" t="s">
        <v>1</v>
      </c>
      <c r="F72" s="186">
        <v>0</v>
      </c>
      <c r="H72" s="31"/>
    </row>
    <row r="73" spans="2:8" s="1" customFormat="1" ht="16.899999999999999" customHeight="1">
      <c r="B73" s="31"/>
      <c r="C73" s="185" t="s">
        <v>1</v>
      </c>
      <c r="D73" s="185" t="s">
        <v>228</v>
      </c>
      <c r="E73" s="16" t="s">
        <v>1</v>
      </c>
      <c r="F73" s="186">
        <v>5.4</v>
      </c>
      <c r="H73" s="31"/>
    </row>
    <row r="74" spans="2:8" s="1" customFormat="1" ht="16.899999999999999" customHeight="1">
      <c r="B74" s="31"/>
      <c r="C74" s="185" t="s">
        <v>1</v>
      </c>
      <c r="D74" s="185" t="s">
        <v>229</v>
      </c>
      <c r="E74" s="16" t="s">
        <v>1</v>
      </c>
      <c r="F74" s="186">
        <v>0</v>
      </c>
      <c r="H74" s="31"/>
    </row>
    <row r="75" spans="2:8" s="1" customFormat="1" ht="16.899999999999999" customHeight="1">
      <c r="B75" s="31"/>
      <c r="C75" s="185" t="s">
        <v>1</v>
      </c>
      <c r="D75" s="185" t="s">
        <v>230</v>
      </c>
      <c r="E75" s="16" t="s">
        <v>1</v>
      </c>
      <c r="F75" s="186">
        <v>1.4</v>
      </c>
      <c r="H75" s="31"/>
    </row>
    <row r="76" spans="2:8" s="1" customFormat="1" ht="16.899999999999999" customHeight="1">
      <c r="B76" s="31"/>
      <c r="C76" s="185" t="s">
        <v>1</v>
      </c>
      <c r="D76" s="185" t="s">
        <v>231</v>
      </c>
      <c r="E76" s="16" t="s">
        <v>1</v>
      </c>
      <c r="F76" s="186">
        <v>0</v>
      </c>
      <c r="H76" s="31"/>
    </row>
    <row r="77" spans="2:8" s="1" customFormat="1" ht="16.899999999999999" customHeight="1">
      <c r="B77" s="31"/>
      <c r="C77" s="185" t="s">
        <v>1</v>
      </c>
      <c r="D77" s="185" t="s">
        <v>232</v>
      </c>
      <c r="E77" s="16" t="s">
        <v>1</v>
      </c>
      <c r="F77" s="186">
        <v>1.6</v>
      </c>
      <c r="H77" s="31"/>
    </row>
    <row r="78" spans="2:8" s="1" customFormat="1" ht="16.899999999999999" customHeight="1">
      <c r="B78" s="31"/>
      <c r="C78" s="185" t="s">
        <v>1</v>
      </c>
      <c r="D78" s="185" t="s">
        <v>233</v>
      </c>
      <c r="E78" s="16" t="s">
        <v>1</v>
      </c>
      <c r="F78" s="186">
        <v>0</v>
      </c>
      <c r="H78" s="31"/>
    </row>
    <row r="79" spans="2:8" s="1" customFormat="1" ht="16.899999999999999" customHeight="1">
      <c r="B79" s="31"/>
      <c r="C79" s="185" t="s">
        <v>1</v>
      </c>
      <c r="D79" s="185" t="s">
        <v>232</v>
      </c>
      <c r="E79" s="16" t="s">
        <v>1</v>
      </c>
      <c r="F79" s="186">
        <v>1.6</v>
      </c>
      <c r="H79" s="31"/>
    </row>
    <row r="80" spans="2:8" s="1" customFormat="1" ht="16.899999999999999" customHeight="1">
      <c r="B80" s="31"/>
      <c r="C80" s="185" t="s">
        <v>1</v>
      </c>
      <c r="D80" s="185" t="s">
        <v>234</v>
      </c>
      <c r="E80" s="16" t="s">
        <v>1</v>
      </c>
      <c r="F80" s="186">
        <v>0</v>
      </c>
      <c r="H80" s="31"/>
    </row>
    <row r="81" spans="2:8" s="1" customFormat="1" ht="16.899999999999999" customHeight="1">
      <c r="B81" s="31"/>
      <c r="C81" s="185" t="s">
        <v>1</v>
      </c>
      <c r="D81" s="185" t="s">
        <v>228</v>
      </c>
      <c r="E81" s="16" t="s">
        <v>1</v>
      </c>
      <c r="F81" s="186">
        <v>5.4</v>
      </c>
      <c r="H81" s="31"/>
    </row>
    <row r="82" spans="2:8" s="1" customFormat="1" ht="16.899999999999999" customHeight="1">
      <c r="B82" s="31"/>
      <c r="C82" s="185" t="s">
        <v>1</v>
      </c>
      <c r="D82" s="185" t="s">
        <v>235</v>
      </c>
      <c r="E82" s="16" t="s">
        <v>1</v>
      </c>
      <c r="F82" s="186">
        <v>0</v>
      </c>
      <c r="H82" s="31"/>
    </row>
    <row r="83" spans="2:8" s="1" customFormat="1" ht="16.899999999999999" customHeight="1">
      <c r="B83" s="31"/>
      <c r="C83" s="185" t="s">
        <v>1</v>
      </c>
      <c r="D83" s="185" t="s">
        <v>230</v>
      </c>
      <c r="E83" s="16" t="s">
        <v>1</v>
      </c>
      <c r="F83" s="186">
        <v>1.4</v>
      </c>
      <c r="H83" s="31"/>
    </row>
    <row r="84" spans="2:8" s="1" customFormat="1" ht="16.899999999999999" customHeight="1">
      <c r="B84" s="31"/>
      <c r="C84" s="185" t="s">
        <v>1</v>
      </c>
      <c r="D84" s="185" t="s">
        <v>236</v>
      </c>
      <c r="E84" s="16" t="s">
        <v>1</v>
      </c>
      <c r="F84" s="186">
        <v>0</v>
      </c>
      <c r="H84" s="31"/>
    </row>
    <row r="85" spans="2:8" s="1" customFormat="1" ht="16.899999999999999" customHeight="1">
      <c r="B85" s="31"/>
      <c r="C85" s="185" t="s">
        <v>1</v>
      </c>
      <c r="D85" s="185" t="s">
        <v>217</v>
      </c>
      <c r="E85" s="16" t="s">
        <v>1</v>
      </c>
      <c r="F85" s="186">
        <v>2.5</v>
      </c>
      <c r="H85" s="31"/>
    </row>
    <row r="86" spans="2:8" s="1" customFormat="1" ht="16.899999999999999" customHeight="1">
      <c r="B86" s="31"/>
      <c r="C86" s="185" t="s">
        <v>1</v>
      </c>
      <c r="D86" s="185" t="s">
        <v>187</v>
      </c>
      <c r="E86" s="16" t="s">
        <v>1</v>
      </c>
      <c r="F86" s="186">
        <v>20.8</v>
      </c>
      <c r="H86" s="31"/>
    </row>
    <row r="87" spans="2:8" s="1" customFormat="1" ht="16.899999999999999" customHeight="1">
      <c r="B87" s="31"/>
      <c r="C87" s="187" t="s">
        <v>927</v>
      </c>
      <c r="H87" s="31"/>
    </row>
    <row r="88" spans="2:8" s="1" customFormat="1" ht="22.5">
      <c r="B88" s="31"/>
      <c r="C88" s="185" t="s">
        <v>608</v>
      </c>
      <c r="D88" s="185" t="s">
        <v>609</v>
      </c>
      <c r="E88" s="16" t="s">
        <v>311</v>
      </c>
      <c r="F88" s="186">
        <v>299.89999999999998</v>
      </c>
      <c r="H88" s="31"/>
    </row>
    <row r="89" spans="2:8" s="1" customFormat="1" ht="16.899999999999999" customHeight="1">
      <c r="B89" s="31"/>
      <c r="C89" s="185" t="s">
        <v>615</v>
      </c>
      <c r="D89" s="185" t="s">
        <v>616</v>
      </c>
      <c r="E89" s="16" t="s">
        <v>311</v>
      </c>
      <c r="F89" s="186">
        <v>437.2</v>
      </c>
      <c r="H89" s="31"/>
    </row>
    <row r="90" spans="2:8" s="1" customFormat="1" ht="16.899999999999999" customHeight="1">
      <c r="B90" s="31"/>
      <c r="C90" s="185" t="s">
        <v>646</v>
      </c>
      <c r="D90" s="185" t="s">
        <v>647</v>
      </c>
      <c r="E90" s="16" t="s">
        <v>311</v>
      </c>
      <c r="F90" s="186">
        <v>513.29999999999995</v>
      </c>
      <c r="H90" s="31"/>
    </row>
    <row r="91" spans="2:8" s="1" customFormat="1" ht="16.899999999999999" customHeight="1">
      <c r="B91" s="31"/>
      <c r="C91" s="185" t="s">
        <v>830</v>
      </c>
      <c r="D91" s="185" t="s">
        <v>831</v>
      </c>
      <c r="E91" s="16" t="s">
        <v>311</v>
      </c>
      <c r="F91" s="186">
        <v>20.8</v>
      </c>
      <c r="H91" s="31"/>
    </row>
    <row r="92" spans="2:8" s="1" customFormat="1" ht="22.5">
      <c r="B92" s="31"/>
      <c r="C92" s="185" t="s">
        <v>416</v>
      </c>
      <c r="D92" s="185" t="s">
        <v>417</v>
      </c>
      <c r="E92" s="16" t="s">
        <v>190</v>
      </c>
      <c r="F92" s="186">
        <v>14.887</v>
      </c>
      <c r="H92" s="31"/>
    </row>
    <row r="93" spans="2:8" s="1" customFormat="1" ht="16.899999999999999" customHeight="1">
      <c r="B93" s="31"/>
      <c r="C93" s="181" t="s">
        <v>95</v>
      </c>
      <c r="D93" s="182" t="s">
        <v>1</v>
      </c>
      <c r="E93" s="183" t="s">
        <v>1</v>
      </c>
      <c r="F93" s="184">
        <v>68.3</v>
      </c>
      <c r="H93" s="31"/>
    </row>
    <row r="94" spans="2:8" s="1" customFormat="1" ht="16.899999999999999" customHeight="1">
      <c r="B94" s="31"/>
      <c r="C94" s="185" t="s">
        <v>1</v>
      </c>
      <c r="D94" s="185" t="s">
        <v>238</v>
      </c>
      <c r="E94" s="16" t="s">
        <v>1</v>
      </c>
      <c r="F94" s="186">
        <v>0</v>
      </c>
      <c r="H94" s="31"/>
    </row>
    <row r="95" spans="2:8" s="1" customFormat="1" ht="16.899999999999999" customHeight="1">
      <c r="B95" s="31"/>
      <c r="C95" s="185" t="s">
        <v>1</v>
      </c>
      <c r="D95" s="185" t="s">
        <v>239</v>
      </c>
      <c r="E95" s="16" t="s">
        <v>1</v>
      </c>
      <c r="F95" s="186">
        <v>36.799999999999997</v>
      </c>
      <c r="H95" s="31"/>
    </row>
    <row r="96" spans="2:8" s="1" customFormat="1" ht="16.899999999999999" customHeight="1">
      <c r="B96" s="31"/>
      <c r="C96" s="185" t="s">
        <v>1</v>
      </c>
      <c r="D96" s="185" t="s">
        <v>240</v>
      </c>
      <c r="E96" s="16" t="s">
        <v>1</v>
      </c>
      <c r="F96" s="186">
        <v>0</v>
      </c>
      <c r="H96" s="31"/>
    </row>
    <row r="97" spans="2:8" s="1" customFormat="1" ht="16.899999999999999" customHeight="1">
      <c r="B97" s="31"/>
      <c r="C97" s="185" t="s">
        <v>1</v>
      </c>
      <c r="D97" s="185" t="s">
        <v>241</v>
      </c>
      <c r="E97" s="16" t="s">
        <v>1</v>
      </c>
      <c r="F97" s="186">
        <v>31.5</v>
      </c>
      <c r="H97" s="31"/>
    </row>
    <row r="98" spans="2:8" s="1" customFormat="1" ht="16.899999999999999" customHeight="1">
      <c r="B98" s="31"/>
      <c r="C98" s="185" t="s">
        <v>1</v>
      </c>
      <c r="D98" s="185" t="s">
        <v>187</v>
      </c>
      <c r="E98" s="16" t="s">
        <v>1</v>
      </c>
      <c r="F98" s="186">
        <v>68.3</v>
      </c>
      <c r="H98" s="31"/>
    </row>
    <row r="99" spans="2:8" s="1" customFormat="1" ht="16.899999999999999" customHeight="1">
      <c r="B99" s="31"/>
      <c r="C99" s="187" t="s">
        <v>927</v>
      </c>
      <c r="H99" s="31"/>
    </row>
    <row r="100" spans="2:8" s="1" customFormat="1" ht="22.5">
      <c r="B100" s="31"/>
      <c r="C100" s="185" t="s">
        <v>608</v>
      </c>
      <c r="D100" s="185" t="s">
        <v>609</v>
      </c>
      <c r="E100" s="16" t="s">
        <v>311</v>
      </c>
      <c r="F100" s="186">
        <v>299.89999999999998</v>
      </c>
      <c r="H100" s="31"/>
    </row>
    <row r="101" spans="2:8" s="1" customFormat="1" ht="16.899999999999999" customHeight="1">
      <c r="B101" s="31"/>
      <c r="C101" s="185" t="s">
        <v>615</v>
      </c>
      <c r="D101" s="185" t="s">
        <v>616</v>
      </c>
      <c r="E101" s="16" t="s">
        <v>311</v>
      </c>
      <c r="F101" s="186">
        <v>437.2</v>
      </c>
      <c r="H101" s="31"/>
    </row>
    <row r="102" spans="2:8" s="1" customFormat="1" ht="16.899999999999999" customHeight="1">
      <c r="B102" s="31"/>
      <c r="C102" s="185" t="s">
        <v>646</v>
      </c>
      <c r="D102" s="185" t="s">
        <v>647</v>
      </c>
      <c r="E102" s="16" t="s">
        <v>311</v>
      </c>
      <c r="F102" s="186">
        <v>513.29999999999995</v>
      </c>
      <c r="H102" s="31"/>
    </row>
    <row r="103" spans="2:8" s="1" customFormat="1" ht="16.899999999999999" customHeight="1">
      <c r="B103" s="31"/>
      <c r="C103" s="185" t="s">
        <v>836</v>
      </c>
      <c r="D103" s="185" t="s">
        <v>837</v>
      </c>
      <c r="E103" s="16" t="s">
        <v>311</v>
      </c>
      <c r="F103" s="186">
        <v>140.5</v>
      </c>
      <c r="H103" s="31"/>
    </row>
    <row r="104" spans="2:8" s="1" customFormat="1" ht="22.5">
      <c r="B104" s="31"/>
      <c r="C104" s="185" t="s">
        <v>416</v>
      </c>
      <c r="D104" s="185" t="s">
        <v>417</v>
      </c>
      <c r="E104" s="16" t="s">
        <v>190</v>
      </c>
      <c r="F104" s="186">
        <v>14.887</v>
      </c>
      <c r="H104" s="31"/>
    </row>
    <row r="105" spans="2:8" s="1" customFormat="1" ht="16.899999999999999" customHeight="1">
      <c r="B105" s="31"/>
      <c r="C105" s="181" t="s">
        <v>97</v>
      </c>
      <c r="D105" s="182" t="s">
        <v>1</v>
      </c>
      <c r="E105" s="183" t="s">
        <v>1</v>
      </c>
      <c r="F105" s="184">
        <v>72.2</v>
      </c>
      <c r="H105" s="31"/>
    </row>
    <row r="106" spans="2:8" s="1" customFormat="1" ht="16.899999999999999" customHeight="1">
      <c r="B106" s="31"/>
      <c r="C106" s="185" t="s">
        <v>1</v>
      </c>
      <c r="D106" s="185" t="s">
        <v>243</v>
      </c>
      <c r="E106" s="16" t="s">
        <v>1</v>
      </c>
      <c r="F106" s="186">
        <v>0</v>
      </c>
      <c r="H106" s="31"/>
    </row>
    <row r="107" spans="2:8" s="1" customFormat="1" ht="16.899999999999999" customHeight="1">
      <c r="B107" s="31"/>
      <c r="C107" s="185" t="s">
        <v>1</v>
      </c>
      <c r="D107" s="185" t="s">
        <v>244</v>
      </c>
      <c r="E107" s="16" t="s">
        <v>1</v>
      </c>
      <c r="F107" s="186">
        <v>72.2</v>
      </c>
      <c r="H107" s="31"/>
    </row>
    <row r="108" spans="2:8" s="1" customFormat="1" ht="16.899999999999999" customHeight="1">
      <c r="B108" s="31"/>
      <c r="C108" s="187" t="s">
        <v>927</v>
      </c>
      <c r="H108" s="31"/>
    </row>
    <row r="109" spans="2:8" s="1" customFormat="1" ht="22.5">
      <c r="B109" s="31"/>
      <c r="C109" s="185" t="s">
        <v>608</v>
      </c>
      <c r="D109" s="185" t="s">
        <v>609</v>
      </c>
      <c r="E109" s="16" t="s">
        <v>311</v>
      </c>
      <c r="F109" s="186">
        <v>299.89999999999998</v>
      </c>
      <c r="H109" s="31"/>
    </row>
    <row r="110" spans="2:8" s="1" customFormat="1" ht="16.899999999999999" customHeight="1">
      <c r="B110" s="31"/>
      <c r="C110" s="185" t="s">
        <v>646</v>
      </c>
      <c r="D110" s="185" t="s">
        <v>647</v>
      </c>
      <c r="E110" s="16" t="s">
        <v>311</v>
      </c>
      <c r="F110" s="186">
        <v>513.29999999999995</v>
      </c>
      <c r="H110" s="31"/>
    </row>
    <row r="111" spans="2:8" s="1" customFormat="1" ht="22.5">
      <c r="B111" s="31"/>
      <c r="C111" s="185" t="s">
        <v>746</v>
      </c>
      <c r="D111" s="185" t="s">
        <v>747</v>
      </c>
      <c r="E111" s="16" t="s">
        <v>311</v>
      </c>
      <c r="F111" s="186">
        <v>144.4</v>
      </c>
      <c r="H111" s="31"/>
    </row>
    <row r="112" spans="2:8" s="1" customFormat="1" ht="16.899999999999999" customHeight="1">
      <c r="B112" s="31"/>
      <c r="C112" s="185" t="s">
        <v>836</v>
      </c>
      <c r="D112" s="185" t="s">
        <v>837</v>
      </c>
      <c r="E112" s="16" t="s">
        <v>311</v>
      </c>
      <c r="F112" s="186">
        <v>140.5</v>
      </c>
      <c r="H112" s="31"/>
    </row>
    <row r="113" spans="2:8" s="1" customFormat="1" ht="16.899999999999999" customHeight="1">
      <c r="B113" s="31"/>
      <c r="C113" s="181" t="s">
        <v>99</v>
      </c>
      <c r="D113" s="182" t="s">
        <v>1</v>
      </c>
      <c r="E113" s="183" t="s">
        <v>1</v>
      </c>
      <c r="F113" s="184">
        <v>18.2</v>
      </c>
      <c r="H113" s="31"/>
    </row>
    <row r="114" spans="2:8" s="1" customFormat="1" ht="16.899999999999999" customHeight="1">
      <c r="B114" s="31"/>
      <c r="C114" s="185" t="s">
        <v>1</v>
      </c>
      <c r="D114" s="185" t="s">
        <v>246</v>
      </c>
      <c r="E114" s="16" t="s">
        <v>1</v>
      </c>
      <c r="F114" s="186">
        <v>0</v>
      </c>
      <c r="H114" s="31"/>
    </row>
    <row r="115" spans="2:8" s="1" customFormat="1" ht="16.899999999999999" customHeight="1">
      <c r="B115" s="31"/>
      <c r="C115" s="185" t="s">
        <v>1</v>
      </c>
      <c r="D115" s="185" t="s">
        <v>247</v>
      </c>
      <c r="E115" s="16" t="s">
        <v>1</v>
      </c>
      <c r="F115" s="186">
        <v>10.1</v>
      </c>
      <c r="H115" s="31"/>
    </row>
    <row r="116" spans="2:8" s="1" customFormat="1" ht="16.899999999999999" customHeight="1">
      <c r="B116" s="31"/>
      <c r="C116" s="185" t="s">
        <v>1</v>
      </c>
      <c r="D116" s="185" t="s">
        <v>248</v>
      </c>
      <c r="E116" s="16" t="s">
        <v>1</v>
      </c>
      <c r="F116" s="186">
        <v>0</v>
      </c>
      <c r="H116" s="31"/>
    </row>
    <row r="117" spans="2:8" s="1" customFormat="1" ht="16.899999999999999" customHeight="1">
      <c r="B117" s="31"/>
      <c r="C117" s="185" t="s">
        <v>1</v>
      </c>
      <c r="D117" s="185" t="s">
        <v>249</v>
      </c>
      <c r="E117" s="16" t="s">
        <v>1</v>
      </c>
      <c r="F117" s="186">
        <v>8.1</v>
      </c>
      <c r="H117" s="31"/>
    </row>
    <row r="118" spans="2:8" s="1" customFormat="1" ht="16.899999999999999" customHeight="1">
      <c r="B118" s="31"/>
      <c r="C118" s="185" t="s">
        <v>1</v>
      </c>
      <c r="D118" s="185" t="s">
        <v>187</v>
      </c>
      <c r="E118" s="16" t="s">
        <v>1</v>
      </c>
      <c r="F118" s="186">
        <v>18.2</v>
      </c>
      <c r="H118" s="31"/>
    </row>
    <row r="119" spans="2:8" s="1" customFormat="1" ht="16.899999999999999" customHeight="1">
      <c r="B119" s="31"/>
      <c r="C119" s="187" t="s">
        <v>927</v>
      </c>
      <c r="H119" s="31"/>
    </row>
    <row r="120" spans="2:8" s="1" customFormat="1" ht="22.5">
      <c r="B120" s="31"/>
      <c r="C120" s="185" t="s">
        <v>608</v>
      </c>
      <c r="D120" s="185" t="s">
        <v>609</v>
      </c>
      <c r="E120" s="16" t="s">
        <v>311</v>
      </c>
      <c r="F120" s="186">
        <v>299.89999999999998</v>
      </c>
      <c r="H120" s="31"/>
    </row>
    <row r="121" spans="2:8" s="1" customFormat="1" ht="16.899999999999999" customHeight="1">
      <c r="B121" s="31"/>
      <c r="C121" s="185" t="s">
        <v>615</v>
      </c>
      <c r="D121" s="185" t="s">
        <v>616</v>
      </c>
      <c r="E121" s="16" t="s">
        <v>311</v>
      </c>
      <c r="F121" s="186">
        <v>437.2</v>
      </c>
      <c r="H121" s="31"/>
    </row>
    <row r="122" spans="2:8" s="1" customFormat="1" ht="16.899999999999999" customHeight="1">
      <c r="B122" s="31"/>
      <c r="C122" s="185" t="s">
        <v>646</v>
      </c>
      <c r="D122" s="185" t="s">
        <v>647</v>
      </c>
      <c r="E122" s="16" t="s">
        <v>311</v>
      </c>
      <c r="F122" s="186">
        <v>513.29999999999995</v>
      </c>
      <c r="H122" s="31"/>
    </row>
    <row r="123" spans="2:8" s="1" customFormat="1" ht="16.899999999999999" customHeight="1">
      <c r="B123" s="31"/>
      <c r="C123" s="185" t="s">
        <v>843</v>
      </c>
      <c r="D123" s="185" t="s">
        <v>844</v>
      </c>
      <c r="E123" s="16" t="s">
        <v>311</v>
      </c>
      <c r="F123" s="186">
        <v>164.2</v>
      </c>
      <c r="H123" s="31"/>
    </row>
    <row r="124" spans="2:8" s="1" customFormat="1" ht="22.5">
      <c r="B124" s="31"/>
      <c r="C124" s="185" t="s">
        <v>416</v>
      </c>
      <c r="D124" s="185" t="s">
        <v>417</v>
      </c>
      <c r="E124" s="16" t="s">
        <v>190</v>
      </c>
      <c r="F124" s="186">
        <v>14.887</v>
      </c>
      <c r="H124" s="31"/>
    </row>
    <row r="125" spans="2:8" s="1" customFormat="1" ht="16.899999999999999" customHeight="1">
      <c r="B125" s="31"/>
      <c r="C125" s="181" t="s">
        <v>101</v>
      </c>
      <c r="D125" s="182" t="s">
        <v>1</v>
      </c>
      <c r="E125" s="183" t="s">
        <v>1</v>
      </c>
      <c r="F125" s="184">
        <v>25.6</v>
      </c>
      <c r="H125" s="31"/>
    </row>
    <row r="126" spans="2:8" s="1" customFormat="1" ht="16.899999999999999" customHeight="1">
      <c r="B126" s="31"/>
      <c r="C126" s="185" t="s">
        <v>1</v>
      </c>
      <c r="D126" s="185" t="s">
        <v>251</v>
      </c>
      <c r="E126" s="16" t="s">
        <v>1</v>
      </c>
      <c r="F126" s="186">
        <v>0</v>
      </c>
      <c r="H126" s="31"/>
    </row>
    <row r="127" spans="2:8" s="1" customFormat="1" ht="16.899999999999999" customHeight="1">
      <c r="B127" s="31"/>
      <c r="C127" s="185" t="s">
        <v>1</v>
      </c>
      <c r="D127" s="185" t="s">
        <v>252</v>
      </c>
      <c r="E127" s="16" t="s">
        <v>1</v>
      </c>
      <c r="F127" s="186">
        <v>12</v>
      </c>
      <c r="H127" s="31"/>
    </row>
    <row r="128" spans="2:8" s="1" customFormat="1" ht="16.899999999999999" customHeight="1">
      <c r="B128" s="31"/>
      <c r="C128" s="185" t="s">
        <v>1</v>
      </c>
      <c r="D128" s="185" t="s">
        <v>253</v>
      </c>
      <c r="E128" s="16" t="s">
        <v>1</v>
      </c>
      <c r="F128" s="186">
        <v>0</v>
      </c>
      <c r="H128" s="31"/>
    </row>
    <row r="129" spans="2:8" s="1" customFormat="1" ht="16.899999999999999" customHeight="1">
      <c r="B129" s="31"/>
      <c r="C129" s="185" t="s">
        <v>1</v>
      </c>
      <c r="D129" s="185" t="s">
        <v>254</v>
      </c>
      <c r="E129" s="16" t="s">
        <v>1</v>
      </c>
      <c r="F129" s="186">
        <v>13.6</v>
      </c>
      <c r="H129" s="31"/>
    </row>
    <row r="130" spans="2:8" s="1" customFormat="1" ht="16.899999999999999" customHeight="1">
      <c r="B130" s="31"/>
      <c r="C130" s="185" t="s">
        <v>1</v>
      </c>
      <c r="D130" s="185" t="s">
        <v>187</v>
      </c>
      <c r="E130" s="16" t="s">
        <v>1</v>
      </c>
      <c r="F130" s="186">
        <v>25.6</v>
      </c>
      <c r="H130" s="31"/>
    </row>
    <row r="131" spans="2:8" s="1" customFormat="1" ht="16.899999999999999" customHeight="1">
      <c r="B131" s="31"/>
      <c r="C131" s="187" t="s">
        <v>927</v>
      </c>
      <c r="H131" s="31"/>
    </row>
    <row r="132" spans="2:8" s="1" customFormat="1" ht="22.5">
      <c r="B132" s="31"/>
      <c r="C132" s="185" t="s">
        <v>608</v>
      </c>
      <c r="D132" s="185" t="s">
        <v>609</v>
      </c>
      <c r="E132" s="16" t="s">
        <v>311</v>
      </c>
      <c r="F132" s="186">
        <v>299.89999999999998</v>
      </c>
      <c r="H132" s="31"/>
    </row>
    <row r="133" spans="2:8" s="1" customFormat="1" ht="16.899999999999999" customHeight="1">
      <c r="B133" s="31"/>
      <c r="C133" s="185" t="s">
        <v>615</v>
      </c>
      <c r="D133" s="185" t="s">
        <v>616</v>
      </c>
      <c r="E133" s="16" t="s">
        <v>311</v>
      </c>
      <c r="F133" s="186">
        <v>437.2</v>
      </c>
      <c r="H133" s="31"/>
    </row>
    <row r="134" spans="2:8" s="1" customFormat="1" ht="16.899999999999999" customHeight="1">
      <c r="B134" s="31"/>
      <c r="C134" s="185" t="s">
        <v>646</v>
      </c>
      <c r="D134" s="185" t="s">
        <v>647</v>
      </c>
      <c r="E134" s="16" t="s">
        <v>311</v>
      </c>
      <c r="F134" s="186">
        <v>513.29999999999995</v>
      </c>
      <c r="H134" s="31"/>
    </row>
    <row r="135" spans="2:8" s="1" customFormat="1" ht="16.899999999999999" customHeight="1">
      <c r="B135" s="31"/>
      <c r="C135" s="185" t="s">
        <v>843</v>
      </c>
      <c r="D135" s="185" t="s">
        <v>844</v>
      </c>
      <c r="E135" s="16" t="s">
        <v>311</v>
      </c>
      <c r="F135" s="186">
        <v>164.2</v>
      </c>
      <c r="H135" s="31"/>
    </row>
    <row r="136" spans="2:8" s="1" customFormat="1" ht="22.5">
      <c r="B136" s="31"/>
      <c r="C136" s="185" t="s">
        <v>416</v>
      </c>
      <c r="D136" s="185" t="s">
        <v>417</v>
      </c>
      <c r="E136" s="16" t="s">
        <v>190</v>
      </c>
      <c r="F136" s="186">
        <v>14.887</v>
      </c>
      <c r="H136" s="31"/>
    </row>
    <row r="137" spans="2:8" s="1" customFormat="1" ht="16.899999999999999" customHeight="1">
      <c r="B137" s="31"/>
      <c r="C137" s="181" t="s">
        <v>107</v>
      </c>
      <c r="D137" s="182" t="s">
        <v>1</v>
      </c>
      <c r="E137" s="183" t="s">
        <v>1</v>
      </c>
      <c r="F137" s="184">
        <v>55.3</v>
      </c>
      <c r="H137" s="31"/>
    </row>
    <row r="138" spans="2:8" s="1" customFormat="1" ht="16.899999999999999" customHeight="1">
      <c r="B138" s="31"/>
      <c r="C138" s="185" t="s">
        <v>1</v>
      </c>
      <c r="D138" s="185" t="s">
        <v>246</v>
      </c>
      <c r="E138" s="16" t="s">
        <v>1</v>
      </c>
      <c r="F138" s="186">
        <v>0</v>
      </c>
      <c r="H138" s="31"/>
    </row>
    <row r="139" spans="2:8" s="1" customFormat="1" ht="16.899999999999999" customHeight="1">
      <c r="B139" s="31"/>
      <c r="C139" s="185" t="s">
        <v>1</v>
      </c>
      <c r="D139" s="185" t="s">
        <v>247</v>
      </c>
      <c r="E139" s="16" t="s">
        <v>1</v>
      </c>
      <c r="F139" s="186">
        <v>10.1</v>
      </c>
      <c r="H139" s="31"/>
    </row>
    <row r="140" spans="2:8" s="1" customFormat="1" ht="16.899999999999999" customHeight="1">
      <c r="B140" s="31"/>
      <c r="C140" s="185" t="s">
        <v>1</v>
      </c>
      <c r="D140" s="185" t="s">
        <v>251</v>
      </c>
      <c r="E140" s="16" t="s">
        <v>1</v>
      </c>
      <c r="F140" s="186">
        <v>0</v>
      </c>
      <c r="H140" s="31"/>
    </row>
    <row r="141" spans="2:8" s="1" customFormat="1" ht="16.899999999999999" customHeight="1">
      <c r="B141" s="31"/>
      <c r="C141" s="185" t="s">
        <v>1</v>
      </c>
      <c r="D141" s="185" t="s">
        <v>252</v>
      </c>
      <c r="E141" s="16" t="s">
        <v>1</v>
      </c>
      <c r="F141" s="186">
        <v>12</v>
      </c>
      <c r="H141" s="31"/>
    </row>
    <row r="142" spans="2:8" s="1" customFormat="1" ht="16.899999999999999" customHeight="1">
      <c r="B142" s="31"/>
      <c r="C142" s="185" t="s">
        <v>1</v>
      </c>
      <c r="D142" s="185" t="s">
        <v>253</v>
      </c>
      <c r="E142" s="16" t="s">
        <v>1</v>
      </c>
      <c r="F142" s="186">
        <v>0</v>
      </c>
      <c r="H142" s="31"/>
    </row>
    <row r="143" spans="2:8" s="1" customFormat="1" ht="16.899999999999999" customHeight="1">
      <c r="B143" s="31"/>
      <c r="C143" s="185" t="s">
        <v>1</v>
      </c>
      <c r="D143" s="185" t="s">
        <v>254</v>
      </c>
      <c r="E143" s="16" t="s">
        <v>1</v>
      </c>
      <c r="F143" s="186">
        <v>13.6</v>
      </c>
      <c r="H143" s="31"/>
    </row>
    <row r="144" spans="2:8" s="1" customFormat="1" ht="16.899999999999999" customHeight="1">
      <c r="B144" s="31"/>
      <c r="C144" s="185" t="s">
        <v>1</v>
      </c>
      <c r="D144" s="185" t="s">
        <v>248</v>
      </c>
      <c r="E144" s="16" t="s">
        <v>1</v>
      </c>
      <c r="F144" s="186">
        <v>0</v>
      </c>
      <c r="H144" s="31"/>
    </row>
    <row r="145" spans="2:8" s="1" customFormat="1" ht="16.899999999999999" customHeight="1">
      <c r="B145" s="31"/>
      <c r="C145" s="185" t="s">
        <v>1</v>
      </c>
      <c r="D145" s="185" t="s">
        <v>249</v>
      </c>
      <c r="E145" s="16" t="s">
        <v>1</v>
      </c>
      <c r="F145" s="186">
        <v>8.1</v>
      </c>
      <c r="H145" s="31"/>
    </row>
    <row r="146" spans="2:8" s="1" customFormat="1" ht="16.899999999999999" customHeight="1">
      <c r="B146" s="31"/>
      <c r="C146" s="185" t="s">
        <v>1</v>
      </c>
      <c r="D146" s="185" t="s">
        <v>225</v>
      </c>
      <c r="E146" s="16" t="s">
        <v>1</v>
      </c>
      <c r="F146" s="186">
        <v>0</v>
      </c>
      <c r="H146" s="31"/>
    </row>
    <row r="147" spans="2:8" s="1" customFormat="1" ht="16.899999999999999" customHeight="1">
      <c r="B147" s="31"/>
      <c r="C147" s="185" t="s">
        <v>1</v>
      </c>
      <c r="D147" s="185" t="s">
        <v>226</v>
      </c>
      <c r="E147" s="16" t="s">
        <v>1</v>
      </c>
      <c r="F147" s="186">
        <v>1.5</v>
      </c>
      <c r="H147" s="31"/>
    </row>
    <row r="148" spans="2:8" s="1" customFormat="1" ht="16.899999999999999" customHeight="1">
      <c r="B148" s="31"/>
      <c r="C148" s="185" t="s">
        <v>1</v>
      </c>
      <c r="D148" s="185" t="s">
        <v>227</v>
      </c>
      <c r="E148" s="16" t="s">
        <v>1</v>
      </c>
      <c r="F148" s="186">
        <v>0</v>
      </c>
      <c r="H148" s="31"/>
    </row>
    <row r="149" spans="2:8" s="1" customFormat="1" ht="16.899999999999999" customHeight="1">
      <c r="B149" s="31"/>
      <c r="C149" s="185" t="s">
        <v>1</v>
      </c>
      <c r="D149" s="185" t="s">
        <v>228</v>
      </c>
      <c r="E149" s="16" t="s">
        <v>1</v>
      </c>
      <c r="F149" s="186">
        <v>5.4</v>
      </c>
      <c r="H149" s="31"/>
    </row>
    <row r="150" spans="2:8" s="1" customFormat="1" ht="16.899999999999999" customHeight="1">
      <c r="B150" s="31"/>
      <c r="C150" s="185" t="s">
        <v>1</v>
      </c>
      <c r="D150" s="185" t="s">
        <v>229</v>
      </c>
      <c r="E150" s="16" t="s">
        <v>1</v>
      </c>
      <c r="F150" s="186">
        <v>0</v>
      </c>
      <c r="H150" s="31"/>
    </row>
    <row r="151" spans="2:8" s="1" customFormat="1" ht="16.899999999999999" customHeight="1">
      <c r="B151" s="31"/>
      <c r="C151" s="185" t="s">
        <v>1</v>
      </c>
      <c r="D151" s="185" t="s">
        <v>230</v>
      </c>
      <c r="E151" s="16" t="s">
        <v>1</v>
      </c>
      <c r="F151" s="186">
        <v>1.4</v>
      </c>
      <c r="H151" s="31"/>
    </row>
    <row r="152" spans="2:8" s="1" customFormat="1" ht="16.899999999999999" customHeight="1">
      <c r="B152" s="31"/>
      <c r="C152" s="185" t="s">
        <v>1</v>
      </c>
      <c r="D152" s="185" t="s">
        <v>231</v>
      </c>
      <c r="E152" s="16" t="s">
        <v>1</v>
      </c>
      <c r="F152" s="186">
        <v>0</v>
      </c>
      <c r="H152" s="31"/>
    </row>
    <row r="153" spans="2:8" s="1" customFormat="1" ht="16.899999999999999" customHeight="1">
      <c r="B153" s="31"/>
      <c r="C153" s="185" t="s">
        <v>1</v>
      </c>
      <c r="D153" s="185" t="s">
        <v>232</v>
      </c>
      <c r="E153" s="16" t="s">
        <v>1</v>
      </c>
      <c r="F153" s="186">
        <v>1.6</v>
      </c>
      <c r="H153" s="31"/>
    </row>
    <row r="154" spans="2:8" s="1" customFormat="1" ht="16.899999999999999" customHeight="1">
      <c r="B154" s="31"/>
      <c r="C154" s="185" t="s">
        <v>1</v>
      </c>
      <c r="D154" s="185" t="s">
        <v>233</v>
      </c>
      <c r="E154" s="16" t="s">
        <v>1</v>
      </c>
      <c r="F154" s="186">
        <v>0</v>
      </c>
      <c r="H154" s="31"/>
    </row>
    <row r="155" spans="2:8" s="1" customFormat="1" ht="16.899999999999999" customHeight="1">
      <c r="B155" s="31"/>
      <c r="C155" s="185" t="s">
        <v>1</v>
      </c>
      <c r="D155" s="185" t="s">
        <v>232</v>
      </c>
      <c r="E155" s="16" t="s">
        <v>1</v>
      </c>
      <c r="F155" s="186">
        <v>1.6</v>
      </c>
      <c r="H155" s="31"/>
    </row>
    <row r="156" spans="2:8" s="1" customFormat="1" ht="16.899999999999999" customHeight="1">
      <c r="B156" s="31"/>
      <c r="C156" s="185" t="s">
        <v>1</v>
      </c>
      <c r="D156" s="185" t="s">
        <v>187</v>
      </c>
      <c r="E156" s="16" t="s">
        <v>1</v>
      </c>
      <c r="F156" s="186">
        <v>55.3</v>
      </c>
      <c r="H156" s="31"/>
    </row>
    <row r="157" spans="2:8" s="1" customFormat="1" ht="16.899999999999999" customHeight="1">
      <c r="B157" s="31"/>
      <c r="C157" s="187" t="s">
        <v>927</v>
      </c>
      <c r="H157" s="31"/>
    </row>
    <row r="158" spans="2:8" s="1" customFormat="1" ht="16.899999999999999" customHeight="1">
      <c r="B158" s="31"/>
      <c r="C158" s="185" t="s">
        <v>763</v>
      </c>
      <c r="D158" s="185" t="s">
        <v>764</v>
      </c>
      <c r="E158" s="16" t="s">
        <v>311</v>
      </c>
      <c r="F158" s="186">
        <v>55.3</v>
      </c>
      <c r="H158" s="31"/>
    </row>
    <row r="159" spans="2:8" s="1" customFormat="1" ht="16.899999999999999" customHeight="1">
      <c r="B159" s="31"/>
      <c r="C159" s="181" t="s">
        <v>104</v>
      </c>
      <c r="D159" s="182" t="s">
        <v>1</v>
      </c>
      <c r="E159" s="183" t="s">
        <v>1</v>
      </c>
      <c r="F159" s="184">
        <v>101.6</v>
      </c>
      <c r="H159" s="31"/>
    </row>
    <row r="160" spans="2:8" s="1" customFormat="1" ht="16.899999999999999" customHeight="1">
      <c r="B160" s="31"/>
      <c r="C160" s="185" t="s">
        <v>1</v>
      </c>
      <c r="D160" s="185" t="s">
        <v>210</v>
      </c>
      <c r="E160" s="16" t="s">
        <v>1</v>
      </c>
      <c r="F160" s="186">
        <v>0</v>
      </c>
      <c r="H160" s="31"/>
    </row>
    <row r="161" spans="2:8" s="1" customFormat="1" ht="16.899999999999999" customHeight="1">
      <c r="B161" s="31"/>
      <c r="C161" s="185" t="s">
        <v>1</v>
      </c>
      <c r="D161" s="185" t="s">
        <v>211</v>
      </c>
      <c r="E161" s="16" t="s">
        <v>1</v>
      </c>
      <c r="F161" s="186">
        <v>10.5</v>
      </c>
      <c r="H161" s="31"/>
    </row>
    <row r="162" spans="2:8" s="1" customFormat="1" ht="16.899999999999999" customHeight="1">
      <c r="B162" s="31"/>
      <c r="C162" s="185" t="s">
        <v>1</v>
      </c>
      <c r="D162" s="185" t="s">
        <v>212</v>
      </c>
      <c r="E162" s="16" t="s">
        <v>1</v>
      </c>
      <c r="F162" s="186">
        <v>0</v>
      </c>
      <c r="H162" s="31"/>
    </row>
    <row r="163" spans="2:8" s="1" customFormat="1" ht="16.899999999999999" customHeight="1">
      <c r="B163" s="31"/>
      <c r="C163" s="185" t="s">
        <v>1</v>
      </c>
      <c r="D163" s="185" t="s">
        <v>213</v>
      </c>
      <c r="E163" s="16" t="s">
        <v>1</v>
      </c>
      <c r="F163" s="186">
        <v>27.8</v>
      </c>
      <c r="H163" s="31"/>
    </row>
    <row r="164" spans="2:8" s="1" customFormat="1" ht="16.899999999999999" customHeight="1">
      <c r="B164" s="31"/>
      <c r="C164" s="185" t="s">
        <v>1</v>
      </c>
      <c r="D164" s="185" t="s">
        <v>214</v>
      </c>
      <c r="E164" s="16" t="s">
        <v>1</v>
      </c>
      <c r="F164" s="186">
        <v>0</v>
      </c>
      <c r="H164" s="31"/>
    </row>
    <row r="165" spans="2:8" s="1" customFormat="1" ht="16.899999999999999" customHeight="1">
      <c r="B165" s="31"/>
      <c r="C165" s="185" t="s">
        <v>1</v>
      </c>
      <c r="D165" s="185" t="s">
        <v>215</v>
      </c>
      <c r="E165" s="16" t="s">
        <v>1</v>
      </c>
      <c r="F165" s="186">
        <v>11.7</v>
      </c>
      <c r="H165" s="31"/>
    </row>
    <row r="166" spans="2:8" s="1" customFormat="1" ht="16.899999999999999" customHeight="1">
      <c r="B166" s="31"/>
      <c r="C166" s="185" t="s">
        <v>1</v>
      </c>
      <c r="D166" s="185" t="s">
        <v>234</v>
      </c>
      <c r="E166" s="16" t="s">
        <v>1</v>
      </c>
      <c r="F166" s="186">
        <v>0</v>
      </c>
      <c r="H166" s="31"/>
    </row>
    <row r="167" spans="2:8" s="1" customFormat="1" ht="16.899999999999999" customHeight="1">
      <c r="B167" s="31"/>
      <c r="C167" s="185" t="s">
        <v>1</v>
      </c>
      <c r="D167" s="185" t="s">
        <v>228</v>
      </c>
      <c r="E167" s="16" t="s">
        <v>1</v>
      </c>
      <c r="F167" s="186">
        <v>5.4</v>
      </c>
      <c r="H167" s="31"/>
    </row>
    <row r="168" spans="2:8" s="1" customFormat="1" ht="16.899999999999999" customHeight="1">
      <c r="B168" s="31"/>
      <c r="C168" s="185" t="s">
        <v>1</v>
      </c>
      <c r="D168" s="185" t="s">
        <v>218</v>
      </c>
      <c r="E168" s="16" t="s">
        <v>1</v>
      </c>
      <c r="F168" s="186">
        <v>0</v>
      </c>
      <c r="H168" s="31"/>
    </row>
    <row r="169" spans="2:8" s="1" customFormat="1" ht="16.899999999999999" customHeight="1">
      <c r="B169" s="31"/>
      <c r="C169" s="185" t="s">
        <v>1</v>
      </c>
      <c r="D169" s="185" t="s">
        <v>219</v>
      </c>
      <c r="E169" s="16" t="s">
        <v>1</v>
      </c>
      <c r="F169" s="186">
        <v>5.8</v>
      </c>
      <c r="H169" s="31"/>
    </row>
    <row r="170" spans="2:8" s="1" customFormat="1" ht="16.899999999999999" customHeight="1">
      <c r="B170" s="31"/>
      <c r="C170" s="185" t="s">
        <v>1</v>
      </c>
      <c r="D170" s="185" t="s">
        <v>220</v>
      </c>
      <c r="E170" s="16" t="s">
        <v>1</v>
      </c>
      <c r="F170" s="186">
        <v>0</v>
      </c>
      <c r="H170" s="31"/>
    </row>
    <row r="171" spans="2:8" s="1" customFormat="1" ht="16.899999999999999" customHeight="1">
      <c r="B171" s="31"/>
      <c r="C171" s="185" t="s">
        <v>1</v>
      </c>
      <c r="D171" s="185" t="s">
        <v>221</v>
      </c>
      <c r="E171" s="16" t="s">
        <v>1</v>
      </c>
      <c r="F171" s="186">
        <v>18</v>
      </c>
      <c r="H171" s="31"/>
    </row>
    <row r="172" spans="2:8" s="1" customFormat="1" ht="16.899999999999999" customHeight="1">
      <c r="B172" s="31"/>
      <c r="C172" s="185" t="s">
        <v>1</v>
      </c>
      <c r="D172" s="185" t="s">
        <v>222</v>
      </c>
      <c r="E172" s="16" t="s">
        <v>1</v>
      </c>
      <c r="F172" s="186">
        <v>0</v>
      </c>
      <c r="H172" s="31"/>
    </row>
    <row r="173" spans="2:8" s="1" customFormat="1" ht="16.899999999999999" customHeight="1">
      <c r="B173" s="31"/>
      <c r="C173" s="185" t="s">
        <v>1</v>
      </c>
      <c r="D173" s="185" t="s">
        <v>223</v>
      </c>
      <c r="E173" s="16" t="s">
        <v>1</v>
      </c>
      <c r="F173" s="186">
        <v>18.5</v>
      </c>
      <c r="H173" s="31"/>
    </row>
    <row r="174" spans="2:8" s="1" customFormat="1" ht="16.899999999999999" customHeight="1">
      <c r="B174" s="31"/>
      <c r="C174" s="185" t="s">
        <v>1</v>
      </c>
      <c r="D174" s="185" t="s">
        <v>235</v>
      </c>
      <c r="E174" s="16" t="s">
        <v>1</v>
      </c>
      <c r="F174" s="186">
        <v>0</v>
      </c>
      <c r="H174" s="31"/>
    </row>
    <row r="175" spans="2:8" s="1" customFormat="1" ht="16.899999999999999" customHeight="1">
      <c r="B175" s="31"/>
      <c r="C175" s="185" t="s">
        <v>1</v>
      </c>
      <c r="D175" s="185" t="s">
        <v>230</v>
      </c>
      <c r="E175" s="16" t="s">
        <v>1</v>
      </c>
      <c r="F175" s="186">
        <v>1.4</v>
      </c>
      <c r="H175" s="31"/>
    </row>
    <row r="176" spans="2:8" s="1" customFormat="1" ht="16.899999999999999" customHeight="1">
      <c r="B176" s="31"/>
      <c r="C176" s="185" t="s">
        <v>1</v>
      </c>
      <c r="D176" s="185" t="s">
        <v>236</v>
      </c>
      <c r="E176" s="16" t="s">
        <v>1</v>
      </c>
      <c r="F176" s="186">
        <v>0</v>
      </c>
      <c r="H176" s="31"/>
    </row>
    <row r="177" spans="2:8" s="1" customFormat="1" ht="16.899999999999999" customHeight="1">
      <c r="B177" s="31"/>
      <c r="C177" s="185" t="s">
        <v>1</v>
      </c>
      <c r="D177" s="185" t="s">
        <v>217</v>
      </c>
      <c r="E177" s="16" t="s">
        <v>1</v>
      </c>
      <c r="F177" s="186">
        <v>2.5</v>
      </c>
      <c r="H177" s="31"/>
    </row>
    <row r="178" spans="2:8" s="1" customFormat="1" ht="16.899999999999999" customHeight="1">
      <c r="B178" s="31"/>
      <c r="C178" s="185" t="s">
        <v>1</v>
      </c>
      <c r="D178" s="185" t="s">
        <v>187</v>
      </c>
      <c r="E178" s="16" t="s">
        <v>1</v>
      </c>
      <c r="F178" s="186">
        <v>101.6</v>
      </c>
      <c r="H178" s="31"/>
    </row>
    <row r="179" spans="2:8" s="1" customFormat="1" ht="16.899999999999999" customHeight="1">
      <c r="B179" s="31"/>
      <c r="C179" s="187" t="s">
        <v>927</v>
      </c>
      <c r="H179" s="31"/>
    </row>
    <row r="180" spans="2:8" s="1" customFormat="1" ht="22.5">
      <c r="B180" s="31"/>
      <c r="C180" s="185" t="s">
        <v>676</v>
      </c>
      <c r="D180" s="185" t="s">
        <v>677</v>
      </c>
      <c r="E180" s="16" t="s">
        <v>311</v>
      </c>
      <c r="F180" s="186">
        <v>203.2</v>
      </c>
      <c r="H180" s="31"/>
    </row>
    <row r="181" spans="2:8" s="1" customFormat="1" ht="22.5">
      <c r="B181" s="31"/>
      <c r="C181" s="185" t="s">
        <v>758</v>
      </c>
      <c r="D181" s="185" t="s">
        <v>759</v>
      </c>
      <c r="E181" s="16" t="s">
        <v>311</v>
      </c>
      <c r="F181" s="186">
        <v>101.6</v>
      </c>
      <c r="H181" s="31"/>
    </row>
    <row r="182" spans="2:8" s="1" customFormat="1" ht="16.899999999999999" customHeight="1">
      <c r="B182" s="31"/>
      <c r="C182" s="181" t="s">
        <v>118</v>
      </c>
      <c r="D182" s="182" t="s">
        <v>1</v>
      </c>
      <c r="E182" s="183" t="s">
        <v>1</v>
      </c>
      <c r="F182" s="184">
        <v>47.69</v>
      </c>
      <c r="H182" s="31"/>
    </row>
    <row r="183" spans="2:8" s="1" customFormat="1" ht="16.899999999999999" customHeight="1">
      <c r="B183" s="31"/>
      <c r="C183" s="185" t="s">
        <v>1</v>
      </c>
      <c r="D183" s="185" t="s">
        <v>284</v>
      </c>
      <c r="E183" s="16" t="s">
        <v>1</v>
      </c>
      <c r="F183" s="186">
        <v>47.69</v>
      </c>
      <c r="H183" s="31"/>
    </row>
    <row r="184" spans="2:8" s="1" customFormat="1" ht="16.899999999999999" customHeight="1">
      <c r="B184" s="31"/>
      <c r="C184" s="187" t="s">
        <v>927</v>
      </c>
      <c r="H184" s="31"/>
    </row>
    <row r="185" spans="2:8" s="1" customFormat="1" ht="22.5">
      <c r="B185" s="31"/>
      <c r="C185" s="185" t="s">
        <v>275</v>
      </c>
      <c r="D185" s="185" t="s">
        <v>276</v>
      </c>
      <c r="E185" s="16" t="s">
        <v>190</v>
      </c>
      <c r="F185" s="186">
        <v>165.12200000000001</v>
      </c>
      <c r="H185" s="31"/>
    </row>
    <row r="186" spans="2:8" s="1" customFormat="1" ht="22.5">
      <c r="B186" s="31"/>
      <c r="C186" s="185" t="s">
        <v>293</v>
      </c>
      <c r="D186" s="185" t="s">
        <v>294</v>
      </c>
      <c r="E186" s="16" t="s">
        <v>295</v>
      </c>
      <c r="F186" s="186">
        <v>251.881</v>
      </c>
      <c r="H186" s="31"/>
    </row>
    <row r="187" spans="2:8" s="1" customFormat="1" ht="16.899999999999999" customHeight="1">
      <c r="B187" s="31"/>
      <c r="C187" s="185" t="s">
        <v>302</v>
      </c>
      <c r="D187" s="185" t="s">
        <v>303</v>
      </c>
      <c r="E187" s="16" t="s">
        <v>190</v>
      </c>
      <c r="F187" s="186">
        <v>47.69</v>
      </c>
      <c r="H187" s="31"/>
    </row>
    <row r="188" spans="2:8" s="1" customFormat="1" ht="16.899999999999999" customHeight="1">
      <c r="B188" s="31"/>
      <c r="C188" s="181" t="s">
        <v>115</v>
      </c>
      <c r="D188" s="182" t="s">
        <v>116</v>
      </c>
      <c r="E188" s="183" t="s">
        <v>1</v>
      </c>
      <c r="F188" s="184">
        <v>26.664000000000001</v>
      </c>
      <c r="H188" s="31"/>
    </row>
    <row r="189" spans="2:8" s="1" customFormat="1" ht="16.899999999999999" customHeight="1">
      <c r="B189" s="31"/>
      <c r="C189" s="185" t="s">
        <v>1</v>
      </c>
      <c r="D189" s="185" t="s">
        <v>207</v>
      </c>
      <c r="E189" s="16" t="s">
        <v>1</v>
      </c>
      <c r="F189" s="186">
        <v>0</v>
      </c>
      <c r="H189" s="31"/>
    </row>
    <row r="190" spans="2:8" s="1" customFormat="1" ht="16.899999999999999" customHeight="1">
      <c r="B190" s="31"/>
      <c r="C190" s="185" t="s">
        <v>1</v>
      </c>
      <c r="D190" s="185" t="s">
        <v>273</v>
      </c>
      <c r="E190" s="16" t="s">
        <v>1</v>
      </c>
      <c r="F190" s="186">
        <v>26.664000000000001</v>
      </c>
      <c r="H190" s="31"/>
    </row>
    <row r="191" spans="2:8" s="1" customFormat="1" ht="16.899999999999999" customHeight="1">
      <c r="B191" s="31"/>
      <c r="C191" s="187" t="s">
        <v>927</v>
      </c>
      <c r="H191" s="31"/>
    </row>
    <row r="192" spans="2:8" s="1" customFormat="1" ht="22.5">
      <c r="B192" s="31"/>
      <c r="C192" s="185" t="s">
        <v>267</v>
      </c>
      <c r="D192" s="185" t="s">
        <v>268</v>
      </c>
      <c r="E192" s="16" t="s">
        <v>190</v>
      </c>
      <c r="F192" s="186">
        <v>26.664000000000001</v>
      </c>
      <c r="H192" s="31"/>
    </row>
    <row r="193" spans="2:8" s="1" customFormat="1" ht="22.5">
      <c r="B193" s="31"/>
      <c r="C193" s="185" t="s">
        <v>275</v>
      </c>
      <c r="D193" s="185" t="s">
        <v>276</v>
      </c>
      <c r="E193" s="16" t="s">
        <v>190</v>
      </c>
      <c r="F193" s="186">
        <v>165.12200000000001</v>
      </c>
      <c r="H193" s="31"/>
    </row>
    <row r="194" spans="2:8" s="1" customFormat="1" ht="22.5">
      <c r="B194" s="31"/>
      <c r="C194" s="185" t="s">
        <v>293</v>
      </c>
      <c r="D194" s="185" t="s">
        <v>294</v>
      </c>
      <c r="E194" s="16" t="s">
        <v>295</v>
      </c>
      <c r="F194" s="186">
        <v>251.881</v>
      </c>
      <c r="H194" s="31"/>
    </row>
    <row r="195" spans="2:8" s="1" customFormat="1" ht="7.35" customHeight="1">
      <c r="B195" s="43"/>
      <c r="C195" s="44"/>
      <c r="D195" s="44"/>
      <c r="E195" s="44"/>
      <c r="F195" s="44"/>
      <c r="G195" s="44"/>
      <c r="H195" s="31"/>
    </row>
    <row r="196" spans="2:8" s="1" customFormat="1"/>
  </sheetData>
  <sheetProtection algorithmName="SHA-512" hashValue="S0oZl+228Z5d+ESO2/JEbCfbWJRo2q1WmMM5OLO22OHyJ3HQs8pJB8vok+x8ETaB+0nts/JoIEIWVn2lquHeIw==" saltValue="PDMeoguHaCOSlywha+Lf21xOLsuxdA+xF+dhu7SjCRrydHbOZ3jefcYoqgJyU15ud1dbFdOMNW3lOC2+rc+mqg==" spinCount="100000" sheet="1" objects="1" scenarios="1" formatColumns="0" formatRows="0"/>
  <mergeCells count="2">
    <mergeCell ref="D5:F5"/>
    <mergeCell ref="D6:F6"/>
  </mergeCells>
  <pageMargins left="0.7" right="0.7" top="0.78740157499999996" bottom="0.78740157499999996" header="0.3" footer="0.3"/>
  <pageSetup paperSize="9" fitToHeight="0" orientation="portrait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8</vt:i4>
      </vt:variant>
    </vt:vector>
  </HeadingPairs>
  <TitlesOfParts>
    <vt:vector size="12" baseType="lpstr">
      <vt:lpstr>Rekapitulace stavby</vt:lpstr>
      <vt:lpstr>D.1.1 - Architektonicko-s...</vt:lpstr>
      <vt:lpstr>VRN - Vedlejší rozpočtové...</vt:lpstr>
      <vt:lpstr>Seznam figur</vt:lpstr>
      <vt:lpstr>'D.1.1 - Architektonicko-s...'!Názvy_tisku</vt:lpstr>
      <vt:lpstr>'Rekapitulace stavby'!Názvy_tisku</vt:lpstr>
      <vt:lpstr>'Seznam figur'!Názvy_tisku</vt:lpstr>
      <vt:lpstr>'VRN - Vedlejší rozpočtové...'!Názvy_tisku</vt:lpstr>
      <vt:lpstr>'D.1.1 - Architektonicko-s...'!Oblast_tisku</vt:lpstr>
      <vt:lpstr>'Rekapitulace stavby'!Oblast_tisku</vt:lpstr>
      <vt:lpstr>'Seznam figur'!Oblast_tisku</vt:lpstr>
      <vt:lpstr>'VRN - Vedlejší rozpočtové...'!Oblast_tisku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MARTIN-WS\Michael MARTIN</dc:creator>
  <cp:lastModifiedBy>Miroslav Voráček</cp:lastModifiedBy>
  <dcterms:created xsi:type="dcterms:W3CDTF">2025-04-04T08:15:23Z</dcterms:created>
  <dcterms:modified xsi:type="dcterms:W3CDTF">2025-04-04T08:47:35Z</dcterms:modified>
</cp:coreProperties>
</file>